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xr:revisionPtr revIDLastSave="0" documentId="13_ncr:1_{2832FF2B-6EA2-4B09-B0CC-5BB226BF6CBE}" xr6:coauthVersionLast="47" xr6:coauthVersionMax="47" xr10:uidLastSave="{00000000-0000-0000-0000-000000000000}"/>
  <bookViews>
    <workbookView xWindow="-120" yWindow="-120" windowWidth="29040" windowHeight="15720" tabRatio="601" xr2:uid="{00000000-000D-0000-FFFF-FFFF00000000}"/>
  </bookViews>
  <sheets>
    <sheet name="管理シート（本体）" sheetId="5" r:id="rId1"/>
    <sheet name="R7.10" sheetId="8" state="hidden" r:id="rId2"/>
    <sheet name="R7.11" sheetId="9" state="hidden" r:id="rId3"/>
    <sheet name="R7.12" sheetId="10" state="hidden" r:id="rId4"/>
    <sheet name="R8.01" sheetId="11" state="hidden" r:id="rId5"/>
    <sheet name="R8.02" sheetId="12" state="hidden" r:id="rId6"/>
    <sheet name="R8.03" sheetId="13" state="hidden" r:id="rId7"/>
    <sheet name="R8.04" sheetId="14" state="hidden" r:id="rId8"/>
    <sheet name="R8.05" sheetId="15" state="hidden" r:id="rId9"/>
    <sheet name="R8.06" sheetId="16" state="hidden" r:id="rId10"/>
  </sheets>
  <definedNames>
    <definedName name="_xlnm._FilterDatabase" localSheetId="0" hidden="1">'管理シート（本体）'!$A$12:$DD$30</definedName>
    <definedName name="_xlnm.Print_Titles" localSheetId="1">'R7.10'!$7:$7</definedName>
    <definedName name="_xlnm.Print_Titles" localSheetId="2">'R7.11'!$7:$7</definedName>
    <definedName name="_xlnm.Print_Titles" localSheetId="3">'R7.12'!$7:$7</definedName>
    <definedName name="_xlnm.Print_Titles" localSheetId="4">'R8.01'!$7:$7</definedName>
    <definedName name="_xlnm.Print_Titles" localSheetId="5">'R8.02'!$7:$7</definedName>
    <definedName name="_xlnm.Print_Titles" localSheetId="6">'R8.03'!$7:$7</definedName>
    <definedName name="_xlnm.Print_Titles" localSheetId="7">'R8.04'!$7:$7</definedName>
    <definedName name="_xlnm.Print_Titles" localSheetId="8">'R8.05'!$7:$7</definedName>
    <definedName name="_xlnm.Print_Titles" localSheetId="9">'R8.06'!$7:$7</definedName>
    <definedName name="_xlnm.Print_Titles" localSheetId="0">'管理シート（本体）'!$9:$12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14" i="5" l="1" a="1"/>
  <c r="AF14" i="5" s="1"/>
  <c r="AF13" i="5"/>
  <c r="D9" i="8" l="1"/>
  <c r="E9" i="8"/>
  <c r="F9" i="8"/>
  <c r="G9" i="8"/>
  <c r="H9" i="8"/>
  <c r="I9" i="8"/>
  <c r="H23" i="8"/>
  <c r="G23" i="8"/>
  <c r="I23" i="8" s="1"/>
  <c r="F23" i="8"/>
  <c r="E23" i="8"/>
  <c r="D23" i="8"/>
  <c r="H22" i="8"/>
  <c r="G22" i="8"/>
  <c r="I22" i="8" s="1"/>
  <c r="F22" i="8"/>
  <c r="E22" i="8"/>
  <c r="D22" i="8"/>
  <c r="H21" i="8"/>
  <c r="G21" i="8"/>
  <c r="I21" i="8" s="1"/>
  <c r="F21" i="8"/>
  <c r="E21" i="8"/>
  <c r="D21" i="8"/>
  <c r="H20" i="8"/>
  <c r="G20" i="8"/>
  <c r="I20" i="8" s="1"/>
  <c r="F20" i="8"/>
  <c r="E20" i="8"/>
  <c r="D20" i="8"/>
  <c r="H19" i="8"/>
  <c r="G19" i="8"/>
  <c r="I19" i="8" s="1"/>
  <c r="F19" i="8"/>
  <c r="E19" i="8"/>
  <c r="D19" i="8"/>
  <c r="H18" i="8"/>
  <c r="I18" i="8" s="1"/>
  <c r="G18" i="8"/>
  <c r="F18" i="8"/>
  <c r="E18" i="8"/>
  <c r="D18" i="8"/>
  <c r="H17" i="8"/>
  <c r="G17" i="8"/>
  <c r="I17" i="8" s="1"/>
  <c r="F17" i="8"/>
  <c r="E17" i="8"/>
  <c r="D17" i="8"/>
  <c r="H16" i="8"/>
  <c r="G16" i="8"/>
  <c r="I16" i="8" s="1"/>
  <c r="F16" i="8"/>
  <c r="E16" i="8"/>
  <c r="D16" i="8"/>
  <c r="H15" i="8"/>
  <c r="G15" i="8"/>
  <c r="I15" i="8" s="1"/>
  <c r="F15" i="8"/>
  <c r="E15" i="8"/>
  <c r="D15" i="8"/>
  <c r="H14" i="8"/>
  <c r="G14" i="8"/>
  <c r="I14" i="8" s="1"/>
  <c r="F14" i="8"/>
  <c r="E14" i="8"/>
  <c r="D14" i="8"/>
  <c r="H13" i="8"/>
  <c r="G13" i="8"/>
  <c r="I13" i="8" s="1"/>
  <c r="F13" i="8"/>
  <c r="E13" i="8"/>
  <c r="D13" i="8"/>
  <c r="H12" i="8"/>
  <c r="G12" i="8"/>
  <c r="I12" i="8" s="1"/>
  <c r="F12" i="8"/>
  <c r="E12" i="8"/>
  <c r="D12" i="8"/>
  <c r="H11" i="8"/>
  <c r="G11" i="8"/>
  <c r="I11" i="8" s="1"/>
  <c r="F11" i="8"/>
  <c r="E11" i="8"/>
  <c r="D11" i="8"/>
  <c r="H10" i="8"/>
  <c r="I10" i="8" s="1"/>
  <c r="G10" i="8"/>
  <c r="F10" i="8"/>
  <c r="E10" i="8"/>
  <c r="D10" i="8"/>
  <c r="G8" i="8"/>
  <c r="F8" i="8"/>
  <c r="D8" i="8"/>
  <c r="E8" i="8"/>
  <c r="A8" i="8"/>
  <c r="B8" i="8"/>
  <c r="C8" i="8"/>
  <c r="A5" i="11"/>
  <c r="A4" i="11"/>
  <c r="A5" i="9"/>
  <c r="A4" i="9"/>
  <c r="A5" i="8"/>
  <c r="A4" i="8"/>
  <c r="AH28" i="5" a="1"/>
  <c r="AH28" i="5" s="1"/>
  <c r="AH27" i="5" a="1"/>
  <c r="AH27" i="5" s="1"/>
  <c r="AH26" i="5" a="1"/>
  <c r="AH26" i="5" s="1"/>
  <c r="AH25" i="5" a="1"/>
  <c r="AH25" i="5" s="1"/>
  <c r="AH24" i="5" a="1"/>
  <c r="AH24" i="5" s="1"/>
  <c r="AH23" i="5" a="1"/>
  <c r="AH23" i="5" s="1"/>
  <c r="AH22" i="5" a="1"/>
  <c r="AH22" i="5" s="1"/>
  <c r="AH21" i="5" a="1"/>
  <c r="AH21" i="5" s="1"/>
  <c r="AH20" i="5" a="1"/>
  <c r="AH20" i="5" s="1"/>
  <c r="AH19" i="5" a="1"/>
  <c r="AH19" i="5" s="1"/>
  <c r="AH18" i="5" a="1"/>
  <c r="AH18" i="5" s="1"/>
  <c r="AH17" i="5" a="1"/>
  <c r="AH17" i="5" s="1"/>
  <c r="AH16" i="5" a="1"/>
  <c r="AH16" i="5" s="1"/>
  <c r="AH15" i="5" a="1"/>
  <c r="AH15" i="5" s="1"/>
  <c r="AH14" i="5" a="1"/>
  <c r="AH14" i="5" s="1"/>
  <c r="AH13" i="5" a="1"/>
  <c r="AH13" i="5" s="1"/>
  <c r="AF28" i="5" a="1"/>
  <c r="AF28" i="5" s="1"/>
  <c r="AF27" i="5" a="1"/>
  <c r="AF27" i="5" s="1"/>
  <c r="AF26" i="5" a="1"/>
  <c r="AF26" i="5" s="1"/>
  <c r="AF25" i="5" a="1"/>
  <c r="AF25" i="5" s="1"/>
  <c r="AF24" i="5" a="1"/>
  <c r="AF24" i="5" s="1"/>
  <c r="AF23" i="5" a="1"/>
  <c r="AF23" i="5" s="1"/>
  <c r="AF22" i="5" a="1"/>
  <c r="AF22" i="5" s="1"/>
  <c r="AF21" i="5" a="1"/>
  <c r="AF21" i="5" s="1"/>
  <c r="AF20" i="5" a="1"/>
  <c r="AF20" i="5" s="1"/>
  <c r="AF19" i="5" a="1"/>
  <c r="AF19" i="5" s="1"/>
  <c r="AF18" i="5" a="1"/>
  <c r="AF18" i="5" s="1"/>
  <c r="AF17" i="5" a="1"/>
  <c r="AF17" i="5" s="1"/>
  <c r="AF16" i="5" a="1"/>
  <c r="AF16" i="5" s="1"/>
  <c r="AF15" i="5" a="1"/>
  <c r="AF15" i="5" s="1"/>
  <c r="AM29" i="5"/>
  <c r="AP29" i="5"/>
  <c r="AN29" i="5"/>
  <c r="AL29" i="5"/>
  <c r="AJ29" i="5"/>
  <c r="AB38" i="5"/>
  <c r="AA38" i="5"/>
  <c r="Z38" i="5"/>
  <c r="Y38" i="5"/>
  <c r="AB34" i="5"/>
  <c r="AA34" i="5"/>
  <c r="Z34" i="5"/>
  <c r="Y34" i="5"/>
  <c r="Y29" i="5" l="1"/>
  <c r="AM30" i="5" s="1"/>
  <c r="AB29" i="5"/>
  <c r="AA29" i="5"/>
  <c r="S29" i="5" l="1"/>
  <c r="U17" i="5"/>
  <c r="U13" i="5"/>
  <c r="W13" i="5" s="1"/>
  <c r="AR29" i="5"/>
  <c r="Z29" i="5"/>
  <c r="AP30" i="5" s="1"/>
  <c r="BC13" i="5"/>
  <c r="AY29" i="5"/>
  <c r="AW29" i="5"/>
  <c r="AU29" i="5"/>
  <c r="AQ29" i="5"/>
  <c r="AS29" i="5"/>
  <c r="BA13" i="5"/>
  <c r="AU30" i="5" l="1"/>
  <c r="AR30" i="5"/>
  <c r="BE13" i="5"/>
  <c r="CA63" i="5"/>
  <c r="CA62" i="5"/>
  <c r="CB65" i="5"/>
  <c r="CB63" i="5"/>
  <c r="CB62" i="5"/>
  <c r="CC65" i="5"/>
  <c r="CC63" i="5"/>
  <c r="CC62" i="5"/>
  <c r="BX47" i="5"/>
  <c r="BX45" i="5"/>
  <c r="BX44" i="5"/>
  <c r="BR44" i="5"/>
  <c r="BQ65" i="5"/>
  <c r="BQ63" i="5"/>
  <c r="BQ62" i="5"/>
  <c r="BP65" i="5"/>
  <c r="BP63" i="5"/>
  <c r="BP62" i="5"/>
  <c r="BO65" i="5"/>
  <c r="BO63" i="5"/>
  <c r="BO62" i="5"/>
  <c r="BQ56" i="5" l="1"/>
  <c r="BQ55" i="5"/>
  <c r="BQ54" i="5"/>
  <c r="BQ53" i="5"/>
  <c r="BP56" i="5"/>
  <c r="BP55" i="5"/>
  <c r="BP54" i="5"/>
  <c r="BP53" i="5"/>
  <c r="BO56" i="5"/>
  <c r="BO55" i="5"/>
  <c r="BO54" i="5"/>
  <c r="BO53" i="5"/>
  <c r="BI53" i="5"/>
  <c r="BP47" i="5"/>
  <c r="BQ45" i="5"/>
  <c r="BQ44" i="5"/>
  <c r="BK65" i="5"/>
  <c r="BK63" i="5"/>
  <c r="BK62" i="5"/>
  <c r="BJ65" i="5"/>
  <c r="BJ63" i="5"/>
  <c r="BJ62" i="5"/>
  <c r="BI65" i="5"/>
  <c r="BI63" i="5"/>
  <c r="BI62" i="5"/>
  <c r="BK53" i="5"/>
  <c r="BK56" i="5"/>
  <c r="BK55" i="5"/>
  <c r="BK54" i="5"/>
  <c r="BJ56" i="5"/>
  <c r="BJ55" i="5"/>
  <c r="BJ54" i="5"/>
  <c r="BJ53" i="5"/>
  <c r="BI56" i="5"/>
  <c r="BI55" i="5"/>
  <c r="BI54" i="5"/>
  <c r="BL47" i="5"/>
  <c r="BL45" i="5"/>
  <c r="BL44" i="5"/>
  <c r="BK47" i="5"/>
  <c r="BK45" i="5"/>
  <c r="BK44" i="5"/>
  <c r="BJ47" i="5"/>
  <c r="BJ45" i="5"/>
  <c r="BJ44" i="5"/>
  <c r="BI47" i="5"/>
  <c r="BI45" i="5"/>
  <c r="BI44" i="5"/>
  <c r="BF65" i="5"/>
  <c r="BF63" i="5"/>
  <c r="BF62" i="5"/>
  <c r="BE62" i="5"/>
  <c r="BE65" i="5"/>
  <c r="BE63" i="5"/>
  <c r="BD65" i="5"/>
  <c r="BD63" i="5"/>
  <c r="BD62" i="5"/>
  <c r="BC65" i="5"/>
  <c r="BC63" i="5"/>
  <c r="BC62" i="5"/>
  <c r="BF56" i="5"/>
  <c r="BF55" i="5"/>
  <c r="BF54" i="5"/>
  <c r="BF53" i="5"/>
  <c r="BE53" i="5"/>
  <c r="BE56" i="5"/>
  <c r="BE55" i="5"/>
  <c r="BE54" i="5"/>
  <c r="BD56" i="5"/>
  <c r="BD55" i="5"/>
  <c r="BD54" i="5"/>
  <c r="BD53" i="5"/>
  <c r="BC56" i="5"/>
  <c r="BC55" i="5"/>
  <c r="BC54" i="5"/>
  <c r="BC53" i="5"/>
  <c r="BE47" i="5"/>
  <c r="BE45" i="5"/>
  <c r="BE44" i="5"/>
  <c r="BD47" i="5"/>
  <c r="BD45" i="5"/>
  <c r="BD44" i="5"/>
  <c r="BC44" i="5"/>
  <c r="BC47" i="5"/>
  <c r="BC45" i="5"/>
  <c r="BU56" i="5"/>
  <c r="CB56" i="5"/>
  <c r="CG56" i="5"/>
  <c r="CH65" i="5"/>
  <c r="CT56" i="5"/>
  <c r="CU62" i="5"/>
  <c r="DA65" i="5"/>
  <c r="DA63" i="5"/>
  <c r="DA62" i="5"/>
  <c r="CZ65" i="5"/>
  <c r="CZ63" i="5"/>
  <c r="CZ62" i="5"/>
  <c r="DA54" i="5"/>
  <c r="DA56" i="5"/>
  <c r="DA55" i="5"/>
  <c r="DA53" i="5"/>
  <c r="CZ56" i="5"/>
  <c r="CZ55" i="5"/>
  <c r="CZ54" i="5"/>
  <c r="CZ53" i="5"/>
  <c r="CY56" i="5"/>
  <c r="CY55" i="5"/>
  <c r="CY54" i="5"/>
  <c r="CY53" i="5"/>
  <c r="CY65" i="5"/>
  <c r="CY63" i="5"/>
  <c r="CY62" i="5"/>
  <c r="BE57" i="5" l="1"/>
  <c r="BF57" i="5"/>
  <c r="F23" i="16"/>
  <c r="F22" i="16"/>
  <c r="F21" i="16"/>
  <c r="F20" i="16"/>
  <c r="F19" i="16"/>
  <c r="F18" i="16"/>
  <c r="F17" i="16"/>
  <c r="F16" i="16"/>
  <c r="F15" i="16"/>
  <c r="F14" i="16"/>
  <c r="F13" i="16"/>
  <c r="F12" i="16"/>
  <c r="F32" i="16" s="1"/>
  <c r="F11" i="16"/>
  <c r="F10" i="16"/>
  <c r="F9" i="16"/>
  <c r="F8" i="16"/>
  <c r="I35" i="16"/>
  <c r="H35" i="16"/>
  <c r="G35" i="16"/>
  <c r="F35" i="16"/>
  <c r="I34" i="16"/>
  <c r="H34" i="16"/>
  <c r="G34" i="16"/>
  <c r="F34" i="16"/>
  <c r="I33" i="16"/>
  <c r="H33" i="16"/>
  <c r="G33" i="16"/>
  <c r="F33" i="16"/>
  <c r="I29" i="16"/>
  <c r="H29" i="16"/>
  <c r="G29" i="16"/>
  <c r="F29" i="16"/>
  <c r="I28" i="16"/>
  <c r="H28" i="16"/>
  <c r="G28" i="16"/>
  <c r="F28" i="16"/>
  <c r="I27" i="16"/>
  <c r="H27" i="16"/>
  <c r="G27" i="16"/>
  <c r="F27" i="16"/>
  <c r="I26" i="16"/>
  <c r="H26" i="16"/>
  <c r="G26" i="16"/>
  <c r="F26" i="16"/>
  <c r="I25" i="16"/>
  <c r="H25" i="16"/>
  <c r="G25" i="16"/>
  <c r="F25" i="16"/>
  <c r="I24" i="16"/>
  <c r="H24" i="16"/>
  <c r="G24" i="16"/>
  <c r="F24" i="16"/>
  <c r="F23" i="15"/>
  <c r="F22" i="15"/>
  <c r="F21" i="15"/>
  <c r="F20" i="15"/>
  <c r="F19" i="15"/>
  <c r="F18" i="15"/>
  <c r="F17" i="15"/>
  <c r="F16" i="15"/>
  <c r="F15" i="15"/>
  <c r="F14" i="15"/>
  <c r="F13" i="15"/>
  <c r="F12" i="15"/>
  <c r="F32" i="15" s="1"/>
  <c r="F11" i="15"/>
  <c r="F10" i="15"/>
  <c r="F9" i="15"/>
  <c r="F8" i="15"/>
  <c r="I35" i="15"/>
  <c r="H35" i="15"/>
  <c r="G35" i="15"/>
  <c r="F35" i="15"/>
  <c r="I34" i="15"/>
  <c r="H34" i="15"/>
  <c r="G34" i="15"/>
  <c r="F34" i="15"/>
  <c r="I33" i="15"/>
  <c r="H33" i="15"/>
  <c r="G33" i="15"/>
  <c r="F33" i="15"/>
  <c r="I29" i="15"/>
  <c r="H29" i="15"/>
  <c r="G29" i="15"/>
  <c r="F29" i="15"/>
  <c r="I28" i="15"/>
  <c r="H28" i="15"/>
  <c r="G28" i="15"/>
  <c r="F28" i="15"/>
  <c r="I27" i="15"/>
  <c r="H27" i="15"/>
  <c r="G27" i="15"/>
  <c r="F27" i="15"/>
  <c r="I26" i="15"/>
  <c r="H26" i="15"/>
  <c r="G26" i="15"/>
  <c r="F26" i="15"/>
  <c r="I25" i="15"/>
  <c r="H25" i="15"/>
  <c r="G25" i="15"/>
  <c r="F25" i="15"/>
  <c r="I24" i="15"/>
  <c r="H24" i="15"/>
  <c r="G24" i="15"/>
  <c r="F24" i="15"/>
  <c r="F20" i="14"/>
  <c r="F18" i="14"/>
  <c r="F23" i="14"/>
  <c r="F22" i="14"/>
  <c r="F21" i="14"/>
  <c r="F19" i="14"/>
  <c r="F17" i="14"/>
  <c r="F16" i="14"/>
  <c r="F15" i="14"/>
  <c r="F14" i="14"/>
  <c r="F13" i="14"/>
  <c r="F12" i="14"/>
  <c r="F32" i="14" s="1"/>
  <c r="F11" i="14"/>
  <c r="F10" i="14"/>
  <c r="F9" i="14"/>
  <c r="F8" i="14"/>
  <c r="I35" i="14"/>
  <c r="H35" i="14"/>
  <c r="G35" i="14"/>
  <c r="F35" i="14"/>
  <c r="I34" i="14"/>
  <c r="H34" i="14"/>
  <c r="G34" i="14"/>
  <c r="F34" i="14"/>
  <c r="I33" i="14"/>
  <c r="H33" i="14"/>
  <c r="G33" i="14"/>
  <c r="F33" i="14"/>
  <c r="I29" i="14"/>
  <c r="H29" i="14"/>
  <c r="G29" i="14"/>
  <c r="F29" i="14"/>
  <c r="I28" i="14"/>
  <c r="H28" i="14"/>
  <c r="G28" i="14"/>
  <c r="F28" i="14"/>
  <c r="I27" i="14"/>
  <c r="H27" i="14"/>
  <c r="G27" i="14"/>
  <c r="F27" i="14"/>
  <c r="I26" i="14"/>
  <c r="H26" i="14"/>
  <c r="G26" i="14"/>
  <c r="F26" i="14"/>
  <c r="I25" i="14"/>
  <c r="H25" i="14"/>
  <c r="G25" i="14"/>
  <c r="F25" i="14"/>
  <c r="I24" i="14"/>
  <c r="H24" i="14"/>
  <c r="G24" i="14"/>
  <c r="F24" i="14"/>
  <c r="F23" i="13"/>
  <c r="F22" i="13"/>
  <c r="F21" i="13"/>
  <c r="F20" i="13"/>
  <c r="F19" i="13"/>
  <c r="F18" i="13"/>
  <c r="F17" i="13"/>
  <c r="F16" i="13"/>
  <c r="F15" i="13"/>
  <c r="F14" i="13"/>
  <c r="F13" i="13"/>
  <c r="F12" i="13"/>
  <c r="F32" i="13" s="1"/>
  <c r="F11" i="13"/>
  <c r="F10" i="13"/>
  <c r="F9" i="13"/>
  <c r="F8" i="13"/>
  <c r="I35" i="13"/>
  <c r="H35" i="13"/>
  <c r="G35" i="13"/>
  <c r="F35" i="13"/>
  <c r="I34" i="13"/>
  <c r="H34" i="13"/>
  <c r="G34" i="13"/>
  <c r="F34" i="13"/>
  <c r="I33" i="13"/>
  <c r="H33" i="13"/>
  <c r="G33" i="13"/>
  <c r="F33" i="13"/>
  <c r="I29" i="13"/>
  <c r="H29" i="13"/>
  <c r="G29" i="13"/>
  <c r="F29" i="13"/>
  <c r="I28" i="13"/>
  <c r="H28" i="13"/>
  <c r="G28" i="13"/>
  <c r="F28" i="13"/>
  <c r="I27" i="13"/>
  <c r="H27" i="13"/>
  <c r="G27" i="13"/>
  <c r="F27" i="13"/>
  <c r="I26" i="13"/>
  <c r="H26" i="13"/>
  <c r="G26" i="13"/>
  <c r="F26" i="13"/>
  <c r="I25" i="13"/>
  <c r="H25" i="13"/>
  <c r="G25" i="13"/>
  <c r="F25" i="13"/>
  <c r="I24" i="13"/>
  <c r="H24" i="13"/>
  <c r="G24" i="13"/>
  <c r="F24" i="13"/>
  <c r="F23" i="12"/>
  <c r="F22" i="12"/>
  <c r="F21" i="12"/>
  <c r="F20" i="12"/>
  <c r="F19" i="12"/>
  <c r="F18" i="12"/>
  <c r="F17" i="12"/>
  <c r="F16" i="12"/>
  <c r="F15" i="12"/>
  <c r="F14" i="12"/>
  <c r="F13" i="12"/>
  <c r="F12" i="12"/>
  <c r="F32" i="12" s="1"/>
  <c r="F11" i="12"/>
  <c r="F10" i="12"/>
  <c r="F9" i="12"/>
  <c r="F8" i="12"/>
  <c r="I35" i="12"/>
  <c r="H35" i="12"/>
  <c r="G35" i="12"/>
  <c r="F35" i="12"/>
  <c r="I34" i="12"/>
  <c r="H34" i="12"/>
  <c r="G34" i="12"/>
  <c r="F34" i="12"/>
  <c r="I33" i="12"/>
  <c r="H33" i="12"/>
  <c r="G33" i="12"/>
  <c r="F33" i="12"/>
  <c r="I29" i="12"/>
  <c r="H29" i="12"/>
  <c r="G29" i="12"/>
  <c r="F29" i="12"/>
  <c r="I28" i="12"/>
  <c r="H28" i="12"/>
  <c r="G28" i="12"/>
  <c r="F28" i="12"/>
  <c r="I27" i="12"/>
  <c r="H27" i="12"/>
  <c r="G27" i="12"/>
  <c r="F27" i="12"/>
  <c r="I26" i="12"/>
  <c r="H26" i="12"/>
  <c r="G26" i="12"/>
  <c r="F26" i="12"/>
  <c r="I25" i="12"/>
  <c r="H25" i="12"/>
  <c r="G25" i="12"/>
  <c r="F25" i="12"/>
  <c r="I24" i="12"/>
  <c r="H24" i="12"/>
  <c r="G24" i="12"/>
  <c r="F24" i="12"/>
  <c r="F23" i="11"/>
  <c r="F22" i="11"/>
  <c r="F21" i="11"/>
  <c r="F20" i="11"/>
  <c r="F19" i="11"/>
  <c r="F18" i="11"/>
  <c r="F17" i="11"/>
  <c r="F16" i="11"/>
  <c r="F15" i="11"/>
  <c r="F14" i="11"/>
  <c r="F13" i="11"/>
  <c r="F12" i="11"/>
  <c r="F32" i="11" s="1"/>
  <c r="F11" i="11"/>
  <c r="F10" i="11"/>
  <c r="F9" i="11"/>
  <c r="F8" i="11"/>
  <c r="I35" i="11"/>
  <c r="H35" i="11"/>
  <c r="G35" i="11"/>
  <c r="F35" i="11"/>
  <c r="I34" i="11"/>
  <c r="H34" i="11"/>
  <c r="G34" i="11"/>
  <c r="F34" i="11"/>
  <c r="I33" i="11"/>
  <c r="H33" i="11"/>
  <c r="G33" i="11"/>
  <c r="F33" i="11"/>
  <c r="I29" i="11"/>
  <c r="H29" i="11"/>
  <c r="G29" i="11"/>
  <c r="F29" i="11"/>
  <c r="I28" i="11"/>
  <c r="H28" i="11"/>
  <c r="G28" i="11"/>
  <c r="F28" i="11"/>
  <c r="I27" i="11"/>
  <c r="H27" i="11"/>
  <c r="G27" i="11"/>
  <c r="F27" i="11"/>
  <c r="I26" i="11"/>
  <c r="H26" i="11"/>
  <c r="G26" i="11"/>
  <c r="F26" i="11"/>
  <c r="I25" i="11"/>
  <c r="H25" i="11"/>
  <c r="G25" i="11"/>
  <c r="F25" i="11"/>
  <c r="I24" i="11"/>
  <c r="H24" i="11"/>
  <c r="G24" i="11"/>
  <c r="F24" i="11"/>
  <c r="G34" i="10"/>
  <c r="F23" i="10"/>
  <c r="F22" i="10"/>
  <c r="F21" i="10"/>
  <c r="F20" i="10"/>
  <c r="F19" i="10"/>
  <c r="F18" i="10"/>
  <c r="F17" i="10"/>
  <c r="F16" i="10"/>
  <c r="F15" i="10"/>
  <c r="F14" i="10"/>
  <c r="F13" i="10"/>
  <c r="F12" i="10"/>
  <c r="F32" i="10" s="1"/>
  <c r="F11" i="10"/>
  <c r="F10" i="10"/>
  <c r="F9" i="10"/>
  <c r="F8" i="10"/>
  <c r="I35" i="10"/>
  <c r="H35" i="10"/>
  <c r="G35" i="10"/>
  <c r="F35" i="10"/>
  <c r="I34" i="10"/>
  <c r="H34" i="10"/>
  <c r="F34" i="10"/>
  <c r="I33" i="10"/>
  <c r="H33" i="10"/>
  <c r="G33" i="10"/>
  <c r="F33" i="10"/>
  <c r="I29" i="10"/>
  <c r="H29" i="10"/>
  <c r="G29" i="10"/>
  <c r="F29" i="10"/>
  <c r="I28" i="10"/>
  <c r="H28" i="10"/>
  <c r="G28" i="10"/>
  <c r="F28" i="10"/>
  <c r="I27" i="10"/>
  <c r="H27" i="10"/>
  <c r="G27" i="10"/>
  <c r="F27" i="10"/>
  <c r="I26" i="10"/>
  <c r="H26" i="10"/>
  <c r="G26" i="10"/>
  <c r="F26" i="10"/>
  <c r="I25" i="10"/>
  <c r="H25" i="10"/>
  <c r="G25" i="10"/>
  <c r="F25" i="10"/>
  <c r="I24" i="10"/>
  <c r="H24" i="10"/>
  <c r="G24" i="10"/>
  <c r="F24" i="10"/>
  <c r="F23" i="9"/>
  <c r="F22" i="9"/>
  <c r="F21" i="9"/>
  <c r="F20" i="9"/>
  <c r="F19" i="9"/>
  <c r="F18" i="9"/>
  <c r="F17" i="9"/>
  <c r="F16" i="9"/>
  <c r="F15" i="9"/>
  <c r="F14" i="9"/>
  <c r="F13" i="9"/>
  <c r="F12" i="9"/>
  <c r="F32" i="9" s="1"/>
  <c r="F11" i="9"/>
  <c r="F10" i="9"/>
  <c r="F9" i="9"/>
  <c r="F8" i="9"/>
  <c r="I35" i="9"/>
  <c r="H35" i="9"/>
  <c r="G35" i="9"/>
  <c r="F35" i="9"/>
  <c r="I34" i="9"/>
  <c r="H34" i="9"/>
  <c r="G34" i="9"/>
  <c r="F34" i="9"/>
  <c r="I33" i="9"/>
  <c r="H33" i="9"/>
  <c r="G33" i="9"/>
  <c r="F33" i="9"/>
  <c r="I29" i="9"/>
  <c r="H29" i="9"/>
  <c r="G29" i="9"/>
  <c r="F29" i="9"/>
  <c r="I28" i="9"/>
  <c r="H28" i="9"/>
  <c r="G28" i="9"/>
  <c r="F28" i="9"/>
  <c r="I27" i="9"/>
  <c r="H27" i="9"/>
  <c r="G27" i="9"/>
  <c r="F27" i="9"/>
  <c r="I26" i="9"/>
  <c r="H26" i="9"/>
  <c r="G26" i="9"/>
  <c r="F26" i="9"/>
  <c r="I25" i="9"/>
  <c r="H25" i="9"/>
  <c r="G25" i="9"/>
  <c r="F25" i="9"/>
  <c r="I24" i="9"/>
  <c r="H24" i="9"/>
  <c r="G24" i="9"/>
  <c r="F24" i="9"/>
  <c r="F32" i="8"/>
  <c r="G31" i="8"/>
  <c r="G30" i="8"/>
  <c r="G36" i="8"/>
  <c r="G35" i="8"/>
  <c r="I34" i="8"/>
  <c r="H34" i="8"/>
  <c r="G34" i="8"/>
  <c r="F34" i="8"/>
  <c r="G33" i="8"/>
  <c r="G32" i="8"/>
  <c r="I29" i="8"/>
  <c r="H29" i="8"/>
  <c r="G29" i="8"/>
  <c r="F29" i="8"/>
  <c r="I28" i="8"/>
  <c r="H28" i="8"/>
  <c r="G28" i="8"/>
  <c r="F28" i="8"/>
  <c r="I27" i="8"/>
  <c r="H27" i="8"/>
  <c r="G27" i="8"/>
  <c r="F27" i="8"/>
  <c r="I26" i="8"/>
  <c r="H26" i="8"/>
  <c r="G26" i="8"/>
  <c r="F26" i="8"/>
  <c r="I25" i="8"/>
  <c r="H25" i="8"/>
  <c r="G25" i="8"/>
  <c r="F25" i="8"/>
  <c r="I24" i="8"/>
  <c r="H24" i="8"/>
  <c r="G24" i="8"/>
  <c r="F24" i="8"/>
  <c r="H35" i="8"/>
  <c r="F35" i="8"/>
  <c r="F36" i="16" l="1"/>
  <c r="F31" i="9"/>
  <c r="F36" i="12"/>
  <c r="F31" i="16"/>
  <c r="F31" i="11"/>
  <c r="F36" i="11"/>
  <c r="F30" i="10"/>
  <c r="F31" i="12"/>
  <c r="F31" i="10"/>
  <c r="F31" i="8"/>
  <c r="F36" i="9"/>
  <c r="F31" i="14"/>
  <c r="F36" i="15"/>
  <c r="F31" i="15"/>
  <c r="F36" i="14"/>
  <c r="F36" i="13"/>
  <c r="F30" i="8"/>
  <c r="F30" i="16"/>
  <c r="F30" i="15"/>
  <c r="F30" i="14"/>
  <c r="F31" i="13"/>
  <c r="F30" i="13"/>
  <c r="F30" i="12"/>
  <c r="F30" i="11"/>
  <c r="F36" i="10"/>
  <c r="F30" i="9"/>
  <c r="F36" i="8"/>
  <c r="I35" i="8"/>
  <c r="F33" i="8"/>
  <c r="H33" i="8"/>
  <c r="I33" i="8"/>
  <c r="BI15" i="5" l="1"/>
  <c r="BC14" i="5"/>
  <c r="CY28" i="5"/>
  <c r="CY27" i="5"/>
  <c r="CY26" i="5"/>
  <c r="CY25" i="5"/>
  <c r="CY24" i="5"/>
  <c r="CY23" i="5"/>
  <c r="CY22" i="5"/>
  <c r="CY21" i="5"/>
  <c r="CY20" i="5"/>
  <c r="CY19" i="5"/>
  <c r="CY18" i="5"/>
  <c r="CY17" i="5"/>
  <c r="CY16" i="5"/>
  <c r="CY15" i="5"/>
  <c r="CY14" i="5"/>
  <c r="CY13" i="5"/>
  <c r="CS28" i="5"/>
  <c r="CS27" i="5"/>
  <c r="CS26" i="5"/>
  <c r="CS25" i="5"/>
  <c r="CS24" i="5"/>
  <c r="CS23" i="5"/>
  <c r="CS22" i="5"/>
  <c r="CS21" i="5"/>
  <c r="CS20" i="5"/>
  <c r="CS19" i="5"/>
  <c r="CS18" i="5"/>
  <c r="CS17" i="5"/>
  <c r="CS16" i="5"/>
  <c r="CS15" i="5"/>
  <c r="CS14" i="5"/>
  <c r="CS13" i="5"/>
  <c r="CM28" i="5"/>
  <c r="CM27" i="5"/>
  <c r="CM26" i="5"/>
  <c r="CM25" i="5"/>
  <c r="CM24" i="5"/>
  <c r="CM23" i="5"/>
  <c r="CM22" i="5"/>
  <c r="CM21" i="5"/>
  <c r="CM20" i="5"/>
  <c r="CM19" i="5"/>
  <c r="CM18" i="5"/>
  <c r="CM17" i="5"/>
  <c r="CM16" i="5"/>
  <c r="CM15" i="5"/>
  <c r="CM14" i="5"/>
  <c r="CM13" i="5"/>
  <c r="CG28" i="5"/>
  <c r="CG27" i="5"/>
  <c r="CG26" i="5"/>
  <c r="CG25" i="5"/>
  <c r="CG24" i="5"/>
  <c r="CG23" i="5"/>
  <c r="CG22" i="5"/>
  <c r="CG21" i="5"/>
  <c r="CG20" i="5"/>
  <c r="CG19" i="5"/>
  <c r="CG18" i="5"/>
  <c r="CG17" i="5"/>
  <c r="CG16" i="5"/>
  <c r="CG15" i="5"/>
  <c r="CG14" i="5"/>
  <c r="CG13" i="5"/>
  <c r="CA28" i="5"/>
  <c r="CA27" i="5"/>
  <c r="CA26" i="5"/>
  <c r="CA25" i="5"/>
  <c r="CA24" i="5"/>
  <c r="CA23" i="5"/>
  <c r="CA22" i="5"/>
  <c r="CA21" i="5"/>
  <c r="CA20" i="5"/>
  <c r="CA19" i="5"/>
  <c r="CA18" i="5"/>
  <c r="CA17" i="5"/>
  <c r="CA16" i="5"/>
  <c r="CA15" i="5"/>
  <c r="CA14" i="5"/>
  <c r="CA13" i="5"/>
  <c r="BU28" i="5"/>
  <c r="BU27" i="5"/>
  <c r="BU26" i="5"/>
  <c r="BU25" i="5"/>
  <c r="BU24" i="5"/>
  <c r="BU23" i="5"/>
  <c r="BU22" i="5"/>
  <c r="BU21" i="5"/>
  <c r="BU20" i="5"/>
  <c r="BU19" i="5"/>
  <c r="BU18" i="5"/>
  <c r="BU17" i="5"/>
  <c r="BU16" i="5"/>
  <c r="BU15" i="5"/>
  <c r="BU14" i="5"/>
  <c r="BU13" i="5"/>
  <c r="BO28" i="5"/>
  <c r="BO27" i="5"/>
  <c r="BO26" i="5"/>
  <c r="BO25" i="5"/>
  <c r="BO24" i="5"/>
  <c r="BO23" i="5"/>
  <c r="BO22" i="5"/>
  <c r="BO21" i="5"/>
  <c r="BO20" i="5"/>
  <c r="BO19" i="5"/>
  <c r="BO18" i="5"/>
  <c r="BO17" i="5"/>
  <c r="BO16" i="5"/>
  <c r="BO15" i="5"/>
  <c r="BO14" i="5"/>
  <c r="BO13" i="5"/>
  <c r="BI28" i="5"/>
  <c r="BI27" i="5"/>
  <c r="BI26" i="5"/>
  <c r="BI25" i="5"/>
  <c r="BI24" i="5"/>
  <c r="BI23" i="5"/>
  <c r="BI22" i="5"/>
  <c r="BI21" i="5"/>
  <c r="BI20" i="5"/>
  <c r="BI19" i="5"/>
  <c r="BI18" i="5"/>
  <c r="BI17" i="5"/>
  <c r="BI16" i="5"/>
  <c r="BI14" i="5"/>
  <c r="BI13" i="5"/>
  <c r="BC28" i="5"/>
  <c r="BC27" i="5"/>
  <c r="BC26" i="5"/>
  <c r="BC25" i="5"/>
  <c r="BC24" i="5"/>
  <c r="BF64" i="5" s="1"/>
  <c r="BC23" i="5"/>
  <c r="BC22" i="5"/>
  <c r="BC21" i="5"/>
  <c r="BC20" i="5"/>
  <c r="BC19" i="5"/>
  <c r="BC18" i="5"/>
  <c r="BC17" i="5"/>
  <c r="BC16" i="5"/>
  <c r="BC15" i="5"/>
  <c r="CU65" i="5"/>
  <c r="CT65" i="5"/>
  <c r="CS65" i="5"/>
  <c r="CU63" i="5"/>
  <c r="CT63" i="5"/>
  <c r="CS63" i="5"/>
  <c r="CT62" i="5"/>
  <c r="CS62" i="5"/>
  <c r="CU56" i="5"/>
  <c r="CS56" i="5"/>
  <c r="CU55" i="5"/>
  <c r="CT55" i="5"/>
  <c r="CS55" i="5"/>
  <c r="CU54" i="5"/>
  <c r="CT54" i="5"/>
  <c r="CS54" i="5"/>
  <c r="CU53" i="5"/>
  <c r="CT53" i="5"/>
  <c r="CS53" i="5"/>
  <c r="CO65" i="5"/>
  <c r="CN65" i="5"/>
  <c r="CM65" i="5"/>
  <c r="CO63" i="5"/>
  <c r="CN63" i="5"/>
  <c r="CM63" i="5"/>
  <c r="CO62" i="5"/>
  <c r="CN62" i="5"/>
  <c r="CM62" i="5"/>
  <c r="CO56" i="5"/>
  <c r="CN56" i="5"/>
  <c r="CM56" i="5"/>
  <c r="CO55" i="5"/>
  <c r="CN55" i="5"/>
  <c r="CM55" i="5"/>
  <c r="CO54" i="5"/>
  <c r="CN54" i="5"/>
  <c r="CM54" i="5"/>
  <c r="CO53" i="5"/>
  <c r="CN53" i="5"/>
  <c r="CM53" i="5"/>
  <c r="CI65" i="5"/>
  <c r="CG65" i="5"/>
  <c r="CI63" i="5"/>
  <c r="CH63" i="5"/>
  <c r="CG63" i="5"/>
  <c r="CI62" i="5"/>
  <c r="CH62" i="5"/>
  <c r="CG62" i="5"/>
  <c r="CI56" i="5"/>
  <c r="CH56" i="5"/>
  <c r="CI55" i="5"/>
  <c r="CH55" i="5"/>
  <c r="CG55" i="5"/>
  <c r="CI54" i="5"/>
  <c r="CH54" i="5"/>
  <c r="CG54" i="5"/>
  <c r="CI53" i="5"/>
  <c r="CH53" i="5"/>
  <c r="CG53" i="5"/>
  <c r="CA65" i="5"/>
  <c r="CC56" i="5"/>
  <c r="CA56" i="5"/>
  <c r="CC55" i="5"/>
  <c r="CB55" i="5"/>
  <c r="CA55" i="5"/>
  <c r="CC54" i="5"/>
  <c r="CB54" i="5"/>
  <c r="CA54" i="5"/>
  <c r="CC53" i="5"/>
  <c r="CB53" i="5"/>
  <c r="CA53" i="5"/>
  <c r="BU62" i="5"/>
  <c r="BW65" i="5"/>
  <c r="BV65" i="5"/>
  <c r="BU65" i="5"/>
  <c r="BW63" i="5"/>
  <c r="BV63" i="5"/>
  <c r="BU63" i="5"/>
  <c r="BW62" i="5"/>
  <c r="BV62" i="5"/>
  <c r="BU55" i="5"/>
  <c r="BW56" i="5"/>
  <c r="BV56" i="5"/>
  <c r="BW55" i="5"/>
  <c r="BV55" i="5"/>
  <c r="BW54" i="5"/>
  <c r="BV54" i="5"/>
  <c r="BU54" i="5"/>
  <c r="BW53" i="5"/>
  <c r="BV53" i="5"/>
  <c r="BU53" i="5"/>
  <c r="BN29" i="5"/>
  <c r="BG13" i="5"/>
  <c r="DA64" i="5" l="1"/>
  <c r="BE64" i="5"/>
  <c r="BI64" i="5"/>
  <c r="BQ64" i="5"/>
  <c r="CB64" i="5"/>
  <c r="BO64" i="5"/>
  <c r="BP64" i="5"/>
  <c r="BP66" i="5" s="1"/>
  <c r="BJ64" i="5"/>
  <c r="BK64" i="5"/>
  <c r="CC64" i="5"/>
  <c r="CC66" i="5" s="1"/>
  <c r="BC64" i="5"/>
  <c r="H8" i="8"/>
  <c r="I8" i="8" s="1"/>
  <c r="BD64" i="5"/>
  <c r="BV64" i="5"/>
  <c r="CZ64" i="5"/>
  <c r="CY64" i="5"/>
  <c r="CA64" i="5"/>
  <c r="CG57" i="5"/>
  <c r="CU57" i="5"/>
  <c r="CC57" i="5"/>
  <c r="CZ57" i="5"/>
  <c r="CY57" i="5"/>
  <c r="DA57" i="5"/>
  <c r="CT57" i="5"/>
  <c r="CS57" i="5"/>
  <c r="CO57" i="5"/>
  <c r="CN57" i="5"/>
  <c r="CM57" i="5"/>
  <c r="CI57" i="5"/>
  <c r="CH57" i="5"/>
  <c r="CB57" i="5"/>
  <c r="CA57" i="5"/>
  <c r="BU57" i="5"/>
  <c r="BV57" i="5"/>
  <c r="BW57" i="5"/>
  <c r="BQ57" i="5"/>
  <c r="BP57" i="5"/>
  <c r="BO57" i="5"/>
  <c r="BK57" i="5"/>
  <c r="BJ57" i="5"/>
  <c r="BI57" i="5"/>
  <c r="BF66" i="5"/>
  <c r="AZ29" i="5"/>
  <c r="BB29" i="5"/>
  <c r="CW13" i="5"/>
  <c r="DA13" i="5" s="1"/>
  <c r="H8" i="16" s="1"/>
  <c r="CW14" i="5"/>
  <c r="CW15" i="5"/>
  <c r="CW16" i="5"/>
  <c r="CW17" i="5"/>
  <c r="CW18" i="5"/>
  <c r="CW19" i="5"/>
  <c r="CW20" i="5"/>
  <c r="CW21" i="5"/>
  <c r="CW22" i="5"/>
  <c r="CW23" i="5"/>
  <c r="CW24" i="5"/>
  <c r="CW25" i="5"/>
  <c r="CW26" i="5"/>
  <c r="CW27" i="5"/>
  <c r="CW28" i="5"/>
  <c r="AC38" i="5" l="1"/>
  <c r="AC34" i="5"/>
  <c r="CG58" i="5"/>
  <c r="G8" i="9"/>
  <c r="CS58" i="5"/>
  <c r="CY58" i="5"/>
  <c r="CM58" i="5"/>
  <c r="BU58" i="5"/>
  <c r="CA58" i="5"/>
  <c r="BO58" i="5"/>
  <c r="BI58" i="5"/>
  <c r="BC57" i="5"/>
  <c r="DF28" i="5"/>
  <c r="DF27" i="5"/>
  <c r="DF26" i="5"/>
  <c r="DF25" i="5"/>
  <c r="DF24" i="5"/>
  <c r="DF23" i="5"/>
  <c r="DF22" i="5"/>
  <c r="DF21" i="5"/>
  <c r="DF20" i="5"/>
  <c r="DF19" i="5"/>
  <c r="DF18" i="5"/>
  <c r="DF17" i="5"/>
  <c r="DF16" i="5"/>
  <c r="DF15" i="5"/>
  <c r="DF14" i="5"/>
  <c r="DF13" i="5"/>
  <c r="DB26" i="5"/>
  <c r="CQ26" i="5"/>
  <c r="CK26" i="5"/>
  <c r="CE26" i="5"/>
  <c r="BY26" i="5"/>
  <c r="BS26" i="5"/>
  <c r="BM26" i="5"/>
  <c r="BG26" i="5"/>
  <c r="BA26" i="5"/>
  <c r="CQ25" i="5"/>
  <c r="CK25" i="5"/>
  <c r="CE25" i="5"/>
  <c r="BY25" i="5"/>
  <c r="BS25" i="5"/>
  <c r="BM25" i="5"/>
  <c r="BG25" i="5"/>
  <c r="BA25" i="5"/>
  <c r="CQ24" i="5"/>
  <c r="CK24" i="5"/>
  <c r="CE24" i="5"/>
  <c r="BY24" i="5"/>
  <c r="BS24" i="5"/>
  <c r="BM24" i="5"/>
  <c r="BG24" i="5"/>
  <c r="BA24" i="5"/>
  <c r="DB23" i="5"/>
  <c r="CQ23" i="5"/>
  <c r="CK23" i="5"/>
  <c r="CE23" i="5"/>
  <c r="BY23" i="5"/>
  <c r="BS23" i="5"/>
  <c r="BM23" i="5"/>
  <c r="BG23" i="5"/>
  <c r="BA23" i="5"/>
  <c r="CQ22" i="5"/>
  <c r="CK22" i="5"/>
  <c r="CE22" i="5"/>
  <c r="BY22" i="5"/>
  <c r="BS22" i="5"/>
  <c r="BM22" i="5"/>
  <c r="BG22" i="5"/>
  <c r="BA22" i="5"/>
  <c r="CQ21" i="5"/>
  <c r="CK21" i="5"/>
  <c r="CE21" i="5"/>
  <c r="BY21" i="5"/>
  <c r="BS21" i="5"/>
  <c r="BM21" i="5"/>
  <c r="BG21" i="5"/>
  <c r="BA21" i="5"/>
  <c r="V36" i="5"/>
  <c r="T36" i="5"/>
  <c r="U36" i="5"/>
  <c r="CO21" i="5" l="1"/>
  <c r="H16" i="14" s="1"/>
  <c r="BE23" i="5"/>
  <c r="G18" i="9" s="1"/>
  <c r="DF29" i="5"/>
  <c r="CU24" i="5"/>
  <c r="H19" i="15" s="1"/>
  <c r="CO24" i="5"/>
  <c r="H19" i="14" s="1"/>
  <c r="CI26" i="5"/>
  <c r="H21" i="13" s="1"/>
  <c r="BQ25" i="5"/>
  <c r="H20" i="10" s="1"/>
  <c r="CD21" i="5"/>
  <c r="CI22" i="5"/>
  <c r="H17" i="13" s="1"/>
  <c r="BX23" i="5"/>
  <c r="CJ23" i="5"/>
  <c r="CV23" i="5"/>
  <c r="CC23" i="5"/>
  <c r="H18" i="12" s="1"/>
  <c r="CU25" i="5"/>
  <c r="H20" i="15" s="1"/>
  <c r="BL21" i="5"/>
  <c r="CJ21" i="5"/>
  <c r="CP26" i="5"/>
  <c r="BQ22" i="5"/>
  <c r="H17" i="10" s="1"/>
  <c r="CD22" i="5"/>
  <c r="CO22" i="5"/>
  <c r="H17" i="14" s="1"/>
  <c r="BE21" i="5"/>
  <c r="G16" i="9" s="1"/>
  <c r="BR21" i="5"/>
  <c r="CP21" i="5"/>
  <c r="CO23" i="5"/>
  <c r="H18" i="14" s="1"/>
  <c r="CJ24" i="5"/>
  <c r="CV24" i="5"/>
  <c r="BL23" i="5"/>
  <c r="BW23" i="5"/>
  <c r="H18" i="11" s="1"/>
  <c r="CV21" i="5"/>
  <c r="BF22" i="5"/>
  <c r="DB22" i="5"/>
  <c r="BR23" i="5"/>
  <c r="CD23" i="5"/>
  <c r="BE24" i="5"/>
  <c r="G19" i="9" s="1"/>
  <c r="BR24" i="5"/>
  <c r="CC24" i="5"/>
  <c r="H19" i="12" s="1"/>
  <c r="DB24" i="5"/>
  <c r="BL25" i="5"/>
  <c r="BX25" i="5"/>
  <c r="CJ25" i="5"/>
  <c r="BR26" i="5"/>
  <c r="CD26" i="5"/>
  <c r="BQ21" i="5"/>
  <c r="H16" i="10" s="1"/>
  <c r="BX21" i="5"/>
  <c r="CI21" i="5"/>
  <c r="H16" i="13" s="1"/>
  <c r="DA21" i="5"/>
  <c r="H16" i="16" s="1"/>
  <c r="BL22" i="5"/>
  <c r="CU22" i="5"/>
  <c r="H17" i="15" s="1"/>
  <c r="BF23" i="5"/>
  <c r="BW24" i="5"/>
  <c r="H19" i="11" s="1"/>
  <c r="CD25" i="5"/>
  <c r="CP25" i="5"/>
  <c r="DB25" i="5"/>
  <c r="BL26" i="5"/>
  <c r="BX26" i="5"/>
  <c r="CJ26" i="5"/>
  <c r="CC22" i="5"/>
  <c r="H17" i="12" s="1"/>
  <c r="BQ24" i="5"/>
  <c r="H19" i="10" s="1"/>
  <c r="BQ26" i="5"/>
  <c r="H21" i="10" s="1"/>
  <c r="BW21" i="5"/>
  <c r="CU21" i="5"/>
  <c r="BK22" i="5"/>
  <c r="H17" i="9" s="1"/>
  <c r="BX22" i="5"/>
  <c r="BK23" i="5"/>
  <c r="H18" i="9" s="1"/>
  <c r="CI23" i="5"/>
  <c r="H18" i="13" s="1"/>
  <c r="DA23" i="5"/>
  <c r="BL24" i="5"/>
  <c r="DA24" i="5"/>
  <c r="H19" i="16" s="1"/>
  <c r="CO25" i="5"/>
  <c r="H20" i="14" s="1"/>
  <c r="CO26" i="5"/>
  <c r="H21" i="14" s="1"/>
  <c r="BR22" i="5"/>
  <c r="CJ22" i="5"/>
  <c r="CP22" i="5"/>
  <c r="BF24" i="5"/>
  <c r="BX24" i="5"/>
  <c r="CD24" i="5"/>
  <c r="BF25" i="5"/>
  <c r="BR25" i="5"/>
  <c r="BW25" i="5"/>
  <c r="CV25" i="5"/>
  <c r="BE26" i="5"/>
  <c r="G21" i="9" s="1"/>
  <c r="BK26" i="5"/>
  <c r="CV26" i="5"/>
  <c r="BK21" i="5"/>
  <c r="H16" i="9" s="1"/>
  <c r="BE22" i="5"/>
  <c r="G17" i="9" s="1"/>
  <c r="DA22" i="5"/>
  <c r="H17" i="16" s="1"/>
  <c r="CU23" i="5"/>
  <c r="H18" i="15" s="1"/>
  <c r="BF21" i="5"/>
  <c r="CC21" i="5"/>
  <c r="H16" i="12" s="1"/>
  <c r="DB21" i="5"/>
  <c r="BW22" i="5"/>
  <c r="H17" i="11" s="1"/>
  <c r="CV22" i="5"/>
  <c r="BQ23" i="5"/>
  <c r="H18" i="10" s="1"/>
  <c r="CP23" i="5"/>
  <c r="BK24" i="5"/>
  <c r="H19" i="9" s="1"/>
  <c r="CP24" i="5"/>
  <c r="BF26" i="5"/>
  <c r="CI24" i="5"/>
  <c r="H19" i="13" s="1"/>
  <c r="BE25" i="5"/>
  <c r="G20" i="9" s="1"/>
  <c r="CC25" i="5"/>
  <c r="H20" i="12" s="1"/>
  <c r="DA25" i="5"/>
  <c r="H20" i="16" s="1"/>
  <c r="BW26" i="5"/>
  <c r="H21" i="11" s="1"/>
  <c r="CU26" i="5"/>
  <c r="H21" i="15" s="1"/>
  <c r="BK25" i="5"/>
  <c r="H20" i="9" s="1"/>
  <c r="CI25" i="5"/>
  <c r="H20" i="13" s="1"/>
  <c r="CC26" i="5"/>
  <c r="H21" i="12" s="1"/>
  <c r="DA26" i="5"/>
  <c r="I29" i="5"/>
  <c r="CB23" i="5" l="1"/>
  <c r="BD24" i="5"/>
  <c r="I17" i="9"/>
  <c r="G17" i="10" s="1"/>
  <c r="I17" i="10" s="1"/>
  <c r="G17" i="11" s="1"/>
  <c r="I17" i="11" s="1"/>
  <c r="G17" i="12" s="1"/>
  <c r="I17" i="12" s="1"/>
  <c r="G17" i="13" s="1"/>
  <c r="I17" i="13" s="1"/>
  <c r="G17" i="14" s="1"/>
  <c r="I17" i="14" s="1"/>
  <c r="G17" i="15" s="1"/>
  <c r="I17" i="15" s="1"/>
  <c r="G17" i="16" s="1"/>
  <c r="I17" i="16" s="1"/>
  <c r="I20" i="9"/>
  <c r="G20" i="10" s="1"/>
  <c r="I20" i="10" s="1"/>
  <c r="G20" i="11" s="1"/>
  <c r="I16" i="9"/>
  <c r="G16" i="10" s="1"/>
  <c r="I16" i="10" s="1"/>
  <c r="G16" i="11" s="1"/>
  <c r="I18" i="9"/>
  <c r="G18" i="10" s="1"/>
  <c r="I18" i="10" s="1"/>
  <c r="G18" i="11" s="1"/>
  <c r="I18" i="11" s="1"/>
  <c r="G18" i="12" s="1"/>
  <c r="I18" i="12" s="1"/>
  <c r="G18" i="13" s="1"/>
  <c r="I18" i="13" s="1"/>
  <c r="G18" i="14" s="1"/>
  <c r="I18" i="14" s="1"/>
  <c r="G18" i="15" s="1"/>
  <c r="I18" i="15" s="1"/>
  <c r="G18" i="16" s="1"/>
  <c r="I19" i="9"/>
  <c r="G19" i="10" s="1"/>
  <c r="I19" i="10" s="1"/>
  <c r="G19" i="11" s="1"/>
  <c r="I19" i="11" s="1"/>
  <c r="G19" i="12" s="1"/>
  <c r="I19" i="12" s="1"/>
  <c r="G19" i="13" s="1"/>
  <c r="I19" i="13" s="1"/>
  <c r="G19" i="14" s="1"/>
  <c r="I19" i="14" s="1"/>
  <c r="G19" i="15" s="1"/>
  <c r="I19" i="15" s="1"/>
  <c r="G19" i="16" s="1"/>
  <c r="I19" i="16" s="1"/>
  <c r="BJ26" i="5"/>
  <c r="H21" i="9"/>
  <c r="I21" i="9" s="1"/>
  <c r="G21" i="10" s="1"/>
  <c r="I21" i="10" s="1"/>
  <c r="G21" i="11" s="1"/>
  <c r="I21" i="11" s="1"/>
  <c r="G21" i="12" s="1"/>
  <c r="I21" i="12" s="1"/>
  <c r="G21" i="13" s="1"/>
  <c r="I21" i="13" s="1"/>
  <c r="G21" i="14" s="1"/>
  <c r="I21" i="14" s="1"/>
  <c r="G21" i="15" s="1"/>
  <c r="I21" i="15" s="1"/>
  <c r="G21" i="16" s="1"/>
  <c r="BV21" i="5"/>
  <c r="H16" i="11"/>
  <c r="BV25" i="5"/>
  <c r="H20" i="11"/>
  <c r="CT21" i="5"/>
  <c r="H16" i="15"/>
  <c r="CZ26" i="5"/>
  <c r="H21" i="16"/>
  <c r="CZ23" i="5"/>
  <c r="H18" i="16"/>
  <c r="CT22" i="5"/>
  <c r="CH21" i="5"/>
  <c r="CN21" i="5"/>
  <c r="BD23" i="5"/>
  <c r="CT24" i="5"/>
  <c r="CT25" i="5"/>
  <c r="CZ24" i="5"/>
  <c r="CH26" i="5"/>
  <c r="BV23" i="5"/>
  <c r="BP22" i="5"/>
  <c r="BP21" i="5"/>
  <c r="BD21" i="5"/>
  <c r="CH24" i="5"/>
  <c r="CT23" i="5"/>
  <c r="BD22" i="5"/>
  <c r="CZ25" i="5"/>
  <c r="CH22" i="5"/>
  <c r="CN24" i="5"/>
  <c r="CN23" i="5"/>
  <c r="BP26" i="5"/>
  <c r="CB21" i="5"/>
  <c r="BP25" i="5"/>
  <c r="CN26" i="5"/>
  <c r="CZ21" i="5"/>
  <c r="CB26" i="5"/>
  <c r="BJ21" i="5"/>
  <c r="CH23" i="5"/>
  <c r="CB22" i="5"/>
  <c r="BJ23" i="5"/>
  <c r="BJ25" i="5"/>
  <c r="CT26" i="5"/>
  <c r="BJ24" i="5"/>
  <c r="BL46" i="5" s="1"/>
  <c r="CN22" i="5"/>
  <c r="CN25" i="5"/>
  <c r="CB24" i="5"/>
  <c r="CH25" i="5"/>
  <c r="BD26" i="5"/>
  <c r="BP23" i="5"/>
  <c r="CZ22" i="5"/>
  <c r="BP24" i="5"/>
  <c r="BV26" i="5"/>
  <c r="BJ22" i="5"/>
  <c r="DC24" i="5"/>
  <c r="DD24" i="5" s="1"/>
  <c r="CB25" i="5"/>
  <c r="BV24" i="5"/>
  <c r="BX46" i="5" s="1"/>
  <c r="BD25" i="5"/>
  <c r="BV22" i="5"/>
  <c r="DC23" i="5"/>
  <c r="DD23" i="5" s="1"/>
  <c r="DC21" i="5"/>
  <c r="DD21" i="5" s="1"/>
  <c r="DC25" i="5"/>
  <c r="DD25" i="5" s="1"/>
  <c r="DC22" i="5"/>
  <c r="DD22" i="5" s="1"/>
  <c r="DC26" i="5"/>
  <c r="DD26" i="5" s="1"/>
  <c r="X26" i="5"/>
  <c r="X25" i="5"/>
  <c r="X24" i="5"/>
  <c r="X23" i="5"/>
  <c r="X22" i="5"/>
  <c r="X21" i="5"/>
  <c r="R26" i="5"/>
  <c r="U26" i="5"/>
  <c r="W26" i="5" s="1"/>
  <c r="R25" i="5"/>
  <c r="U25" i="5"/>
  <c r="R24" i="5"/>
  <c r="U24" i="5"/>
  <c r="W24" i="5" s="1"/>
  <c r="R23" i="5"/>
  <c r="U23" i="5"/>
  <c r="W23" i="5" s="1"/>
  <c r="R22" i="5"/>
  <c r="U22" i="5"/>
  <c r="W22" i="5" s="1"/>
  <c r="R21" i="5"/>
  <c r="U21" i="5"/>
  <c r="W21" i="5" s="1"/>
  <c r="DB47" i="5"/>
  <c r="CZ47" i="5"/>
  <c r="CV47" i="5"/>
  <c r="CT47" i="5"/>
  <c r="CP47" i="5"/>
  <c r="CN47" i="5"/>
  <c r="CJ47" i="5"/>
  <c r="CH47" i="5"/>
  <c r="CD47" i="5"/>
  <c r="CB47" i="5"/>
  <c r="BV47" i="5"/>
  <c r="BR47" i="5"/>
  <c r="BF47" i="5"/>
  <c r="DB45" i="5"/>
  <c r="DA45" i="5"/>
  <c r="CZ45" i="5"/>
  <c r="CV45" i="5"/>
  <c r="CU45" i="5"/>
  <c r="CT45" i="5"/>
  <c r="CP45" i="5"/>
  <c r="CO45" i="5"/>
  <c r="CN45" i="5"/>
  <c r="CJ45" i="5"/>
  <c r="CI45" i="5"/>
  <c r="CH45" i="5"/>
  <c r="CD45" i="5"/>
  <c r="CC45" i="5"/>
  <c r="CB45" i="5"/>
  <c r="BW45" i="5"/>
  <c r="BV45" i="5"/>
  <c r="BR45" i="5"/>
  <c r="BP45" i="5"/>
  <c r="BF45" i="5"/>
  <c r="DB44" i="5"/>
  <c r="DA44" i="5"/>
  <c r="CZ44" i="5"/>
  <c r="CV44" i="5"/>
  <c r="CU44" i="5"/>
  <c r="CT44" i="5"/>
  <c r="CP44" i="5"/>
  <c r="CO44" i="5"/>
  <c r="CN44" i="5"/>
  <c r="CJ44" i="5"/>
  <c r="CI44" i="5"/>
  <c r="CH44" i="5"/>
  <c r="CD44" i="5"/>
  <c r="CC44" i="5"/>
  <c r="CB44" i="5"/>
  <c r="BW44" i="5"/>
  <c r="BV44" i="5"/>
  <c r="BP44" i="5"/>
  <c r="BF44" i="5"/>
  <c r="W37" i="5"/>
  <c r="V37" i="5"/>
  <c r="U37" i="5"/>
  <c r="T37" i="5"/>
  <c r="Q37" i="5"/>
  <c r="P37" i="5"/>
  <c r="O37" i="5"/>
  <c r="N37" i="5"/>
  <c r="W36" i="5"/>
  <c r="Q36" i="5"/>
  <c r="P36" i="5"/>
  <c r="O36" i="5"/>
  <c r="N36" i="5"/>
  <c r="W35" i="5"/>
  <c r="V35" i="5"/>
  <c r="U35" i="5"/>
  <c r="T35" i="5"/>
  <c r="Q35" i="5"/>
  <c r="P35" i="5"/>
  <c r="O35" i="5"/>
  <c r="N35" i="5"/>
  <c r="W34" i="5"/>
  <c r="V34" i="5"/>
  <c r="U34" i="5"/>
  <c r="T34" i="5"/>
  <c r="Q34" i="5"/>
  <c r="P34" i="5"/>
  <c r="O34" i="5"/>
  <c r="N34" i="5"/>
  <c r="CX29" i="5"/>
  <c r="CR29" i="5"/>
  <c r="CL29" i="5"/>
  <c r="CF29" i="5"/>
  <c r="BZ29" i="5"/>
  <c r="BT29" i="5"/>
  <c r="BH29" i="5"/>
  <c r="AK29" i="5"/>
  <c r="AG29" i="5"/>
  <c r="AE29" i="5"/>
  <c r="AD29" i="5"/>
  <c r="AC29" i="5"/>
  <c r="Q29" i="5"/>
  <c r="S30" i="5" s="1"/>
  <c r="P29" i="5"/>
  <c r="O29" i="5"/>
  <c r="CQ28" i="5"/>
  <c r="CK28" i="5"/>
  <c r="CE28" i="5"/>
  <c r="BY28" i="5"/>
  <c r="BS28" i="5"/>
  <c r="BM28" i="5"/>
  <c r="BG28" i="5"/>
  <c r="BA28" i="5"/>
  <c r="X28" i="5"/>
  <c r="U28" i="5"/>
  <c r="W28" i="5" s="1"/>
  <c r="R28" i="5"/>
  <c r="CQ27" i="5"/>
  <c r="CK27" i="5"/>
  <c r="CE27" i="5"/>
  <c r="BY27" i="5"/>
  <c r="BS27" i="5"/>
  <c r="BM27" i="5"/>
  <c r="BG27" i="5"/>
  <c r="BA27" i="5"/>
  <c r="X27" i="5"/>
  <c r="U27" i="5"/>
  <c r="W27" i="5" s="1"/>
  <c r="R27" i="5"/>
  <c r="CQ20" i="5"/>
  <c r="CK20" i="5"/>
  <c r="CE20" i="5"/>
  <c r="BY20" i="5"/>
  <c r="BS20" i="5"/>
  <c r="BM20" i="5"/>
  <c r="BG20" i="5"/>
  <c r="BA20" i="5"/>
  <c r="X20" i="5"/>
  <c r="U20" i="5"/>
  <c r="W20" i="5" s="1"/>
  <c r="R20" i="5"/>
  <c r="CQ19" i="5"/>
  <c r="CK19" i="5"/>
  <c r="CE19" i="5"/>
  <c r="BY19" i="5"/>
  <c r="BS19" i="5"/>
  <c r="BM19" i="5"/>
  <c r="BG19" i="5"/>
  <c r="BA19" i="5"/>
  <c r="X19" i="5"/>
  <c r="U19" i="5"/>
  <c r="W19" i="5" s="1"/>
  <c r="R19" i="5"/>
  <c r="CQ18" i="5"/>
  <c r="CK18" i="5"/>
  <c r="CE18" i="5"/>
  <c r="BY18" i="5"/>
  <c r="BS18" i="5"/>
  <c r="BM18" i="5"/>
  <c r="BG18" i="5"/>
  <c r="BA18" i="5"/>
  <c r="X18" i="5"/>
  <c r="U18" i="5"/>
  <c r="W18" i="5" s="1"/>
  <c r="R18" i="5"/>
  <c r="CQ17" i="5"/>
  <c r="CO64" i="5"/>
  <c r="CO66" i="5" s="1"/>
  <c r="CK17" i="5"/>
  <c r="CI64" i="5"/>
  <c r="CE17" i="5"/>
  <c r="BY17" i="5"/>
  <c r="BW64" i="5"/>
  <c r="BS17" i="5"/>
  <c r="BM17" i="5"/>
  <c r="BG17" i="5"/>
  <c r="BE66" i="5"/>
  <c r="BA17" i="5"/>
  <c r="X17" i="5"/>
  <c r="W17" i="5"/>
  <c r="R17" i="5"/>
  <c r="CQ16" i="5"/>
  <c r="CK16" i="5"/>
  <c r="CE16" i="5"/>
  <c r="BY16" i="5"/>
  <c r="BS16" i="5"/>
  <c r="BM16" i="5"/>
  <c r="BG16" i="5"/>
  <c r="BA16" i="5"/>
  <c r="X16" i="5"/>
  <c r="U16" i="5"/>
  <c r="W16" i="5" s="1"/>
  <c r="R16" i="5"/>
  <c r="CQ15" i="5"/>
  <c r="CK15" i="5"/>
  <c r="CE15" i="5"/>
  <c r="BY15" i="5"/>
  <c r="BS15" i="5"/>
  <c r="BM15" i="5"/>
  <c r="BG15" i="5"/>
  <c r="BA15" i="5"/>
  <c r="X15" i="5"/>
  <c r="U15" i="5"/>
  <c r="W15" i="5" s="1"/>
  <c r="R15" i="5"/>
  <c r="CQ14" i="5"/>
  <c r="CK14" i="5"/>
  <c r="CH64" i="5"/>
  <c r="CE14" i="5"/>
  <c r="BY14" i="5"/>
  <c r="BS14" i="5"/>
  <c r="BM14" i="5"/>
  <c r="BG14" i="5"/>
  <c r="BA14" i="5"/>
  <c r="X14" i="5"/>
  <c r="U14" i="5"/>
  <c r="W14" i="5" s="1"/>
  <c r="R14" i="5"/>
  <c r="CQ13" i="5"/>
  <c r="CK13" i="5"/>
  <c r="CE13" i="5"/>
  <c r="BY13" i="5"/>
  <c r="BS13" i="5"/>
  <c r="BM13" i="5"/>
  <c r="X13" i="5"/>
  <c r="R13" i="5"/>
  <c r="W25" i="5" l="1"/>
  <c r="W29" i="5" s="1"/>
  <c r="I16" i="11"/>
  <c r="G16" i="12" s="1"/>
  <c r="I16" i="12" s="1"/>
  <c r="G16" i="13" s="1"/>
  <c r="I16" i="13" s="1"/>
  <c r="G16" i="14" s="1"/>
  <c r="I16" i="14" s="1"/>
  <c r="G16" i="15" s="1"/>
  <c r="I16" i="15" s="1"/>
  <c r="G16" i="16" s="1"/>
  <c r="I16" i="16" s="1"/>
  <c r="I20" i="11"/>
  <c r="G20" i="12" s="1"/>
  <c r="I20" i="12" s="1"/>
  <c r="G20" i="13" s="1"/>
  <c r="I20" i="13" s="1"/>
  <c r="G20" i="14" s="1"/>
  <c r="I20" i="14" s="1"/>
  <c r="G20" i="15" s="1"/>
  <c r="I20" i="15" s="1"/>
  <c r="G20" i="16" s="1"/>
  <c r="I20" i="16" s="1"/>
  <c r="I21" i="16"/>
  <c r="I18" i="16"/>
  <c r="CM64" i="5"/>
  <c r="CM66" i="5" s="1"/>
  <c r="BU64" i="5"/>
  <c r="BU66" i="5" s="1"/>
  <c r="CG64" i="5"/>
  <c r="CG66" i="5" s="1"/>
  <c r="BD66" i="5"/>
  <c r="CN64" i="5"/>
  <c r="CN66" i="5" s="1"/>
  <c r="CY66" i="5"/>
  <c r="CS64" i="5"/>
  <c r="CS66" i="5" s="1"/>
  <c r="CT64" i="5"/>
  <c r="CT66" i="5" s="1"/>
  <c r="CZ66" i="5"/>
  <c r="DA66" i="5"/>
  <c r="CU64" i="5"/>
  <c r="CU66" i="5" s="1"/>
  <c r="CA66" i="5"/>
  <c r="CB66" i="5"/>
  <c r="CH66" i="5"/>
  <c r="CI66" i="5"/>
  <c r="BC66" i="5"/>
  <c r="BV66" i="5"/>
  <c r="BW66" i="5"/>
  <c r="BQ66" i="5"/>
  <c r="BO66" i="5"/>
  <c r="BJ66" i="5"/>
  <c r="BI66" i="5"/>
  <c r="BK66" i="5"/>
  <c r="O38" i="5"/>
  <c r="U38" i="5"/>
  <c r="V38" i="5"/>
  <c r="CP27" i="5"/>
  <c r="CU15" i="5"/>
  <c r="H10" i="15" s="1"/>
  <c r="W38" i="5"/>
  <c r="DB15" i="5"/>
  <c r="BX17" i="5"/>
  <c r="BQ27" i="5"/>
  <c r="H22" i="10" s="1"/>
  <c r="CU27" i="5"/>
  <c r="H22" i="15" s="1"/>
  <c r="BQ13" i="5"/>
  <c r="H8" i="10" s="1"/>
  <c r="CU14" i="5"/>
  <c r="H9" i="15" s="1"/>
  <c r="CU20" i="5"/>
  <c r="H15" i="15" s="1"/>
  <c r="P38" i="5"/>
  <c r="BF19" i="5"/>
  <c r="CO20" i="5"/>
  <c r="H15" i="14" s="1"/>
  <c r="AF29" i="5"/>
  <c r="CJ13" i="5"/>
  <c r="DA14" i="5"/>
  <c r="H9" i="16" s="1"/>
  <c r="BW16" i="5"/>
  <c r="H11" i="11" s="1"/>
  <c r="BW17" i="5"/>
  <c r="H12" i="11" s="1"/>
  <c r="CI17" i="5"/>
  <c r="H12" i="13" s="1"/>
  <c r="BW27" i="5"/>
  <c r="H22" i="11" s="1"/>
  <c r="BQ15" i="5"/>
  <c r="H10" i="10" s="1"/>
  <c r="BE16" i="5"/>
  <c r="G11" i="9" s="1"/>
  <c r="DB16" i="5"/>
  <c r="BE18" i="5"/>
  <c r="G13" i="9" s="1"/>
  <c r="BQ18" i="5"/>
  <c r="H13" i="10" s="1"/>
  <c r="CO19" i="5"/>
  <c r="H14" i="14" s="1"/>
  <c r="CC27" i="5"/>
  <c r="H22" i="12" s="1"/>
  <c r="AH29" i="5"/>
  <c r="AK30" i="5" s="1"/>
  <c r="CO16" i="5"/>
  <c r="H11" i="14" s="1"/>
  <c r="DA16" i="5"/>
  <c r="H11" i="16" s="1"/>
  <c r="DA15" i="5"/>
  <c r="H10" i="16" s="1"/>
  <c r="CI15" i="5"/>
  <c r="H10" i="13" s="1"/>
  <c r="Q38" i="5"/>
  <c r="BE14" i="5"/>
  <c r="BQ14" i="5"/>
  <c r="H9" i="10" s="1"/>
  <c r="CI13" i="5"/>
  <c r="H8" i="13" s="1"/>
  <c r="CV20" i="5"/>
  <c r="CU16" i="5"/>
  <c r="H11" i="15" s="1"/>
  <c r="CV17" i="5"/>
  <c r="CV18" i="5"/>
  <c r="CV19" i="5"/>
  <c r="CP13" i="5"/>
  <c r="CP14" i="5"/>
  <c r="CO15" i="5"/>
  <c r="H10" i="14" s="1"/>
  <c r="CO27" i="5"/>
  <c r="H22" i="14" s="1"/>
  <c r="CI18" i="5"/>
  <c r="H13" i="13" s="1"/>
  <c r="CJ19" i="5"/>
  <c r="CI20" i="5"/>
  <c r="H15" i="13" s="1"/>
  <c r="CJ15" i="5"/>
  <c r="CD16" i="5"/>
  <c r="CC17" i="5"/>
  <c r="H12" i="12" s="1"/>
  <c r="BX27" i="5"/>
  <c r="BR16" i="5"/>
  <c r="BR17" i="5"/>
  <c r="BR19" i="5"/>
  <c r="BR20" i="5"/>
  <c r="BL17" i="5"/>
  <c r="BK14" i="5"/>
  <c r="H9" i="9" s="1"/>
  <c r="BF15" i="5"/>
  <c r="BF27" i="5"/>
  <c r="BF28" i="5"/>
  <c r="BF16" i="5"/>
  <c r="BE17" i="5"/>
  <c r="CV13" i="5"/>
  <c r="CV14" i="5"/>
  <c r="CV15" i="5"/>
  <c r="CS29" i="5"/>
  <c r="CV27" i="5"/>
  <c r="CU28" i="5"/>
  <c r="H23" i="15" s="1"/>
  <c r="CP16" i="5"/>
  <c r="CP17" i="5"/>
  <c r="CP18" i="5"/>
  <c r="CP19" i="5"/>
  <c r="CP20" i="5"/>
  <c r="CI14" i="5"/>
  <c r="H9" i="13" s="1"/>
  <c r="CJ16" i="5"/>
  <c r="CJ17" i="5"/>
  <c r="CJ28" i="5"/>
  <c r="CC13" i="5"/>
  <c r="H8" i="12" s="1"/>
  <c r="CD18" i="5"/>
  <c r="CC19" i="5"/>
  <c r="H14" i="12" s="1"/>
  <c r="CD28" i="5"/>
  <c r="CD14" i="5"/>
  <c r="CD15" i="5"/>
  <c r="CD27" i="5"/>
  <c r="BX13" i="5"/>
  <c r="BX18" i="5"/>
  <c r="BX20" i="5"/>
  <c r="BU29" i="5"/>
  <c r="BX14" i="5"/>
  <c r="BX15" i="5"/>
  <c r="BW28" i="5"/>
  <c r="H23" i="11" s="1"/>
  <c r="BR13" i="5"/>
  <c r="BR14" i="5"/>
  <c r="BR18" i="5"/>
  <c r="BK16" i="5"/>
  <c r="H11" i="9" s="1"/>
  <c r="BL15" i="5"/>
  <c r="BK18" i="5"/>
  <c r="H13" i="9" s="1"/>
  <c r="BL13" i="5"/>
  <c r="BL19" i="5"/>
  <c r="BK20" i="5"/>
  <c r="H15" i="9" s="1"/>
  <c r="BL16" i="5"/>
  <c r="BL28" i="5"/>
  <c r="BE15" i="5"/>
  <c r="BE27" i="5"/>
  <c r="G22" i="9" s="1"/>
  <c r="BE28" i="5"/>
  <c r="G23" i="9" s="1"/>
  <c r="BE20" i="5"/>
  <c r="G15" i="9" s="1"/>
  <c r="DB14" i="5"/>
  <c r="DA17" i="5"/>
  <c r="H12" i="16" s="1"/>
  <c r="BF18" i="5"/>
  <c r="BE19" i="5"/>
  <c r="DB27" i="5"/>
  <c r="DA28" i="5"/>
  <c r="H23" i="16" s="1"/>
  <c r="DA18" i="5"/>
  <c r="H13" i="16" s="1"/>
  <c r="BF14" i="5"/>
  <c r="DA19" i="5"/>
  <c r="H14" i="16" s="1"/>
  <c r="U29" i="5"/>
  <c r="R29" i="5"/>
  <c r="CC14" i="5"/>
  <c r="H9" i="12" s="1"/>
  <c r="CU17" i="5"/>
  <c r="H12" i="15" s="1"/>
  <c r="CC18" i="5"/>
  <c r="H13" i="12" s="1"/>
  <c r="BQ20" i="5"/>
  <c r="H15" i="10" s="1"/>
  <c r="BW20" i="5"/>
  <c r="H15" i="11" s="1"/>
  <c r="BR27" i="5"/>
  <c r="DA27" i="5"/>
  <c r="H22" i="16" s="1"/>
  <c r="DB28" i="5"/>
  <c r="BK13" i="5"/>
  <c r="H8" i="9" s="1"/>
  <c r="CO14" i="5"/>
  <c r="H9" i="14" s="1"/>
  <c r="BK15" i="5"/>
  <c r="H10" i="9" s="1"/>
  <c r="CC15" i="5"/>
  <c r="H10" i="12" s="1"/>
  <c r="BQ16" i="5"/>
  <c r="H11" i="10" s="1"/>
  <c r="CI16" i="5"/>
  <c r="H11" i="13" s="1"/>
  <c r="BQ17" i="5"/>
  <c r="H12" i="10" s="1"/>
  <c r="CO18" i="5"/>
  <c r="H13" i="14" s="1"/>
  <c r="DB18" i="5"/>
  <c r="BK19" i="5"/>
  <c r="H14" i="9" s="1"/>
  <c r="BQ19" i="5"/>
  <c r="H14" i="10" s="1"/>
  <c r="CC28" i="5"/>
  <c r="H23" i="12" s="1"/>
  <c r="CI28" i="5"/>
  <c r="H23" i="13" s="1"/>
  <c r="CO13" i="5"/>
  <c r="H8" i="14" s="1"/>
  <c r="BW14" i="5"/>
  <c r="H9" i="11" s="1"/>
  <c r="BW15" i="5"/>
  <c r="H10" i="11" s="1"/>
  <c r="CC16" i="5"/>
  <c r="H11" i="12" s="1"/>
  <c r="BK17" i="5"/>
  <c r="H12" i="9" s="1"/>
  <c r="BK28" i="5"/>
  <c r="H23" i="9" s="1"/>
  <c r="BC29" i="5"/>
  <c r="CO17" i="5"/>
  <c r="H12" i="14" s="1"/>
  <c r="BW18" i="5"/>
  <c r="H13" i="11" s="1"/>
  <c r="CU18" i="5"/>
  <c r="H13" i="15" s="1"/>
  <c r="BX19" i="5"/>
  <c r="CI19" i="5"/>
  <c r="H14" i="13" s="1"/>
  <c r="BF20" i="5"/>
  <c r="BL20" i="5"/>
  <c r="CD20" i="5"/>
  <c r="CJ20" i="5"/>
  <c r="DB20" i="5"/>
  <c r="BR28" i="5"/>
  <c r="BX28" i="5"/>
  <c r="CP28" i="5"/>
  <c r="CV28" i="5"/>
  <c r="BF13" i="5"/>
  <c r="BD13" i="5" s="1"/>
  <c r="CD13" i="5"/>
  <c r="BL14" i="5"/>
  <c r="CJ14" i="5"/>
  <c r="BR15" i="5"/>
  <c r="CV16" i="5"/>
  <c r="DB17" i="5"/>
  <c r="BL18" i="5"/>
  <c r="CA29" i="5"/>
  <c r="BI29" i="5"/>
  <c r="BW13" i="5"/>
  <c r="H8" i="11" s="1"/>
  <c r="CG29" i="5"/>
  <c r="CU13" i="5"/>
  <c r="H8" i="15" s="1"/>
  <c r="CD19" i="5"/>
  <c r="DB19" i="5"/>
  <c r="DB13" i="5"/>
  <c r="CZ13" i="5" s="1"/>
  <c r="CP15" i="5"/>
  <c r="BX16" i="5"/>
  <c r="BF17" i="5"/>
  <c r="CD17" i="5"/>
  <c r="CJ18" i="5"/>
  <c r="CY29" i="5"/>
  <c r="X29" i="5"/>
  <c r="BO29" i="5"/>
  <c r="CM29" i="5"/>
  <c r="BL27" i="5"/>
  <c r="CJ27" i="5"/>
  <c r="BW19" i="5"/>
  <c r="H14" i="11" s="1"/>
  <c r="CU19" i="5"/>
  <c r="H14" i="15" s="1"/>
  <c r="CC20" i="5"/>
  <c r="H15" i="12" s="1"/>
  <c r="DA20" i="5"/>
  <c r="H15" i="16" s="1"/>
  <c r="BK27" i="5"/>
  <c r="H22" i="9" s="1"/>
  <c r="CI27" i="5"/>
  <c r="H22" i="13" s="1"/>
  <c r="BQ28" i="5"/>
  <c r="H23" i="10" s="1"/>
  <c r="CO28" i="5"/>
  <c r="H23" i="14" s="1"/>
  <c r="N38" i="5"/>
  <c r="T38" i="5"/>
  <c r="W30" i="5" l="1"/>
  <c r="AF30" i="5"/>
  <c r="AD38" i="5"/>
  <c r="AD34" i="5"/>
  <c r="AJ30" i="5"/>
  <c r="AE30" i="5"/>
  <c r="BD16" i="5"/>
  <c r="BF46" i="5" s="1"/>
  <c r="BF48" i="5" s="1"/>
  <c r="CT14" i="5"/>
  <c r="CU47" i="5" s="1"/>
  <c r="BO67" i="5"/>
  <c r="I22" i="9"/>
  <c r="G22" i="10" s="1"/>
  <c r="I22" i="10" s="1"/>
  <c r="G22" i="11" s="1"/>
  <c r="I22" i="11" s="1"/>
  <c r="G22" i="12" s="1"/>
  <c r="I22" i="12" s="1"/>
  <c r="G22" i="13" s="1"/>
  <c r="I22" i="13" s="1"/>
  <c r="G22" i="14" s="1"/>
  <c r="I22" i="14" s="1"/>
  <c r="G22" i="15" s="1"/>
  <c r="I22" i="15" s="1"/>
  <c r="G22" i="16" s="1"/>
  <c r="I22" i="16" s="1"/>
  <c r="I13" i="9"/>
  <c r="G13" i="10" s="1"/>
  <c r="I13" i="10" s="1"/>
  <c r="G13" i="11" s="1"/>
  <c r="I13" i="11" s="1"/>
  <c r="G13" i="12" s="1"/>
  <c r="I13" i="12" s="1"/>
  <c r="G13" i="13" s="1"/>
  <c r="I13" i="13" s="1"/>
  <c r="G13" i="14" s="1"/>
  <c r="I13" i="14" s="1"/>
  <c r="G13" i="15" s="1"/>
  <c r="I13" i="15" s="1"/>
  <c r="G13" i="16" s="1"/>
  <c r="I13" i="16" s="1"/>
  <c r="I15" i="9"/>
  <c r="G15" i="10" s="1"/>
  <c r="I15" i="10" s="1"/>
  <c r="G15" i="11" s="1"/>
  <c r="I15" i="11" s="1"/>
  <c r="G15" i="12" s="1"/>
  <c r="I15" i="12" s="1"/>
  <c r="G15" i="13" s="1"/>
  <c r="I15" i="13" s="1"/>
  <c r="G15" i="14" s="1"/>
  <c r="I15" i="14" s="1"/>
  <c r="G15" i="15" s="1"/>
  <c r="I15" i="15" s="1"/>
  <c r="G15" i="16" s="1"/>
  <c r="I15" i="16" s="1"/>
  <c r="BC67" i="5"/>
  <c r="I11" i="9"/>
  <c r="G11" i="10" s="1"/>
  <c r="I11" i="10" s="1"/>
  <c r="G11" i="11" s="1"/>
  <c r="I11" i="11" s="1"/>
  <c r="G11" i="12" s="1"/>
  <c r="I11" i="12" s="1"/>
  <c r="G11" i="13" s="1"/>
  <c r="I11" i="13" s="1"/>
  <c r="G11" i="14" s="1"/>
  <c r="I11" i="14" s="1"/>
  <c r="G11" i="15" s="1"/>
  <c r="I11" i="15" s="1"/>
  <c r="G11" i="16" s="1"/>
  <c r="I11" i="16" s="1"/>
  <c r="I23" i="9"/>
  <c r="G23" i="10" s="1"/>
  <c r="I23" i="10" s="1"/>
  <c r="G23" i="11" s="1"/>
  <c r="I23" i="11" s="1"/>
  <c r="G23" i="12" s="1"/>
  <c r="I23" i="12" s="1"/>
  <c r="G23" i="13" s="1"/>
  <c r="I23" i="13" s="1"/>
  <c r="G23" i="14" s="1"/>
  <c r="I23" i="14" s="1"/>
  <c r="G23" i="15" s="1"/>
  <c r="I23" i="15" s="1"/>
  <c r="G23" i="16" s="1"/>
  <c r="I23" i="16" s="1"/>
  <c r="BD19" i="5"/>
  <c r="G14" i="9"/>
  <c r="I14" i="9" s="1"/>
  <c r="G14" i="10" s="1"/>
  <c r="I14" i="10" s="1"/>
  <c r="G14" i="11" s="1"/>
  <c r="I14" i="11" s="1"/>
  <c r="G14" i="12" s="1"/>
  <c r="I14" i="12" s="1"/>
  <c r="G14" i="13" s="1"/>
  <c r="I14" i="13" s="1"/>
  <c r="G14" i="14" s="1"/>
  <c r="I14" i="14" s="1"/>
  <c r="G14" i="15" s="1"/>
  <c r="I14" i="15" s="1"/>
  <c r="G14" i="16" s="1"/>
  <c r="I14" i="16" s="1"/>
  <c r="H32" i="8"/>
  <c r="H31" i="8"/>
  <c r="H32" i="9"/>
  <c r="H31" i="9"/>
  <c r="H32" i="10"/>
  <c r="H31" i="10"/>
  <c r="H31" i="11"/>
  <c r="H32" i="11"/>
  <c r="H31" i="12"/>
  <c r="H32" i="12"/>
  <c r="H31" i="13"/>
  <c r="H32" i="13"/>
  <c r="H31" i="14"/>
  <c r="H32" i="14"/>
  <c r="H32" i="15"/>
  <c r="H31" i="15"/>
  <c r="H31" i="16"/>
  <c r="H36" i="16"/>
  <c r="H32" i="16"/>
  <c r="H30" i="16"/>
  <c r="H36" i="15"/>
  <c r="H30" i="15"/>
  <c r="H36" i="14"/>
  <c r="H30" i="14"/>
  <c r="H36" i="13"/>
  <c r="H30" i="13"/>
  <c r="H36" i="12"/>
  <c r="H30" i="12"/>
  <c r="H36" i="11"/>
  <c r="H30" i="11"/>
  <c r="H36" i="10"/>
  <c r="H30" i="10"/>
  <c r="H30" i="9"/>
  <c r="H36" i="9"/>
  <c r="I8" i="9"/>
  <c r="CM67" i="5"/>
  <c r="CT19" i="5"/>
  <c r="BP16" i="5"/>
  <c r="BR46" i="5" s="1"/>
  <c r="BR48" i="5" s="1"/>
  <c r="BJ28" i="5"/>
  <c r="BP27" i="5"/>
  <c r="CN18" i="5"/>
  <c r="BP20" i="5"/>
  <c r="BO45" i="5" s="1"/>
  <c r="BP19" i="5"/>
  <c r="CS67" i="5"/>
  <c r="CY67" i="5"/>
  <c r="CN27" i="5"/>
  <c r="CM44" i="5" s="1"/>
  <c r="CA67" i="5"/>
  <c r="CG67" i="5"/>
  <c r="BU67" i="5"/>
  <c r="BI67" i="5"/>
  <c r="CT15" i="5"/>
  <c r="BJ13" i="5"/>
  <c r="BD28" i="5"/>
  <c r="BV18" i="5"/>
  <c r="BV27" i="5"/>
  <c r="BU44" i="5" s="1"/>
  <c r="CT18" i="5"/>
  <c r="BP15" i="5"/>
  <c r="DC13" i="5"/>
  <c r="BV17" i="5"/>
  <c r="CH20" i="5"/>
  <c r="CG45" i="5" s="1"/>
  <c r="CN28" i="5"/>
  <c r="CT16" i="5"/>
  <c r="CV46" i="5" s="1"/>
  <c r="CV48" i="5" s="1"/>
  <c r="CZ15" i="5"/>
  <c r="T39" i="5"/>
  <c r="CN15" i="5"/>
  <c r="CH19" i="5"/>
  <c r="BJ19" i="5"/>
  <c r="CH16" i="5"/>
  <c r="CJ46" i="5" s="1"/>
  <c r="CJ48" i="5" s="1"/>
  <c r="CN14" i="5"/>
  <c r="CO47" i="5" s="1"/>
  <c r="CZ28" i="5"/>
  <c r="CN19" i="5"/>
  <c r="CT20" i="5"/>
  <c r="CS45" i="5" s="1"/>
  <c r="BD18" i="5"/>
  <c r="BJ18" i="5"/>
  <c r="BV15" i="5"/>
  <c r="CB27" i="5"/>
  <c r="CA44" i="5" s="1"/>
  <c r="CH13" i="5"/>
  <c r="BD27" i="5"/>
  <c r="BJ17" i="5"/>
  <c r="BV14" i="5"/>
  <c r="BW47" i="5" s="1"/>
  <c r="CZ27" i="5"/>
  <c r="CY44" i="5" s="1"/>
  <c r="CB16" i="5"/>
  <c r="CD46" i="5" s="1"/>
  <c r="CD48" i="5" s="1"/>
  <c r="CH28" i="5"/>
  <c r="CB28" i="5"/>
  <c r="BV28" i="5"/>
  <c r="CT27" i="5"/>
  <c r="CS44" i="5" s="1"/>
  <c r="CH27" i="5"/>
  <c r="CG44" i="5" s="1"/>
  <c r="CZ20" i="5"/>
  <c r="CY45" i="5" s="1"/>
  <c r="BV20" i="5"/>
  <c r="BU45" i="5" s="1"/>
  <c r="BJ20" i="5"/>
  <c r="CN20" i="5"/>
  <c r="CM45" i="5" s="1"/>
  <c r="CB19" i="5"/>
  <c r="CB18" i="5"/>
  <c r="CZ18" i="5"/>
  <c r="BQ29" i="5"/>
  <c r="BP18" i="5"/>
  <c r="CB17" i="5"/>
  <c r="BD17" i="5"/>
  <c r="BD20" i="5"/>
  <c r="CT17" i="5"/>
  <c r="CZ16" i="5"/>
  <c r="DB46" i="5" s="1"/>
  <c r="DB48" i="5" s="1"/>
  <c r="BK29" i="5"/>
  <c r="BX29" i="5"/>
  <c r="CB13" i="5"/>
  <c r="CN17" i="5"/>
  <c r="CB14" i="5"/>
  <c r="CZ14" i="5"/>
  <c r="DA47" i="5" s="1"/>
  <c r="BP13" i="5"/>
  <c r="CH17" i="5"/>
  <c r="BD15" i="5"/>
  <c r="N39" i="5"/>
  <c r="BP17" i="5"/>
  <c r="BJ15" i="5"/>
  <c r="BE29" i="5"/>
  <c r="BJ16" i="5"/>
  <c r="BL48" i="5" s="1"/>
  <c r="CH15" i="5"/>
  <c r="CZ17" i="5"/>
  <c r="BL29" i="5"/>
  <c r="CN13" i="5"/>
  <c r="BD14" i="5"/>
  <c r="BV16" i="5"/>
  <c r="BX48" i="5" s="1"/>
  <c r="CN16" i="5"/>
  <c r="CP46" i="5" s="1"/>
  <c r="CP48" i="5" s="1"/>
  <c r="CI29" i="5"/>
  <c r="BP14" i="5"/>
  <c r="BQ47" i="5" s="1"/>
  <c r="CZ19" i="5"/>
  <c r="CT28" i="5"/>
  <c r="CH18" i="5"/>
  <c r="CH14" i="5"/>
  <c r="CI47" i="5" s="1"/>
  <c r="BR29" i="5"/>
  <c r="DC16" i="5"/>
  <c r="DD16" i="5" s="1"/>
  <c r="DC15" i="5"/>
  <c r="DD15" i="5" s="1"/>
  <c r="DC19" i="5"/>
  <c r="DD19" i="5" s="1"/>
  <c r="DC14" i="5"/>
  <c r="DD14" i="5" s="1"/>
  <c r="CB15" i="5"/>
  <c r="BO47" i="5"/>
  <c r="DA29" i="5"/>
  <c r="CA47" i="5"/>
  <c r="BP28" i="5"/>
  <c r="CB20" i="5"/>
  <c r="CA45" i="5" s="1"/>
  <c r="DC20" i="5"/>
  <c r="DD20" i="5" s="1"/>
  <c r="CT13" i="5"/>
  <c r="CU29" i="5"/>
  <c r="CD29" i="5"/>
  <c r="CJ29" i="5"/>
  <c r="CC29" i="5"/>
  <c r="CP29" i="5"/>
  <c r="DC18" i="5"/>
  <c r="DD18" i="5" s="1"/>
  <c r="CG47" i="5"/>
  <c r="DC27" i="5"/>
  <c r="DD27" i="5" s="1"/>
  <c r="CO29" i="5"/>
  <c r="BJ14" i="5"/>
  <c r="CM47" i="5"/>
  <c r="BJ27" i="5"/>
  <c r="BV19" i="5"/>
  <c r="DC28" i="5"/>
  <c r="DD28" i="5" s="1"/>
  <c r="DB29" i="5"/>
  <c r="BW29" i="5"/>
  <c r="BV13" i="5"/>
  <c r="BF29" i="5"/>
  <c r="DC17" i="5"/>
  <c r="DD17" i="5" s="1"/>
  <c r="CC47" i="5"/>
  <c r="CV29" i="5"/>
  <c r="CO46" i="5" l="1"/>
  <c r="BJ46" i="5"/>
  <c r="BJ48" i="5" s="1"/>
  <c r="DA46" i="5"/>
  <c r="DA48" i="5" s="1"/>
  <c r="CI46" i="5"/>
  <c r="CI48" i="5" s="1"/>
  <c r="CC46" i="5"/>
  <c r="CU46" i="5"/>
  <c r="CU48" i="5" s="1"/>
  <c r="BW46" i="5"/>
  <c r="BW48" i="5" s="1"/>
  <c r="BI46" i="5"/>
  <c r="BI48" i="5" s="1"/>
  <c r="BI35" i="5"/>
  <c r="BI38" i="5"/>
  <c r="BJ37" i="5"/>
  <c r="BJ36" i="5"/>
  <c r="BL35" i="5"/>
  <c r="BL38" i="5"/>
  <c r="BK46" i="5"/>
  <c r="BK48" i="5" s="1"/>
  <c r="BI37" i="5"/>
  <c r="BI36" i="5"/>
  <c r="BK35" i="5"/>
  <c r="BK38" i="5"/>
  <c r="BL37" i="5"/>
  <c r="BL36" i="5"/>
  <c r="BJ35" i="5"/>
  <c r="BJ38" i="5"/>
  <c r="BK37" i="5"/>
  <c r="BK36" i="5"/>
  <c r="BO44" i="5"/>
  <c r="BQ46" i="5"/>
  <c r="BQ48" i="5" s="1"/>
  <c r="BE46" i="5"/>
  <c r="BE48" i="5" s="1"/>
  <c r="BD46" i="5"/>
  <c r="BD48" i="5" s="1"/>
  <c r="BC46" i="5"/>
  <c r="BC48" i="5" s="1"/>
  <c r="BF36" i="5"/>
  <c r="BC35" i="5"/>
  <c r="BF35" i="5"/>
  <c r="BF38" i="5"/>
  <c r="BE37" i="5"/>
  <c r="BF37" i="5"/>
  <c r="BD35" i="5"/>
  <c r="H36" i="8"/>
  <c r="I32" i="8"/>
  <c r="G12" i="9"/>
  <c r="H30" i="8"/>
  <c r="I31" i="8"/>
  <c r="G9" i="9"/>
  <c r="I36" i="8"/>
  <c r="G10" i="9"/>
  <c r="I30" i="8"/>
  <c r="G8" i="10"/>
  <c r="BD37" i="5"/>
  <c r="BC37" i="5"/>
  <c r="CT46" i="5"/>
  <c r="CT48" i="5" s="1"/>
  <c r="BU46" i="5"/>
  <c r="CO48" i="5"/>
  <c r="CP36" i="5"/>
  <c r="CS46" i="5"/>
  <c r="CA46" i="5"/>
  <c r="CA48" i="5" s="1"/>
  <c r="CO38" i="5"/>
  <c r="BO46" i="5"/>
  <c r="CB46" i="5"/>
  <c r="CB48" i="5" s="1"/>
  <c r="CC48" i="5"/>
  <c r="CG46" i="5"/>
  <c r="CG48" i="5" s="1"/>
  <c r="CZ46" i="5"/>
  <c r="CZ48" i="5" s="1"/>
  <c r="CM35" i="5"/>
  <c r="CJ38" i="5"/>
  <c r="BP46" i="5"/>
  <c r="BP48" i="5" s="1"/>
  <c r="CP38" i="5"/>
  <c r="CM38" i="5"/>
  <c r="CM37" i="5"/>
  <c r="CH37" i="5"/>
  <c r="CI38" i="5"/>
  <c r="CO37" i="5"/>
  <c r="CN38" i="5"/>
  <c r="CI35" i="5"/>
  <c r="BD36" i="5"/>
  <c r="CO36" i="5"/>
  <c r="CP35" i="5"/>
  <c r="CH36" i="5"/>
  <c r="BC36" i="5"/>
  <c r="CH46" i="5"/>
  <c r="CH48" i="5" s="1"/>
  <c r="CM46" i="5"/>
  <c r="CM48" i="5" s="1"/>
  <c r="CN46" i="5"/>
  <c r="CN48" i="5" s="1"/>
  <c r="CN36" i="5"/>
  <c r="CN29" i="5"/>
  <c r="CM36" i="5"/>
  <c r="CP37" i="5"/>
  <c r="CG36" i="5"/>
  <c r="CH29" i="5"/>
  <c r="BC38" i="5"/>
  <c r="BD38" i="5"/>
  <c r="CN35" i="5"/>
  <c r="CO35" i="5"/>
  <c r="CN37" i="5"/>
  <c r="CG35" i="5"/>
  <c r="CJ35" i="5"/>
  <c r="BD29" i="5"/>
  <c r="BD57" i="5" s="1"/>
  <c r="BC58" i="5" s="1"/>
  <c r="BE38" i="5"/>
  <c r="BV46" i="5"/>
  <c r="BV48" i="5" s="1"/>
  <c r="CY46" i="5"/>
  <c r="CI37" i="5"/>
  <c r="CG37" i="5"/>
  <c r="CJ36" i="5"/>
  <c r="CH38" i="5"/>
  <c r="CH35" i="5"/>
  <c r="CG38" i="5"/>
  <c r="CJ37" i="5"/>
  <c r="CI36" i="5"/>
  <c r="DC29" i="5"/>
  <c r="DD13" i="5"/>
  <c r="DD29" i="5" s="1"/>
  <c r="CY47" i="5"/>
  <c r="DB38" i="5"/>
  <c r="CY37" i="5"/>
  <c r="DA38" i="5"/>
  <c r="DB37" i="5"/>
  <c r="DB36" i="5"/>
  <c r="DB35" i="5"/>
  <c r="CZ37" i="5"/>
  <c r="DA36" i="5"/>
  <c r="CZ35" i="5"/>
  <c r="CZ29" i="5"/>
  <c r="CZ38" i="5"/>
  <c r="CZ36" i="5"/>
  <c r="CY35" i="5"/>
  <c r="CY38" i="5"/>
  <c r="CY36" i="5"/>
  <c r="DA37" i="5"/>
  <c r="DA35" i="5"/>
  <c r="BJ29" i="5"/>
  <c r="CA36" i="5"/>
  <c r="CB36" i="5"/>
  <c r="CB35" i="5"/>
  <c r="CC38" i="5"/>
  <c r="BP36" i="5"/>
  <c r="BO38" i="5"/>
  <c r="BP38" i="5"/>
  <c r="BR36" i="5"/>
  <c r="BU47" i="5"/>
  <c r="BX38" i="5"/>
  <c r="BW38" i="5"/>
  <c r="BX37" i="5"/>
  <c r="BX36" i="5"/>
  <c r="BX35" i="5"/>
  <c r="BU38" i="5"/>
  <c r="BW37" i="5"/>
  <c r="BV36" i="5"/>
  <c r="BU35" i="5"/>
  <c r="BV29" i="5"/>
  <c r="BV37" i="5"/>
  <c r="BU36" i="5"/>
  <c r="BU37" i="5"/>
  <c r="BW35" i="5"/>
  <c r="BV38" i="5"/>
  <c r="BV35" i="5"/>
  <c r="BW36" i="5"/>
  <c r="CB37" i="5"/>
  <c r="CC37" i="5"/>
  <c r="CC36" i="5"/>
  <c r="CD38" i="5"/>
  <c r="BQ37" i="5"/>
  <c r="BP29" i="5"/>
  <c r="BO36" i="5"/>
  <c r="BR37" i="5"/>
  <c r="CS47" i="5"/>
  <c r="CV38" i="5"/>
  <c r="CS37" i="5"/>
  <c r="CU38" i="5"/>
  <c r="CV37" i="5"/>
  <c r="CV36" i="5"/>
  <c r="CV35" i="5"/>
  <c r="CS38" i="5"/>
  <c r="CT36" i="5"/>
  <c r="CS35" i="5"/>
  <c r="CT29" i="5"/>
  <c r="CU37" i="5"/>
  <c r="CT37" i="5"/>
  <c r="CU35" i="5"/>
  <c r="CU36" i="5"/>
  <c r="CT38" i="5"/>
  <c r="CT35" i="5"/>
  <c r="CA38" i="5"/>
  <c r="CB38" i="5"/>
  <c r="CD36" i="5"/>
  <c r="BP35" i="5"/>
  <c r="BQ35" i="5"/>
  <c r="BP37" i="5"/>
  <c r="BQ38" i="5"/>
  <c r="CA37" i="5"/>
  <c r="CA35" i="5"/>
  <c r="CB29" i="5"/>
  <c r="CD37" i="5"/>
  <c r="BO35" i="5"/>
  <c r="BQ36" i="5"/>
  <c r="BO37" i="5"/>
  <c r="BR35" i="5"/>
  <c r="BR38" i="5"/>
  <c r="BO48" i="5" l="1"/>
  <c r="G30" i="9"/>
  <c r="I10" i="9"/>
  <c r="G32" i="9"/>
  <c r="I12" i="9"/>
  <c r="G36" i="9"/>
  <c r="G31" i="9"/>
  <c r="I9" i="9"/>
  <c r="I8" i="10"/>
  <c r="BU48" i="5"/>
  <c r="BU49" i="5" s="1"/>
  <c r="BC49" i="5"/>
  <c r="CM39" i="5"/>
  <c r="BO49" i="5"/>
  <c r="CA49" i="5"/>
  <c r="CS48" i="5"/>
  <c r="CS49" i="5" s="1"/>
  <c r="CP39" i="5"/>
  <c r="CJ39" i="5"/>
  <c r="CO39" i="5"/>
  <c r="BC39" i="5"/>
  <c r="BD39" i="5"/>
  <c r="CM49" i="5"/>
  <c r="CN39" i="5"/>
  <c r="BI49" i="5"/>
  <c r="BE35" i="5"/>
  <c r="BF39" i="5"/>
  <c r="BE36" i="5"/>
  <c r="CG49" i="5"/>
  <c r="BJ39" i="5"/>
  <c r="CH39" i="5"/>
  <c r="CY48" i="5"/>
  <c r="CY49" i="5" s="1"/>
  <c r="CG39" i="5"/>
  <c r="CI39" i="5"/>
  <c r="DA39" i="5"/>
  <c r="CY39" i="5"/>
  <c r="BI39" i="5"/>
  <c r="BO39" i="5"/>
  <c r="CA39" i="5"/>
  <c r="BP39" i="5"/>
  <c r="CU39" i="5"/>
  <c r="BV39" i="5"/>
  <c r="DB39" i="5"/>
  <c r="BR39" i="5"/>
  <c r="BW39" i="5"/>
  <c r="CV39" i="5"/>
  <c r="BU39" i="5"/>
  <c r="BX39" i="5"/>
  <c r="CB39" i="5"/>
  <c r="BL39" i="5"/>
  <c r="CC35" i="5"/>
  <c r="CC39" i="5" s="1"/>
  <c r="CD35" i="5"/>
  <c r="CD39" i="5" s="1"/>
  <c r="BQ39" i="5"/>
  <c r="CS36" i="5"/>
  <c r="CS39" i="5" s="1"/>
  <c r="BK39" i="5"/>
  <c r="CT39" i="5"/>
  <c r="CZ39" i="5"/>
  <c r="I32" i="9" l="1"/>
  <c r="G12" i="10"/>
  <c r="I31" i="9"/>
  <c r="I36" i="9"/>
  <c r="G9" i="10"/>
  <c r="G10" i="10"/>
  <c r="I30" i="9"/>
  <c r="G8" i="11"/>
  <c r="CM40" i="5"/>
  <c r="BE39" i="5"/>
  <c r="BC40" i="5" s="1"/>
  <c r="CY40" i="5"/>
  <c r="CG40" i="5"/>
  <c r="CA40" i="5"/>
  <c r="BU40" i="5"/>
  <c r="BI40" i="5"/>
  <c r="BO40" i="5"/>
  <c r="CS40" i="5"/>
  <c r="G36" i="10" l="1"/>
  <c r="G31" i="10"/>
  <c r="I9" i="10"/>
  <c r="I10" i="10"/>
  <c r="G30" i="10"/>
  <c r="I12" i="10"/>
  <c r="G32" i="10"/>
  <c r="I8" i="11"/>
  <c r="G10" i="11" l="1"/>
  <c r="I30" i="10"/>
  <c r="G9" i="11"/>
  <c r="I36" i="10"/>
  <c r="I31" i="10"/>
  <c r="I32" i="10"/>
  <c r="G12" i="11"/>
  <c r="G8" i="12"/>
  <c r="I12" i="11" l="1"/>
  <c r="G32" i="11"/>
  <c r="G36" i="11"/>
  <c r="I9" i="11"/>
  <c r="G31" i="11"/>
  <c r="I10" i="11"/>
  <c r="G30" i="11"/>
  <c r="I8" i="12"/>
  <c r="G10" i="12" l="1"/>
  <c r="I30" i="11"/>
  <c r="G12" i="12"/>
  <c r="I32" i="11"/>
  <c r="G9" i="12"/>
  <c r="I36" i="11"/>
  <c r="I31" i="11"/>
  <c r="G8" i="13"/>
  <c r="G32" i="12" l="1"/>
  <c r="I12" i="12"/>
  <c r="I9" i="12"/>
  <c r="G36" i="12"/>
  <c r="G31" i="12"/>
  <c r="I10" i="12"/>
  <c r="G30" i="12"/>
  <c r="I8" i="13"/>
  <c r="G9" i="13" l="1"/>
  <c r="I36" i="12"/>
  <c r="I31" i="12"/>
  <c r="G10" i="13"/>
  <c r="I30" i="12"/>
  <c r="G12" i="13"/>
  <c r="I32" i="12"/>
  <c r="G8" i="14"/>
  <c r="I10" i="13" l="1"/>
  <c r="G30" i="13"/>
  <c r="G32" i="13"/>
  <c r="I12" i="13"/>
  <c r="I9" i="13"/>
  <c r="G31" i="13"/>
  <c r="G36" i="13"/>
  <c r="I8" i="14"/>
  <c r="I32" i="13" l="1"/>
  <c r="G12" i="14"/>
  <c r="I31" i="13"/>
  <c r="I36" i="13"/>
  <c r="G9" i="14"/>
  <c r="G10" i="14"/>
  <c r="I30" i="13"/>
  <c r="G8" i="15"/>
  <c r="I10" i="14" l="1"/>
  <c r="G30" i="14"/>
  <c r="G32" i="14"/>
  <c r="I12" i="14"/>
  <c r="G31" i="14"/>
  <c r="I9" i="14"/>
  <c r="G36" i="14"/>
  <c r="I8" i="15"/>
  <c r="I32" i="14" l="1"/>
  <c r="G12" i="15"/>
  <c r="I31" i="14"/>
  <c r="G9" i="15"/>
  <c r="I36" i="14"/>
  <c r="G10" i="15"/>
  <c r="I30" i="14"/>
  <c r="G8" i="16"/>
  <c r="G36" i="15" l="1"/>
  <c r="G31" i="15"/>
  <c r="I9" i="15"/>
  <c r="I10" i="15"/>
  <c r="G30" i="15"/>
  <c r="G32" i="15"/>
  <c r="I12" i="15"/>
  <c r="I8" i="16"/>
  <c r="G10" i="16" l="1"/>
  <c r="I30" i="15"/>
  <c r="I32" i="15"/>
  <c r="G12" i="16"/>
  <c r="I36" i="15"/>
  <c r="G9" i="16"/>
  <c r="I31" i="15"/>
  <c r="I12" i="16" l="1"/>
  <c r="I32" i="16" s="1"/>
  <c r="G32" i="16"/>
  <c r="G31" i="16"/>
  <c r="I9" i="16"/>
  <c r="G36" i="16"/>
  <c r="I10" i="16"/>
  <c r="I30" i="16" s="1"/>
  <c r="G30" i="16"/>
  <c r="I31" i="16" l="1"/>
  <c r="I36"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F12" authorId="0" shapeId="0" xr:uid="{87C5EE22-1754-43D0-B0BD-3A0C403C4904}">
      <text>
        <r>
          <rPr>
            <b/>
            <sz val="9"/>
            <color indexed="81"/>
            <rFont val="MS P ゴシック"/>
            <family val="3"/>
            <charset val="128"/>
          </rPr>
          <t>A重油への換算係数
　灯油：0.939
　LPガス：1.299
　LNG：1.560</t>
        </r>
      </text>
    </comment>
    <comment ref="AH12" authorId="0" shapeId="0" xr:uid="{8014A5D8-159C-4183-88A1-B6F7EB452720}">
      <text>
        <r>
          <rPr>
            <b/>
            <sz val="9"/>
            <color indexed="81"/>
            <rFont val="MS P ゴシック"/>
            <family val="3"/>
            <charset val="128"/>
          </rPr>
          <t>A重油への換算係数
　灯油：0.939
　LPガス：1.299
　LNG：1.560</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<sst xmlns="http://schemas.openxmlformats.org/spreadsheetml/2006/main" count="991" uniqueCount="177">
  <si>
    <t>支援対象者名</t>
    <rPh sb="0" eb="5">
      <t>シエンタイショウシャ</t>
    </rPh>
    <rPh sb="5" eb="6">
      <t>メイ</t>
    </rPh>
    <phoneticPr fontId="2"/>
  </si>
  <si>
    <t>氏名</t>
    <rPh sb="0" eb="2">
      <t>シメイ</t>
    </rPh>
    <phoneticPr fontId="2"/>
  </si>
  <si>
    <t>コース</t>
    <phoneticPr fontId="2"/>
  </si>
  <si>
    <t>現在</t>
    <rPh sb="0" eb="2">
      <t>ゲンザイ</t>
    </rPh>
    <phoneticPr fontId="2"/>
  </si>
  <si>
    <t>目標</t>
    <rPh sb="0" eb="2">
      <t>モクヒョウ</t>
    </rPh>
    <phoneticPr fontId="2"/>
  </si>
  <si>
    <t>170%</t>
  </si>
  <si>
    <t>150%</t>
  </si>
  <si>
    <t>灯油</t>
    <rPh sb="0" eb="2">
      <t>トウユ</t>
    </rPh>
    <phoneticPr fontId="2"/>
  </si>
  <si>
    <t>130%</t>
  </si>
  <si>
    <t>合計</t>
    <rPh sb="0" eb="2">
      <t>ゴウケイ</t>
    </rPh>
    <phoneticPr fontId="2"/>
  </si>
  <si>
    <t>農家
番号</t>
    <rPh sb="0" eb="2">
      <t>ノウカ</t>
    </rPh>
    <rPh sb="3" eb="5">
      <t>バンゴウ</t>
    </rPh>
    <phoneticPr fontId="2"/>
  </si>
  <si>
    <t>支援
対象者
番号</t>
    <rPh sb="0" eb="2">
      <t>シエン</t>
    </rPh>
    <rPh sb="3" eb="6">
      <t>タイショウシャ</t>
    </rPh>
    <rPh sb="7" eb="9">
      <t>バンゴウ</t>
    </rPh>
    <phoneticPr fontId="2"/>
  </si>
  <si>
    <t>住所</t>
    <rPh sb="0" eb="2">
      <t>ジュウショ</t>
    </rPh>
    <phoneticPr fontId="2"/>
  </si>
  <si>
    <t>補助金
所要見込額
（円）</t>
    <rPh sb="0" eb="3">
      <t>ホジョキン</t>
    </rPh>
    <rPh sb="4" eb="6">
      <t>ショヨウ</t>
    </rPh>
    <rPh sb="6" eb="8">
      <t>ミコミ</t>
    </rPh>
    <rPh sb="8" eb="9">
      <t>ガク</t>
    </rPh>
    <rPh sb="11" eb="12">
      <t>エン</t>
    </rPh>
    <phoneticPr fontId="2"/>
  </si>
  <si>
    <t>納付日</t>
    <rPh sb="0" eb="2">
      <t>ノウフ</t>
    </rPh>
    <rPh sb="2" eb="3">
      <t>ビ</t>
    </rPh>
    <phoneticPr fontId="2"/>
  </si>
  <si>
    <t>納付日</t>
    <rPh sb="0" eb="3">
      <t>ノウフビ</t>
    </rPh>
    <phoneticPr fontId="2"/>
  </si>
  <si>
    <t>代表者役職・氏名</t>
    <rPh sb="0" eb="3">
      <t>ダイヒョウシャ</t>
    </rPh>
    <rPh sb="3" eb="5">
      <t>ヤクショク</t>
    </rPh>
    <rPh sb="6" eb="8">
      <t>シメイ</t>
    </rPh>
    <phoneticPr fontId="2"/>
  </si>
  <si>
    <t>郵便番号</t>
    <rPh sb="0" eb="4">
      <t>ユウビンバンゴウ</t>
    </rPh>
    <phoneticPr fontId="2"/>
  </si>
  <si>
    <t>＜農業者件数＞</t>
  </si>
  <si>
    <t>農家積立金残額</t>
    <rPh sb="0" eb="2">
      <t>ノウカ</t>
    </rPh>
    <rPh sb="2" eb="5">
      <t>ツミタテキン</t>
    </rPh>
    <rPh sb="5" eb="7">
      <t>ザンガク</t>
    </rPh>
    <phoneticPr fontId="2"/>
  </si>
  <si>
    <t>ＬＰガス</t>
  </si>
  <si>
    <t>ＬＰガス</t>
    <phoneticPr fontId="2"/>
  </si>
  <si>
    <t>ＬＮＧ</t>
    <phoneticPr fontId="2"/>
  </si>
  <si>
    <t>第１回納付
（円）②</t>
    <rPh sb="0" eb="1">
      <t>ダイ</t>
    </rPh>
    <rPh sb="2" eb="3">
      <t>カイ</t>
    </rPh>
    <rPh sb="3" eb="5">
      <t>ノウフ</t>
    </rPh>
    <rPh sb="7" eb="8">
      <t>エン</t>
    </rPh>
    <phoneticPr fontId="2"/>
  </si>
  <si>
    <t>第２回納付
（円）③</t>
    <phoneticPr fontId="2"/>
  </si>
  <si>
    <t>積立金納付額
①+②+③</t>
    <rPh sb="0" eb="3">
      <t>ツミタテキン</t>
    </rPh>
    <rPh sb="3" eb="5">
      <t>ノウフ</t>
    </rPh>
    <rPh sb="5" eb="6">
      <t>ガク</t>
    </rPh>
    <phoneticPr fontId="2"/>
  </si>
  <si>
    <t>協議会</t>
    <rPh sb="0" eb="3">
      <t>キョウギカイ</t>
    </rPh>
    <phoneticPr fontId="2"/>
  </si>
  <si>
    <t>計</t>
    <rPh sb="0" eb="1">
      <t>ケイ</t>
    </rPh>
    <phoneticPr fontId="2"/>
  </si>
  <si>
    <t>10月分補填金交付</t>
    <rPh sb="2" eb="3">
      <t>ガツ</t>
    </rPh>
    <rPh sb="3" eb="4">
      <t>ブン</t>
    </rPh>
    <rPh sb="4" eb="7">
      <t>ホテンキン</t>
    </rPh>
    <rPh sb="7" eb="9">
      <t>コウフ</t>
    </rPh>
    <phoneticPr fontId="2"/>
  </si>
  <si>
    <t>11月分補填金交付</t>
    <rPh sb="2" eb="3">
      <t>ガツ</t>
    </rPh>
    <rPh sb="3" eb="4">
      <t>ブン</t>
    </rPh>
    <rPh sb="4" eb="7">
      <t>ホテンキン</t>
    </rPh>
    <rPh sb="7" eb="9">
      <t>コウフ</t>
    </rPh>
    <phoneticPr fontId="2"/>
  </si>
  <si>
    <t>燃料購入
予定数量
（ﾘｯﾄﾙ、㎏、㎥)</t>
    <rPh sb="0" eb="2">
      <t>ネンリョウ</t>
    </rPh>
    <rPh sb="2" eb="4">
      <t>コウニュウ</t>
    </rPh>
    <rPh sb="5" eb="7">
      <t>ヨテイ</t>
    </rPh>
    <rPh sb="7" eb="9">
      <t>スウリョウ</t>
    </rPh>
    <phoneticPr fontId="2"/>
  </si>
  <si>
    <t>補填金合計</t>
    <rPh sb="0" eb="3">
      <t>ホテンキン</t>
    </rPh>
    <rPh sb="3" eb="5">
      <t>ゴウケイ</t>
    </rPh>
    <phoneticPr fontId="2"/>
  </si>
  <si>
    <t>＜交付額＞</t>
    <rPh sb="1" eb="4">
      <t>コウフガク</t>
    </rPh>
    <phoneticPr fontId="2"/>
  </si>
  <si>
    <t>小計</t>
    <rPh sb="0" eb="2">
      <t>ショウケイ</t>
    </rPh>
    <phoneticPr fontId="2"/>
  </si>
  <si>
    <t>補填金交付額
のうち
農家積立金額
（10～6月）</t>
    <rPh sb="0" eb="3">
      <t>ホテンキン</t>
    </rPh>
    <rPh sb="3" eb="5">
      <t>コウフ</t>
    </rPh>
    <rPh sb="5" eb="6">
      <t>ガク</t>
    </rPh>
    <rPh sb="11" eb="13">
      <t>ノウカ</t>
    </rPh>
    <rPh sb="13" eb="16">
      <t>ツミタテキン</t>
    </rPh>
    <rPh sb="16" eb="17">
      <t>ガク</t>
    </rPh>
    <rPh sb="23" eb="24">
      <t>ガツ</t>
    </rPh>
    <phoneticPr fontId="2"/>
  </si>
  <si>
    <t>燃料使用量</t>
    <rPh sb="0" eb="2">
      <t>ネンリョウ</t>
    </rPh>
    <rPh sb="2" eb="5">
      <t>シヨウリョウ</t>
    </rPh>
    <phoneticPr fontId="2"/>
  </si>
  <si>
    <t>現在（ﾘｯﾄﾙ、㎏、㎥)</t>
    <rPh sb="0" eb="2">
      <t>ゲンザイ</t>
    </rPh>
    <phoneticPr fontId="2"/>
  </si>
  <si>
    <t>目標（ﾘｯﾄﾙ、㎏、㎥)</t>
    <rPh sb="0" eb="2">
      <t>モクヒョウ</t>
    </rPh>
    <phoneticPr fontId="2"/>
  </si>
  <si>
    <t>＜燃料使用量：現在値＞</t>
    <rPh sb="1" eb="3">
      <t>ネンリョウ</t>
    </rPh>
    <rPh sb="3" eb="6">
      <t>シヨウリョウ</t>
    </rPh>
    <rPh sb="7" eb="10">
      <t>ゲンザイチ</t>
    </rPh>
    <phoneticPr fontId="2"/>
  </si>
  <si>
    <t>＜燃料使用量：目標＞</t>
    <rPh sb="1" eb="3">
      <t>ネンリョウ</t>
    </rPh>
    <rPh sb="3" eb="6">
      <t>シヨウリョウ</t>
    </rPh>
    <rPh sb="7" eb="9">
      <t>モクヒョウ</t>
    </rPh>
    <phoneticPr fontId="2"/>
  </si>
  <si>
    <t>対象期間</t>
    <rPh sb="0" eb="2">
      <t>タイショウ</t>
    </rPh>
    <rPh sb="2" eb="4">
      <t>キカン</t>
    </rPh>
    <phoneticPr fontId="2"/>
  </si>
  <si>
    <t>＜燃料購入予定数量＞</t>
    <rPh sb="1" eb="3">
      <t>ネンリョウ</t>
    </rPh>
    <rPh sb="3" eb="9">
      <t>コウニュウヨテイスウリョウ</t>
    </rPh>
    <phoneticPr fontId="2"/>
  </si>
  <si>
    <t>＜積立金額＞</t>
    <rPh sb="1" eb="3">
      <t>ツミタテ</t>
    </rPh>
    <rPh sb="3" eb="4">
      <t>キン</t>
    </rPh>
    <rPh sb="4" eb="5">
      <t>ガク</t>
    </rPh>
    <phoneticPr fontId="2"/>
  </si>
  <si>
    <t>追加等整理欄</t>
    <rPh sb="0" eb="3">
      <t>ツイカトウ</t>
    </rPh>
    <rPh sb="3" eb="6">
      <t>セイリラン</t>
    </rPh>
    <phoneticPr fontId="2"/>
  </si>
  <si>
    <t>追加</t>
    <rPh sb="0" eb="2">
      <t>ツイカ</t>
    </rPh>
    <phoneticPr fontId="2"/>
  </si>
  <si>
    <t>生産量</t>
    <rPh sb="0" eb="3">
      <t>セイサンリョウ</t>
    </rPh>
    <phoneticPr fontId="2"/>
  </si>
  <si>
    <t>品目</t>
    <rPh sb="0" eb="2">
      <t>ヒンモク</t>
    </rPh>
    <phoneticPr fontId="2"/>
  </si>
  <si>
    <t>現在（㎏）</t>
    <rPh sb="0" eb="2">
      <t>ゲンザイ</t>
    </rPh>
    <phoneticPr fontId="2"/>
  </si>
  <si>
    <t>目標（㎏）</t>
    <rPh sb="0" eb="2">
      <t>モクヒョウ</t>
    </rPh>
    <phoneticPr fontId="2"/>
  </si>
  <si>
    <t>10a当たり</t>
  </si>
  <si>
    <t>（記入の留意事項）</t>
    <rPh sb="1" eb="3">
      <t>キニュウ</t>
    </rPh>
    <rPh sb="4" eb="6">
      <t>リュウイ</t>
    </rPh>
    <rPh sb="6" eb="8">
      <t>ジコウ</t>
    </rPh>
    <phoneticPr fontId="15"/>
  </si>
  <si>
    <t>・農家個人ごとの整理番号で整理。</t>
    <rPh sb="1" eb="3">
      <t>ノウカ</t>
    </rPh>
    <rPh sb="3" eb="5">
      <t>コジン</t>
    </rPh>
    <rPh sb="8" eb="10">
      <t>セイリ</t>
    </rPh>
    <rPh sb="10" eb="12">
      <t>バンゴウ</t>
    </rPh>
    <rPh sb="13" eb="15">
      <t>セイリ</t>
    </rPh>
    <phoneticPr fontId="15"/>
  </si>
  <si>
    <t>・セーフティネットで複数燃料を対象にする農家は２行にわたって記載。２行目はセーフティネットの当該燃料に係る必要事項のみの記入で可。</t>
    <rPh sb="10" eb="12">
      <t>フクスウ</t>
    </rPh>
    <rPh sb="12" eb="14">
      <t>ネンリョウ</t>
    </rPh>
    <rPh sb="15" eb="17">
      <t>タイショウ</t>
    </rPh>
    <rPh sb="20" eb="22">
      <t>ノウカ</t>
    </rPh>
    <rPh sb="24" eb="25">
      <t>ギョウ</t>
    </rPh>
    <rPh sb="30" eb="32">
      <t>キサイ</t>
    </rPh>
    <rPh sb="34" eb="36">
      <t>ギョウメ</t>
    </rPh>
    <rPh sb="46" eb="48">
      <t>トウガイ</t>
    </rPh>
    <rPh sb="48" eb="50">
      <t>ネンリョウ</t>
    </rPh>
    <rPh sb="51" eb="52">
      <t>カカ</t>
    </rPh>
    <rPh sb="53" eb="55">
      <t>ヒツヨウ</t>
    </rPh>
    <rPh sb="55" eb="57">
      <t>ジコウ</t>
    </rPh>
    <rPh sb="60" eb="62">
      <t>キニュウ</t>
    </rPh>
    <rPh sb="63" eb="64">
      <t>カ</t>
    </rPh>
    <phoneticPr fontId="15"/>
  </si>
  <si>
    <t>目標欄は「０」にすること。</t>
    <phoneticPr fontId="15"/>
  </si>
  <si>
    <r>
      <rPr>
        <u/>
        <sz val="11"/>
        <color theme="1"/>
        <rFont val="ＭＳ Ｐゴシック"/>
        <family val="3"/>
        <charset val="128"/>
      </rPr>
      <t>・離農又は何らかの理由により省エネルギー等対策推進計画から離脱した場合には</t>
    </r>
    <r>
      <rPr>
        <sz val="11"/>
        <color theme="1"/>
        <rFont val="ＭＳ Ｐゴシック"/>
        <family val="3"/>
        <charset val="128"/>
      </rPr>
      <t>、</t>
    </r>
    <r>
      <rPr>
        <b/>
        <u/>
        <sz val="11"/>
        <color theme="1"/>
        <rFont val="ＭＳ Ｐゴシック"/>
        <family val="3"/>
        <charset val="128"/>
      </rPr>
      <t>温室面積及び燃油使用量の現在欄</t>
    </r>
    <r>
      <rPr>
        <sz val="11"/>
        <color theme="1"/>
        <rFont val="ＭＳ Ｐゴシック"/>
        <family val="3"/>
        <charset val="128"/>
      </rPr>
      <t>の計数はそのまま残しておき、</t>
    </r>
    <rPh sb="1" eb="3">
      <t>リノウ</t>
    </rPh>
    <rPh sb="3" eb="4">
      <t>マタ</t>
    </rPh>
    <rPh sb="5" eb="6">
      <t>ナン</t>
    </rPh>
    <rPh sb="9" eb="11">
      <t>リユウ</t>
    </rPh>
    <rPh sb="14" eb="15">
      <t>ショウ</t>
    </rPh>
    <rPh sb="20" eb="21">
      <t>トウ</t>
    </rPh>
    <rPh sb="21" eb="23">
      <t>タイサク</t>
    </rPh>
    <rPh sb="23" eb="25">
      <t>スイシン</t>
    </rPh>
    <rPh sb="25" eb="27">
      <t>ケイカク</t>
    </rPh>
    <rPh sb="29" eb="31">
      <t>リダツ</t>
    </rPh>
    <rPh sb="33" eb="35">
      <t>バアイ</t>
    </rPh>
    <rPh sb="38" eb="40">
      <t>オンシツ</t>
    </rPh>
    <rPh sb="40" eb="42">
      <t>メンセキ</t>
    </rPh>
    <rPh sb="42" eb="43">
      <t>オヨ</t>
    </rPh>
    <rPh sb="44" eb="46">
      <t>ネンユ</t>
    </rPh>
    <rPh sb="46" eb="49">
      <t>シヨウリョウ</t>
    </rPh>
    <rPh sb="50" eb="52">
      <t>ゲンザイ</t>
    </rPh>
    <rPh sb="52" eb="53">
      <t>ラン</t>
    </rPh>
    <phoneticPr fontId="15"/>
  </si>
  <si>
    <t>燃料購入
実績
(ℓ,㎏,㎥)</t>
    <rPh sb="0" eb="2">
      <t>ネンリョウ</t>
    </rPh>
    <rPh sb="2" eb="4">
      <t>コウニュウ</t>
    </rPh>
    <rPh sb="5" eb="7">
      <t>ジッセキ</t>
    </rPh>
    <phoneticPr fontId="15"/>
  </si>
  <si>
    <t>補填対象
数量
(ℓ,㎏,㎥)</t>
    <rPh sb="0" eb="2">
      <t>ホテン</t>
    </rPh>
    <rPh sb="2" eb="4">
      <t>タイショウ</t>
    </rPh>
    <rPh sb="5" eb="7">
      <t>スウリョウ</t>
    </rPh>
    <phoneticPr fontId="15"/>
  </si>
  <si>
    <t>補填金
単価</t>
    <rPh sb="0" eb="2">
      <t>ホテン</t>
    </rPh>
    <rPh sb="2" eb="3">
      <t>キン</t>
    </rPh>
    <rPh sb="4" eb="6">
      <t>タンカ</t>
    </rPh>
    <phoneticPr fontId="15"/>
  </si>
  <si>
    <t>補填金額
（円）</t>
    <rPh sb="0" eb="2">
      <t>ホテン</t>
    </rPh>
    <rPh sb="2" eb="4">
      <t>キンガク</t>
    </rPh>
    <rPh sb="6" eb="7">
      <t>エン</t>
    </rPh>
    <phoneticPr fontId="15"/>
  </si>
  <si>
    <t>うち
積立金</t>
    <rPh sb="3" eb="6">
      <t>ツミタテキン</t>
    </rPh>
    <phoneticPr fontId="15"/>
  </si>
  <si>
    <t>うち
補助金</t>
    <rPh sb="3" eb="6">
      <t>ホジョキン</t>
    </rPh>
    <phoneticPr fontId="15"/>
  </si>
  <si>
    <t>12月分補填金交付</t>
    <rPh sb="2" eb="3">
      <t>ガツ</t>
    </rPh>
    <rPh sb="3" eb="4">
      <t>ブン</t>
    </rPh>
    <rPh sb="4" eb="7">
      <t>ホテンキン</t>
    </rPh>
    <rPh sb="7" eb="9">
      <t>コウフ</t>
    </rPh>
    <phoneticPr fontId="2"/>
  </si>
  <si>
    <t>1月分補填金交付</t>
    <rPh sb="1" eb="2">
      <t>ガツ</t>
    </rPh>
    <rPh sb="2" eb="3">
      <t>ブン</t>
    </rPh>
    <rPh sb="3" eb="6">
      <t>ホテンキン</t>
    </rPh>
    <rPh sb="6" eb="8">
      <t>コウフ</t>
    </rPh>
    <phoneticPr fontId="2"/>
  </si>
  <si>
    <t>2月分補填金交付</t>
    <rPh sb="1" eb="2">
      <t>ガツ</t>
    </rPh>
    <rPh sb="2" eb="3">
      <t>ブン</t>
    </rPh>
    <rPh sb="3" eb="6">
      <t>ホテンキン</t>
    </rPh>
    <rPh sb="6" eb="8">
      <t>コウフ</t>
    </rPh>
    <phoneticPr fontId="2"/>
  </si>
  <si>
    <t>3月分補填金交付</t>
    <rPh sb="1" eb="2">
      <t>ガツ</t>
    </rPh>
    <rPh sb="2" eb="3">
      <t>ブン</t>
    </rPh>
    <rPh sb="3" eb="6">
      <t>ホテンキン</t>
    </rPh>
    <rPh sb="6" eb="8">
      <t>コウフ</t>
    </rPh>
    <phoneticPr fontId="2"/>
  </si>
  <si>
    <t>4月分補填金交付</t>
    <rPh sb="1" eb="2">
      <t>ガツ</t>
    </rPh>
    <rPh sb="2" eb="3">
      <t>ブン</t>
    </rPh>
    <rPh sb="3" eb="6">
      <t>ホテンキン</t>
    </rPh>
    <rPh sb="6" eb="8">
      <t>コウフ</t>
    </rPh>
    <phoneticPr fontId="2"/>
  </si>
  <si>
    <t>5月分補填金交付</t>
    <rPh sb="1" eb="2">
      <t>ガツ</t>
    </rPh>
    <rPh sb="2" eb="3">
      <t>ブン</t>
    </rPh>
    <rPh sb="3" eb="6">
      <t>ホテンキン</t>
    </rPh>
    <rPh sb="6" eb="8">
      <t>コウフ</t>
    </rPh>
    <phoneticPr fontId="2"/>
  </si>
  <si>
    <t>6月分補填金交付</t>
    <rPh sb="1" eb="2">
      <t>ガツ</t>
    </rPh>
    <rPh sb="2" eb="3">
      <t>ブン</t>
    </rPh>
    <rPh sb="3" eb="6">
      <t>ホテンキン</t>
    </rPh>
    <rPh sb="6" eb="8">
      <t>コウフ</t>
    </rPh>
    <phoneticPr fontId="2"/>
  </si>
  <si>
    <t>有</t>
    <rPh sb="0" eb="1">
      <t>アリ</t>
    </rPh>
    <phoneticPr fontId="2"/>
  </si>
  <si>
    <t>無</t>
    <rPh sb="0" eb="1">
      <t>ナシ</t>
    </rPh>
    <phoneticPr fontId="2"/>
  </si>
  <si>
    <t>件数合計</t>
    <rPh sb="0" eb="4">
      <t>ケンスウゴウケイ</t>
    </rPh>
    <phoneticPr fontId="2"/>
  </si>
  <si>
    <t>燃料別</t>
    <rPh sb="0" eb="3">
      <t>ネンリョウベツ</t>
    </rPh>
    <phoneticPr fontId="2"/>
  </si>
  <si>
    <t>燃料補填金
積立必要額
（円）</t>
    <rPh sb="0" eb="2">
      <t>ネンリョウ</t>
    </rPh>
    <rPh sb="2" eb="4">
      <t>ホテン</t>
    </rPh>
    <rPh sb="4" eb="5">
      <t>キン</t>
    </rPh>
    <rPh sb="6" eb="8">
      <t>ツミタテ</t>
    </rPh>
    <rPh sb="8" eb="10">
      <t>ヒツヨウ</t>
    </rPh>
    <rPh sb="10" eb="11">
      <t>ガク</t>
    </rPh>
    <rPh sb="13" eb="14">
      <t>エン</t>
    </rPh>
    <phoneticPr fontId="2"/>
  </si>
  <si>
    <t>Ａ重油</t>
  </si>
  <si>
    <t>灯油</t>
  </si>
  <si>
    <t>灯油</t>
    <phoneticPr fontId="2"/>
  </si>
  <si>
    <t>！数式が崩れますので、行が足りない場合は間に挿入して追加してください</t>
    <phoneticPr fontId="2"/>
  </si>
  <si>
    <t>10月～翌6月</t>
    <rPh sb="2" eb="3">
      <t>ガツ</t>
    </rPh>
    <rPh sb="4" eb="5">
      <t>ヨク</t>
    </rPh>
    <rPh sb="6" eb="7">
      <t>ガツ</t>
    </rPh>
    <phoneticPr fontId="2"/>
  </si>
  <si>
    <t>バラ</t>
    <phoneticPr fontId="2"/>
  </si>
  <si>
    <t>積立金残高０
発生月</t>
    <rPh sb="0" eb="3">
      <t>ツミタテキン</t>
    </rPh>
    <rPh sb="3" eb="5">
      <t>ザンダカ</t>
    </rPh>
    <phoneticPr fontId="2"/>
  </si>
  <si>
    <t>年間燃料購入
実績</t>
    <rPh sb="0" eb="2">
      <t>ネンカン</t>
    </rPh>
    <phoneticPr fontId="2"/>
  </si>
  <si>
    <t>＜燃料購入数量実績＞</t>
    <rPh sb="1" eb="3">
      <t>ネンリョウ</t>
    </rPh>
    <rPh sb="3" eb="5">
      <t>コウニュウ</t>
    </rPh>
    <rPh sb="5" eb="7">
      <t>スウリョウ</t>
    </rPh>
    <rPh sb="7" eb="9">
      <t>ジッセキ</t>
    </rPh>
    <phoneticPr fontId="2"/>
  </si>
  <si>
    <t>Ａ重油</t>
    <phoneticPr fontId="2"/>
  </si>
  <si>
    <t>Ａ重油換算値
（ﾘｯﾄﾙ)</t>
    <rPh sb="3" eb="5">
      <t>カンザン</t>
    </rPh>
    <rPh sb="5" eb="6">
      <t>チ</t>
    </rPh>
    <phoneticPr fontId="2"/>
  </si>
  <si>
    <t>購入数量合計</t>
    <rPh sb="0" eb="2">
      <t>コウニュウ</t>
    </rPh>
    <rPh sb="2" eb="4">
      <t>スウリョウ</t>
    </rPh>
    <rPh sb="4" eb="6">
      <t>ゴウケイ</t>
    </rPh>
    <phoneticPr fontId="2"/>
  </si>
  <si>
    <t>＜補填対象数量＞</t>
    <rPh sb="1" eb="3">
      <t>ホテン</t>
    </rPh>
    <rPh sb="3" eb="5">
      <t>タイショウ</t>
    </rPh>
    <rPh sb="5" eb="7">
      <t>スウリョウ</t>
    </rPh>
    <phoneticPr fontId="2"/>
  </si>
  <si>
    <t>補填対象数量合計</t>
    <rPh sb="0" eb="2">
      <t>ホテン</t>
    </rPh>
    <rPh sb="2" eb="4">
      <t>タイショウ</t>
    </rPh>
    <rPh sb="4" eb="6">
      <t>スウリョウ</t>
    </rPh>
    <rPh sb="6" eb="8">
      <t>ゴウケイ</t>
    </rPh>
    <phoneticPr fontId="2"/>
  </si>
  <si>
    <r>
      <t>（</t>
    </r>
    <r>
      <rPr>
        <sz val="12"/>
        <color rgb="FF000000"/>
        <rFont val="ＭＳ 明朝"/>
        <family val="1"/>
        <charset val="128"/>
      </rPr>
      <t>別紙様式第５号</t>
    </r>
    <r>
      <rPr>
        <sz val="12"/>
        <rFont val="ＭＳ 明朝"/>
        <family val="1"/>
        <charset val="128"/>
      </rPr>
      <t>に添付）</t>
    </r>
    <phoneticPr fontId="32"/>
  </si>
  <si>
    <t>別紙</t>
  </si>
  <si>
    <t>３　参加構成員ごとの内訳</t>
  </si>
  <si>
    <t>番号</t>
    <rPh sb="0" eb="2">
      <t>バンゴウ</t>
    </rPh>
    <phoneticPr fontId="32"/>
  </si>
  <si>
    <t>氏名</t>
    <rPh sb="0" eb="2">
      <t>シメイ</t>
    </rPh>
    <phoneticPr fontId="32"/>
  </si>
  <si>
    <t>住所</t>
    <rPh sb="0" eb="2">
      <t>ジュウショ</t>
    </rPh>
    <phoneticPr fontId="32"/>
  </si>
  <si>
    <t>　選択肢
・115％
・130％
・150％
・170％</t>
    <rPh sb="1" eb="4">
      <t>センタクシ</t>
    </rPh>
    <phoneticPr fontId="32"/>
  </si>
  <si>
    <t>積立金額
（交付前残高）
A（円）</t>
    <rPh sb="0" eb="2">
      <t>ツミタテ</t>
    </rPh>
    <rPh sb="2" eb="4">
      <t>キンガク</t>
    </rPh>
    <rPh sb="6" eb="8">
      <t>コウフ</t>
    </rPh>
    <rPh sb="8" eb="9">
      <t>マエ</t>
    </rPh>
    <rPh sb="9" eb="11">
      <t>ザンダカ</t>
    </rPh>
    <rPh sb="15" eb="16">
      <t>エン</t>
    </rPh>
    <phoneticPr fontId="32"/>
  </si>
  <si>
    <t>積立金残高
（A－B）（円）</t>
    <rPh sb="0" eb="2">
      <t>ツミタテ</t>
    </rPh>
    <rPh sb="2" eb="3">
      <t>キン</t>
    </rPh>
    <rPh sb="3" eb="5">
      <t>ザンダカ</t>
    </rPh>
    <rPh sb="12" eb="13">
      <t>エン</t>
    </rPh>
    <phoneticPr fontId="32"/>
  </si>
  <si>
    <t>備考</t>
    <rPh sb="0" eb="2">
      <t>ビコウ</t>
    </rPh>
    <phoneticPr fontId="32"/>
  </si>
  <si>
    <t>合計</t>
    <rPh sb="0" eb="2">
      <t>ゴウケイ</t>
    </rPh>
    <phoneticPr fontId="32"/>
  </si>
  <si>
    <t>Ａ重油</t>
    <rPh sb="1" eb="3">
      <t>ジュウユ</t>
    </rPh>
    <phoneticPr fontId="1"/>
  </si>
  <si>
    <t>灯油</t>
    <rPh sb="0" eb="2">
      <t>トウユ</t>
    </rPh>
    <phoneticPr fontId="32"/>
  </si>
  <si>
    <t>計</t>
    <rPh sb="0" eb="1">
      <t>ケイ</t>
    </rPh>
    <phoneticPr fontId="32"/>
  </si>
  <si>
    <t>２　参加構成員数　１１名</t>
    <phoneticPr fontId="32"/>
  </si>
  <si>
    <t>ＬＰガス</t>
    <phoneticPr fontId="32"/>
  </si>
  <si>
    <t>　燃料別
・A重油
・灯油
・ＬＰガス</t>
    <rPh sb="1" eb="4">
      <t>ネンリョウベツ</t>
    </rPh>
    <rPh sb="7" eb="9">
      <t>ジュウユ</t>
    </rPh>
    <rPh sb="11" eb="13">
      <t>トウユ</t>
    </rPh>
    <phoneticPr fontId="32"/>
  </si>
  <si>
    <t>燃料購入実績
（リットル.㎏）</t>
    <rPh sb="0" eb="2">
      <t>ネンリョウ</t>
    </rPh>
    <rPh sb="2" eb="4">
      <t>コウニュウ</t>
    </rPh>
    <rPh sb="4" eb="6">
      <t>ジッセキ</t>
    </rPh>
    <phoneticPr fontId="32"/>
  </si>
  <si>
    <t>補助金交付金額
（農家積立分）
B（円）</t>
    <rPh sb="0" eb="3">
      <t>ホジョキン</t>
    </rPh>
    <rPh sb="3" eb="5">
      <t>コウフ</t>
    </rPh>
    <rPh sb="5" eb="7">
      <t>キンガク</t>
    </rPh>
    <rPh sb="9" eb="11">
      <t>ノウカ</t>
    </rPh>
    <rPh sb="11" eb="12">
      <t>ツ</t>
    </rPh>
    <rPh sb="12" eb="13">
      <t>タ</t>
    </rPh>
    <rPh sb="13" eb="14">
      <t>ブン</t>
    </rPh>
    <rPh sb="18" eb="19">
      <t>エン</t>
    </rPh>
    <phoneticPr fontId="32"/>
  </si>
  <si>
    <r>
      <t>１　組織名　　　契約管理番号　</t>
    </r>
    <r>
      <rPr>
        <u/>
        <sz val="12"/>
        <rFont val="ＭＳ 明朝"/>
        <family val="1"/>
        <charset val="128"/>
      </rPr>
      <t>　　２４　　</t>
    </r>
    <r>
      <rPr>
        <u/>
        <sz val="12"/>
        <color theme="0"/>
        <rFont val="ＭＳ 明朝"/>
        <family val="1"/>
        <charset val="128"/>
      </rPr>
      <t>〇</t>
    </r>
    <phoneticPr fontId="32"/>
  </si>
  <si>
    <t>Ａ重油</t>
    <phoneticPr fontId="2"/>
  </si>
  <si>
    <t>導入済</t>
    <rPh sb="0" eb="3">
      <t>ドウニュウズミ</t>
    </rPh>
    <phoneticPr fontId="2"/>
  </si>
  <si>
    <t>導入予定</t>
    <rPh sb="0" eb="4">
      <t>ドウニュウヨテイ</t>
    </rPh>
    <phoneticPr fontId="2"/>
  </si>
  <si>
    <t>台数</t>
  </si>
  <si>
    <t>台数</t>
    <rPh sb="0" eb="2">
      <t>ダイスウ</t>
    </rPh>
    <phoneticPr fontId="2"/>
  </si>
  <si>
    <t>事業年度</t>
    <rPh sb="0" eb="4">
      <t>ジギョウネンド</t>
    </rPh>
    <phoneticPr fontId="2"/>
  </si>
  <si>
    <t>Ｒ６</t>
    <phoneticPr fontId="2"/>
  </si>
  <si>
    <t>Ｒ７</t>
    <phoneticPr fontId="2"/>
  </si>
  <si>
    <t>Ｒ８</t>
    <phoneticPr fontId="2"/>
  </si>
  <si>
    <t>温室面積
(a)</t>
    <rPh sb="0" eb="4">
      <t>オンシツメンセキ</t>
    </rPh>
    <phoneticPr fontId="2"/>
  </si>
  <si>
    <t>現状</t>
    <rPh sb="0" eb="2">
      <t>ゲンジョウ</t>
    </rPh>
    <phoneticPr fontId="2"/>
  </si>
  <si>
    <t>導入後</t>
    <rPh sb="0" eb="3">
      <t>ドウニュウゴ</t>
    </rPh>
    <phoneticPr fontId="2"/>
  </si>
  <si>
    <t>設備名</t>
    <rPh sb="0" eb="2">
      <t>セツビ</t>
    </rPh>
    <rPh sb="2" eb="3">
      <t>メイ</t>
    </rPh>
    <phoneticPr fontId="2"/>
  </si>
  <si>
    <t>経営温室面積（a）</t>
    <rPh sb="0" eb="2">
      <t>ケイエイ</t>
    </rPh>
    <rPh sb="2" eb="4">
      <t>オンシツ</t>
    </rPh>
    <rPh sb="4" eb="6">
      <t>メンセキ</t>
    </rPh>
    <phoneticPr fontId="2"/>
  </si>
  <si>
    <t>うち
ＬＰガス</t>
    <phoneticPr fontId="2"/>
  </si>
  <si>
    <t>うち
ＬＮＧ</t>
    <phoneticPr fontId="2"/>
  </si>
  <si>
    <t>省エネルギー等対策推進計画期間</t>
    <rPh sb="0" eb="1">
      <t>ショウ</t>
    </rPh>
    <rPh sb="6" eb="7">
      <t>トウ</t>
    </rPh>
    <rPh sb="7" eb="9">
      <t>タイサク</t>
    </rPh>
    <rPh sb="9" eb="13">
      <t>スイシンケイカク</t>
    </rPh>
    <rPh sb="13" eb="15">
      <t>キカン</t>
    </rPh>
    <phoneticPr fontId="2"/>
  </si>
  <si>
    <t>6年７月～９月
使用量</t>
    <rPh sb="1" eb="2">
      <t>ネン</t>
    </rPh>
    <rPh sb="3" eb="7">
      <t>ガツカラ9ガツ</t>
    </rPh>
    <rPh sb="8" eb="11">
      <t>シヨウリョウ</t>
    </rPh>
    <phoneticPr fontId="2"/>
  </si>
  <si>
    <t>単位生産量当たり</t>
  </si>
  <si>
    <r>
      <t>・「追加等整理欄」は、</t>
    </r>
    <r>
      <rPr>
        <sz val="11"/>
        <color rgb="FFFF0000"/>
        <rFont val="游ゴシック"/>
        <family val="3"/>
        <charset val="128"/>
      </rPr>
      <t>５</t>
    </r>
    <r>
      <rPr>
        <sz val="11"/>
        <color theme="1"/>
        <rFont val="游ゴシック"/>
        <family val="3"/>
        <charset val="128"/>
      </rPr>
      <t>事業年度中に契約更新済みの支援対象者に、</t>
    </r>
    <r>
      <rPr>
        <sz val="11"/>
        <color rgb="FFFF0000"/>
        <rFont val="游ゴシック"/>
        <family val="3"/>
        <charset val="128"/>
      </rPr>
      <t>６</t>
    </r>
    <r>
      <rPr>
        <sz val="11"/>
        <color theme="1"/>
        <rFont val="游ゴシック"/>
        <family val="3"/>
        <charset val="128"/>
      </rPr>
      <t>事業年度新規に追加する農家がある場合「追加」と記載。</t>
    </r>
    <r>
      <rPr>
        <sz val="11"/>
        <color theme="1"/>
        <rFont val="游ゴシック"/>
        <family val="2"/>
        <scheme val="minor"/>
      </rPr>
      <t>その他解約等の整理に活用。</t>
    </r>
    <rPh sb="2" eb="4">
      <t>ツイカ</t>
    </rPh>
    <rPh sb="4" eb="5">
      <t>トウ</t>
    </rPh>
    <rPh sb="5" eb="7">
      <t>セイリ</t>
    </rPh>
    <rPh sb="7" eb="8">
      <t>ラン</t>
    </rPh>
    <rPh sb="12" eb="14">
      <t>ジギョウ</t>
    </rPh>
    <rPh sb="14" eb="16">
      <t>ネンド</t>
    </rPh>
    <rPh sb="16" eb="17">
      <t>チュウ</t>
    </rPh>
    <rPh sb="18" eb="20">
      <t>ケイヤク</t>
    </rPh>
    <rPh sb="20" eb="22">
      <t>コウシン</t>
    </rPh>
    <rPh sb="22" eb="23">
      <t>ズ</t>
    </rPh>
    <rPh sb="25" eb="27">
      <t>シエン</t>
    </rPh>
    <rPh sb="27" eb="30">
      <t>タイショウシャ</t>
    </rPh>
    <rPh sb="33" eb="35">
      <t>ジギョウ</t>
    </rPh>
    <rPh sb="35" eb="37">
      <t>ネンド</t>
    </rPh>
    <rPh sb="37" eb="39">
      <t>シンキ</t>
    </rPh>
    <rPh sb="40" eb="42">
      <t>ツイカ</t>
    </rPh>
    <rPh sb="44" eb="46">
      <t>ノウカ</t>
    </rPh>
    <rPh sb="49" eb="51">
      <t>バアイ</t>
    </rPh>
    <rPh sb="52" eb="54">
      <t>ツイカ</t>
    </rPh>
    <rPh sb="56" eb="58">
      <t>キサイ</t>
    </rPh>
    <phoneticPr fontId="15"/>
  </si>
  <si>
    <r>
      <rPr>
        <u/>
        <sz val="11"/>
        <color rgb="FFFF0000"/>
        <rFont val="ＭＳ Ｐゴシック"/>
        <family val="3"/>
        <charset val="128"/>
      </rPr>
      <t>・Ｒ４</t>
    </r>
    <r>
      <rPr>
        <u/>
        <sz val="11"/>
        <color theme="1"/>
        <rFont val="ＭＳ Ｐゴシック"/>
        <family val="3"/>
        <charset val="128"/>
      </rPr>
      <t>又は</t>
    </r>
    <r>
      <rPr>
        <u/>
        <sz val="11"/>
        <color rgb="FFFF0000"/>
        <rFont val="ＭＳ Ｐゴシック"/>
        <family val="3"/>
        <charset val="128"/>
      </rPr>
      <t>Ｒ５</t>
    </r>
    <r>
      <rPr>
        <u/>
        <sz val="11"/>
        <color theme="1"/>
        <rFont val="ＭＳ Ｐゴシック"/>
        <family val="3"/>
        <charset val="128"/>
      </rPr>
      <t>事業年度から参加した農家で離農以外の理由で解約等を行った場合にあっては</t>
    </r>
    <r>
      <rPr>
        <sz val="11"/>
        <color theme="1"/>
        <rFont val="ＭＳ Ｐゴシック"/>
        <family val="3"/>
        <charset val="128"/>
      </rPr>
      <t>、温室面積、燃料使用量及び生産量欄は、</t>
    </r>
    <r>
      <rPr>
        <u/>
        <sz val="11"/>
        <color theme="1"/>
        <rFont val="ＭＳ Ｐゴシック"/>
        <family val="3"/>
        <charset val="128"/>
      </rPr>
      <t>解約前の計数をそのまま残して</t>
    </r>
    <rPh sb="3" eb="4">
      <t>マタ</t>
    </rPh>
    <rPh sb="7" eb="11">
      <t>ジギョウネンド</t>
    </rPh>
    <rPh sb="13" eb="15">
      <t>サンカ</t>
    </rPh>
    <rPh sb="17" eb="19">
      <t>ノウカ</t>
    </rPh>
    <rPh sb="20" eb="22">
      <t>リノウ</t>
    </rPh>
    <rPh sb="22" eb="24">
      <t>イガイ</t>
    </rPh>
    <rPh sb="25" eb="27">
      <t>リユウ</t>
    </rPh>
    <rPh sb="28" eb="30">
      <t>カイヤク</t>
    </rPh>
    <rPh sb="30" eb="31">
      <t>トウ</t>
    </rPh>
    <rPh sb="32" eb="33">
      <t>オコナ</t>
    </rPh>
    <rPh sb="35" eb="37">
      <t>バアイ</t>
    </rPh>
    <rPh sb="43" eb="47">
      <t>オンシツメンセキ</t>
    </rPh>
    <rPh sb="48" eb="53">
      <t>ネンリョウシヨウリョウ</t>
    </rPh>
    <rPh sb="53" eb="54">
      <t>オヨ</t>
    </rPh>
    <rPh sb="55" eb="58">
      <t>セイサンリョウ</t>
    </rPh>
    <rPh sb="58" eb="59">
      <t>ラン</t>
    </rPh>
    <rPh sb="61" eb="64">
      <t>カイヤクマエ</t>
    </rPh>
    <rPh sb="65" eb="67">
      <t>ケイスウ</t>
    </rPh>
    <rPh sb="72" eb="73">
      <t>ノコ</t>
    </rPh>
    <phoneticPr fontId="15"/>
  </si>
  <si>
    <t>うち
Ａ重油</t>
    <rPh sb="3" eb="6">
      <t>アジュウユ</t>
    </rPh>
    <phoneticPr fontId="2"/>
  </si>
  <si>
    <t>うち
灯油</t>
    <rPh sb="3" eb="5">
      <t>トウユ</t>
    </rPh>
    <phoneticPr fontId="2"/>
  </si>
  <si>
    <t>Ａ重油換算</t>
    <rPh sb="0" eb="3">
      <t>アジュウユ</t>
    </rPh>
    <rPh sb="3" eb="5">
      <t>カンサン</t>
    </rPh>
    <phoneticPr fontId="2"/>
  </si>
  <si>
    <t>Ａ重油換算</t>
    <rPh sb="0" eb="5">
      <t>アジュウユカンサン</t>
    </rPh>
    <phoneticPr fontId="2"/>
  </si>
  <si>
    <t>その他の省エネ設備・生産性向上設備</t>
    <rPh sb="2" eb="3">
      <t>タ</t>
    </rPh>
    <rPh sb="4" eb="5">
      <t>ショウ</t>
    </rPh>
    <rPh sb="7" eb="9">
      <t>セツビ</t>
    </rPh>
    <rPh sb="10" eb="15">
      <t>セイサンセイコウジョウ</t>
    </rPh>
    <rPh sb="15" eb="17">
      <t>セツビ</t>
    </rPh>
    <phoneticPr fontId="2"/>
  </si>
  <si>
    <t>省エネ設備・生産性向上設備導入計画</t>
    <rPh sb="0" eb="1">
      <t>ショウ</t>
    </rPh>
    <rPh sb="3" eb="5">
      <t>セツビ</t>
    </rPh>
    <rPh sb="6" eb="9">
      <t>セイサンセイ</t>
    </rPh>
    <rPh sb="9" eb="11">
      <t>コウジョウ</t>
    </rPh>
    <rPh sb="11" eb="13">
      <t>セツビ</t>
    </rPh>
    <rPh sb="13" eb="15">
      <t>ドウニュウ</t>
    </rPh>
    <rPh sb="15" eb="17">
      <t>ケイカク</t>
    </rPh>
    <phoneticPr fontId="2"/>
  </si>
  <si>
    <t>電気ヒートポンプ導入状況</t>
    <rPh sb="0" eb="2">
      <t>デンキ</t>
    </rPh>
    <rPh sb="8" eb="10">
      <t>ドウニュウ</t>
    </rPh>
    <rPh sb="10" eb="12">
      <t>ジョウキョウ</t>
    </rPh>
    <phoneticPr fontId="2"/>
  </si>
  <si>
    <t>ガスヒートポンプ導入状況</t>
    <rPh sb="8" eb="10">
      <t>ドウニュウ</t>
    </rPh>
    <rPh sb="10" eb="12">
      <t>ジョウキョウ</t>
    </rPh>
    <phoneticPr fontId="2"/>
  </si>
  <si>
    <t>R7事業年度　施設園芸セーフティネット構築事業管理シート(補填金交付）</t>
    <rPh sb="2" eb="6">
      <t>ジギョウネンド</t>
    </rPh>
    <rPh sb="7" eb="9">
      <t>シセツ</t>
    </rPh>
    <rPh sb="9" eb="11">
      <t>エンゲイ</t>
    </rPh>
    <rPh sb="19" eb="23">
      <t>コウチクジギョウ</t>
    </rPh>
    <rPh sb="23" eb="25">
      <t>カンリ</t>
    </rPh>
    <rPh sb="29" eb="32">
      <t>ホテンキン</t>
    </rPh>
    <rPh sb="32" eb="34">
      <t>コウフ</t>
    </rPh>
    <phoneticPr fontId="2"/>
  </si>
  <si>
    <t>R7積立金額
（円）</t>
    <rPh sb="2" eb="4">
      <t>ツミタテ</t>
    </rPh>
    <rPh sb="4" eb="6">
      <t>キンガク</t>
    </rPh>
    <rPh sb="8" eb="9">
      <t>エン</t>
    </rPh>
    <phoneticPr fontId="2"/>
  </si>
  <si>
    <t>R6末残高
（円）
①</t>
    <rPh sb="2" eb="3">
      <t>マツ</t>
    </rPh>
    <rPh sb="3" eb="5">
      <t>ザンダカ</t>
    </rPh>
    <rPh sb="7" eb="8">
      <t>エン</t>
    </rPh>
    <phoneticPr fontId="2"/>
  </si>
  <si>
    <t>7年10月分</t>
    <rPh sb="1" eb="2">
      <t>ネン</t>
    </rPh>
    <rPh sb="4" eb="5">
      <t>ガツ</t>
    </rPh>
    <rPh sb="5" eb="6">
      <t>ブン</t>
    </rPh>
    <phoneticPr fontId="15"/>
  </si>
  <si>
    <t>7年10月</t>
    <rPh sb="1" eb="2">
      <t>ネン</t>
    </rPh>
    <rPh sb="4" eb="5">
      <t>ガツ</t>
    </rPh>
    <phoneticPr fontId="15"/>
  </si>
  <si>
    <t>7年11月</t>
    <rPh sb="1" eb="2">
      <t>ネン</t>
    </rPh>
    <rPh sb="4" eb="5">
      <t>ガツ</t>
    </rPh>
    <phoneticPr fontId="15"/>
  </si>
  <si>
    <t>7年11月分</t>
    <rPh sb="1" eb="2">
      <t>ネン</t>
    </rPh>
    <rPh sb="4" eb="5">
      <t>ガツ</t>
    </rPh>
    <rPh sb="5" eb="6">
      <t>ブン</t>
    </rPh>
    <phoneticPr fontId="15"/>
  </si>
  <si>
    <t>7年12月分</t>
    <rPh sb="1" eb="2">
      <t>ネン</t>
    </rPh>
    <rPh sb="4" eb="5">
      <t>ガツ</t>
    </rPh>
    <rPh sb="5" eb="6">
      <t>ブン</t>
    </rPh>
    <phoneticPr fontId="15"/>
  </si>
  <si>
    <t>7年12月</t>
    <rPh sb="1" eb="2">
      <t>ネン</t>
    </rPh>
    <rPh sb="4" eb="5">
      <t>ガツ</t>
    </rPh>
    <phoneticPr fontId="15"/>
  </si>
  <si>
    <t>8年1月</t>
    <rPh sb="1" eb="2">
      <t>ネン</t>
    </rPh>
    <rPh sb="3" eb="4">
      <t>ガツ</t>
    </rPh>
    <phoneticPr fontId="15"/>
  </si>
  <si>
    <t>8年1月分</t>
    <rPh sb="1" eb="2">
      <t>ネン</t>
    </rPh>
    <rPh sb="3" eb="4">
      <t>ガツ</t>
    </rPh>
    <rPh sb="4" eb="5">
      <t>ブン</t>
    </rPh>
    <phoneticPr fontId="15"/>
  </si>
  <si>
    <t>8年2月</t>
    <rPh sb="1" eb="2">
      <t>ネン</t>
    </rPh>
    <rPh sb="3" eb="4">
      <t>ガツ</t>
    </rPh>
    <phoneticPr fontId="15"/>
  </si>
  <si>
    <t>8年2月分</t>
    <rPh sb="1" eb="2">
      <t>ネン</t>
    </rPh>
    <rPh sb="3" eb="4">
      <t>ガツ</t>
    </rPh>
    <rPh sb="4" eb="5">
      <t>ブン</t>
    </rPh>
    <phoneticPr fontId="15"/>
  </si>
  <si>
    <t>8年3月</t>
    <rPh sb="1" eb="2">
      <t>ネン</t>
    </rPh>
    <rPh sb="3" eb="4">
      <t>ガツ</t>
    </rPh>
    <phoneticPr fontId="15"/>
  </si>
  <si>
    <t>8年4月</t>
    <rPh sb="1" eb="2">
      <t>ネン</t>
    </rPh>
    <rPh sb="3" eb="4">
      <t>ガツ</t>
    </rPh>
    <phoneticPr fontId="15"/>
  </si>
  <si>
    <t>8年5月</t>
    <rPh sb="1" eb="2">
      <t>ネン</t>
    </rPh>
    <rPh sb="3" eb="4">
      <t>ガツ</t>
    </rPh>
    <phoneticPr fontId="15"/>
  </si>
  <si>
    <t>8年3月分</t>
    <rPh sb="1" eb="2">
      <t>ネン</t>
    </rPh>
    <rPh sb="3" eb="4">
      <t>ガツ</t>
    </rPh>
    <rPh sb="4" eb="5">
      <t>ブン</t>
    </rPh>
    <phoneticPr fontId="15"/>
  </si>
  <si>
    <t>8年4月分</t>
    <rPh sb="1" eb="2">
      <t>ネン</t>
    </rPh>
    <rPh sb="3" eb="4">
      <t>ガツ</t>
    </rPh>
    <rPh sb="4" eb="5">
      <t>ブン</t>
    </rPh>
    <phoneticPr fontId="15"/>
  </si>
  <si>
    <t>8年5月分</t>
    <rPh sb="1" eb="2">
      <t>ネン</t>
    </rPh>
    <rPh sb="3" eb="4">
      <t>ガツ</t>
    </rPh>
    <rPh sb="4" eb="5">
      <t>ブン</t>
    </rPh>
    <phoneticPr fontId="15"/>
  </si>
  <si>
    <t>8年6月分</t>
    <rPh sb="1" eb="2">
      <t>ネン</t>
    </rPh>
    <rPh sb="3" eb="4">
      <t>ガツ</t>
    </rPh>
    <rPh sb="4" eb="5">
      <t>ブン</t>
    </rPh>
    <phoneticPr fontId="15"/>
  </si>
  <si>
    <t>8年6月</t>
    <rPh sb="1" eb="2">
      <t>ネン</t>
    </rPh>
    <rPh sb="3" eb="4">
      <t>ガツ</t>
    </rPh>
    <phoneticPr fontId="15"/>
  </si>
  <si>
    <r>
      <t>施設園芸用燃料価格差補塡金交付</t>
    </r>
    <r>
      <rPr>
        <sz val="12"/>
        <rFont val="ＭＳ 明朝"/>
        <family val="1"/>
        <charset val="128"/>
      </rPr>
      <t>の内訳（令和７年１０月分）</t>
    </r>
    <rPh sb="5" eb="7">
      <t>ネンリョウ</t>
    </rPh>
    <phoneticPr fontId="32"/>
  </si>
  <si>
    <r>
      <t>施設園芸用燃料価格差補塡金交付</t>
    </r>
    <r>
      <rPr>
        <sz val="12"/>
        <rFont val="ＭＳ 明朝"/>
        <family val="1"/>
        <charset val="128"/>
      </rPr>
      <t>の内訳（令和７年１１月分）</t>
    </r>
    <rPh sb="5" eb="7">
      <t>ネンリョウ</t>
    </rPh>
    <phoneticPr fontId="32"/>
  </si>
  <si>
    <r>
      <t>施設園芸用燃料価格差補塡金交付</t>
    </r>
    <r>
      <rPr>
        <sz val="12"/>
        <rFont val="ＭＳ 明朝"/>
        <family val="1"/>
        <charset val="128"/>
      </rPr>
      <t>の内訳（令和７年１２月分）</t>
    </r>
    <rPh sb="5" eb="7">
      <t>ネンリョウ</t>
    </rPh>
    <phoneticPr fontId="32"/>
  </si>
  <si>
    <r>
      <t>施設園芸用燃料価格差補塡金交付</t>
    </r>
    <r>
      <rPr>
        <sz val="12"/>
        <rFont val="ＭＳ 明朝"/>
        <family val="1"/>
        <charset val="128"/>
      </rPr>
      <t>の内訳（令和８年１月分）</t>
    </r>
    <rPh sb="5" eb="7">
      <t>ネンリョウ</t>
    </rPh>
    <phoneticPr fontId="32"/>
  </si>
  <si>
    <r>
      <t>施設園芸用燃料価格差補塡金交付</t>
    </r>
    <r>
      <rPr>
        <sz val="12"/>
        <rFont val="ＭＳ 明朝"/>
        <family val="1"/>
        <charset val="128"/>
      </rPr>
      <t>の内訳（令和８年２月分）</t>
    </r>
    <rPh sb="5" eb="7">
      <t>ネンリョウ</t>
    </rPh>
    <phoneticPr fontId="32"/>
  </si>
  <si>
    <r>
      <t>施設園芸用燃料価格差補塡金交付</t>
    </r>
    <r>
      <rPr>
        <sz val="12"/>
        <rFont val="ＭＳ 明朝"/>
        <family val="1"/>
        <charset val="128"/>
      </rPr>
      <t>の内訳（令和８年３月分）</t>
    </r>
    <rPh sb="5" eb="7">
      <t>ネンリョウ</t>
    </rPh>
    <phoneticPr fontId="32"/>
  </si>
  <si>
    <r>
      <t>施設園芸用燃料価格差補塡金交付</t>
    </r>
    <r>
      <rPr>
        <sz val="12"/>
        <rFont val="ＭＳ 明朝"/>
        <family val="1"/>
        <charset val="128"/>
      </rPr>
      <t>の内訳（令和８年４月分）</t>
    </r>
    <rPh sb="5" eb="7">
      <t>ネンリョウ</t>
    </rPh>
    <phoneticPr fontId="32"/>
  </si>
  <si>
    <r>
      <t>施設園芸用燃料価格差補塡金交付</t>
    </r>
    <r>
      <rPr>
        <sz val="12"/>
        <rFont val="ＭＳ 明朝"/>
        <family val="1"/>
        <charset val="128"/>
      </rPr>
      <t>の内訳（令和８年５月分）</t>
    </r>
    <rPh sb="5" eb="7">
      <t>ネンリョウ</t>
    </rPh>
    <phoneticPr fontId="32"/>
  </si>
  <si>
    <r>
      <t>施設園芸用燃料価格差補塡金交付</t>
    </r>
    <r>
      <rPr>
        <sz val="12"/>
        <rFont val="ＭＳ 明朝"/>
        <family val="1"/>
        <charset val="128"/>
      </rPr>
      <t>の内訳（令和８年６月分）</t>
    </r>
    <rPh sb="5" eb="7">
      <t>ネンリョウ</t>
    </rPh>
    <phoneticPr fontId="32"/>
  </si>
  <si>
    <t>兵庫</t>
    <rPh sb="0" eb="2">
      <t>ヒョウゴ</t>
    </rPh>
    <phoneticPr fontId="2"/>
  </si>
  <si>
    <t>Ｒ6～Ｒ8</t>
  </si>
  <si>
    <t>Ｒ6～Ｒ8</t>
    <phoneticPr fontId="2"/>
  </si>
  <si>
    <t>Ｒ7～Ｒ9</t>
    <phoneticPr fontId="2"/>
  </si>
  <si>
    <t>Ｒ5～Ｒ7</t>
    <phoneticPr fontId="2"/>
  </si>
  <si>
    <t>新規・更新</t>
    <rPh sb="0" eb="2">
      <t>シンキ</t>
    </rPh>
    <rPh sb="3" eb="5">
      <t>コウシン</t>
    </rPh>
    <phoneticPr fontId="2"/>
  </si>
  <si>
    <t>2年目</t>
    <rPh sb="1" eb="3">
      <t>ネンメ</t>
    </rPh>
    <phoneticPr fontId="2"/>
  </si>
  <si>
    <t>3年目</t>
    <rPh sb="1" eb="3">
      <t>ネンメ</t>
    </rPh>
    <phoneticPr fontId="2"/>
  </si>
  <si>
    <t>○○生産部会</t>
    <rPh sb="2" eb="4">
      <t>セイサン</t>
    </rPh>
    <rPh sb="4" eb="6">
      <t>ブカイ</t>
    </rPh>
    <phoneticPr fontId="2"/>
  </si>
  <si>
    <t>農産太郎</t>
    <rPh sb="0" eb="2">
      <t>ノウサン</t>
    </rPh>
    <rPh sb="2" eb="4">
      <t>タロウ</t>
    </rPh>
    <phoneticPr fontId="2"/>
  </si>
  <si>
    <t>神戸市中央区下山手通5－10－1</t>
    <rPh sb="0" eb="3">
      <t>コウベシ</t>
    </rPh>
    <rPh sb="3" eb="6">
      <t>チュウオウク</t>
    </rPh>
    <rPh sb="6" eb="9">
      <t>シモヤマテ</t>
    </rPh>
    <rPh sb="9" eb="10">
      <t>トオリ</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</si>
</sst>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_);[Red]\(#,##0\)"/>
    <numFmt numFmtId="177" formatCode="#,##0.00_ "/>
    <numFmt numFmtId="178" formatCode="0.00_ "/>
    <numFmt numFmtId="179" formatCode="#,##0_ "/>
    <numFmt numFmtId="180" formatCode="#,##0.00_);[Red]\(#,##0.00\)"/>
    <numFmt numFmtId="181" formatCode="#,##0.0_);[Red]\(#,##0.0\)"/>
    <numFmt numFmtId="182" formatCode="#,##0.0_&quot;&quot;円&quot;&quot;/L&quot;\ "/>
    <numFmt numFmtId="183" formatCode="#,##0.0_&quot;&quot;円&quot;&quot;/kg&quot;\ "/>
    <numFmt numFmtId="184" formatCode="#,##0.0_&quot;&quot;円&quot;&quot;/㎥&quot;\ "/>
    <numFmt numFmtId="185" formatCode="0.0_ "/>
    <numFmt numFmtId="186" formatCode="#,##0.0;[Red]\-#,##0.0"/>
    <numFmt numFmtId="187" formatCode="#,##0.00_ ;[Red]\-#,##0.00\ "/>
  </numFmts>
  <fonts count="38">
    <font>
      <sz val="11"/>
      <color theme="1"/>
      <name val="游ゴシック"/>
      <family val="2"/>
      <scheme val="minor"/>
    </font>
    <font>
      <sz val="11"/>
      <color theme="1"/>
      <name val="游ゴシック"/>
      <family val="2"/>
      <charset val="128"/>
      <scheme val="minor"/>
    </font>
    <font>
      <sz val="6"/>
      <name val="游ゴシック"/>
      <family val="3"/>
      <charset val="128"/>
      <scheme val="minor"/>
    </font>
    <font>
      <b/>
      <sz val="14"/>
      <color theme="1"/>
      <name val="游ゴシック"/>
      <family val="3"/>
      <charset val="128"/>
      <scheme val="minor"/>
    </font>
    <font>
      <sz val="11"/>
      <color theme="1"/>
      <name val="游ゴシック"/>
      <family val="2"/>
      <scheme val="minor"/>
    </font>
    <font>
      <sz val="10"/>
      <color theme="1"/>
      <name val="游ゴシック"/>
      <family val="2"/>
      <scheme val="minor"/>
    </font>
    <font>
      <sz val="10"/>
      <color theme="1"/>
      <name val="游ゴシック"/>
      <family val="3"/>
      <charset val="128"/>
      <scheme val="minor"/>
    </font>
    <font>
      <b/>
      <sz val="22"/>
      <color theme="1"/>
      <name val="游ゴシック"/>
      <family val="3"/>
      <charset val="128"/>
      <scheme val="minor"/>
    </font>
    <font>
      <sz val="11"/>
      <name val="游ゴシック"/>
      <family val="2"/>
      <scheme val="minor"/>
    </font>
    <font>
      <b/>
      <sz val="9"/>
      <color indexed="81"/>
      <name val="MS P ゴシック"/>
      <family val="3"/>
      <charset val="128"/>
    </font>
    <font>
      <sz val="9"/>
      <color theme="1"/>
      <name val="游ゴシック"/>
      <family val="2"/>
      <scheme val="minor"/>
    </font>
    <font>
      <sz val="11"/>
      <color rgb="FFFF0000"/>
      <name val="游ゴシック"/>
      <family val="2"/>
      <scheme val="minor"/>
    </font>
    <font>
      <sz val="11"/>
      <color rgb="FFC00000"/>
      <name val="游ゴシック"/>
      <family val="2"/>
      <scheme val="minor"/>
    </font>
    <font>
      <sz val="11"/>
      <color rgb="FFC00000"/>
      <name val="游ゴシック"/>
      <family val="3"/>
      <charset val="128"/>
      <scheme val="minor"/>
    </font>
    <font>
      <b/>
      <sz val="11"/>
      <color rgb="FFFF0000"/>
      <name val="游ゴシック"/>
      <family val="3"/>
      <charset val="128"/>
      <scheme val="minor"/>
    </font>
    <font>
      <sz val="6"/>
      <name val="ＭＳ Ｐゴシック"/>
      <family val="3"/>
      <charset val="128"/>
    </font>
    <font>
      <sz val="11"/>
      <color theme="1"/>
      <name val="游ゴシック"/>
      <family val="3"/>
      <charset val="128"/>
      <scheme val="minor"/>
    </font>
    <font>
      <sz val="11"/>
      <color rgb="FFFF0000"/>
      <name val="游ゴシック"/>
      <family val="3"/>
      <charset val="128"/>
      <scheme val="minor"/>
    </font>
    <font>
      <sz val="11"/>
      <color theme="1"/>
      <name val="ＭＳ Ｐゴシック"/>
      <family val="3"/>
      <charset val="128"/>
    </font>
    <font>
      <u/>
      <sz val="11"/>
      <color rgb="FFFF0000"/>
      <name val="ＭＳ Ｐゴシック"/>
      <family val="3"/>
      <charset val="128"/>
    </font>
    <font>
      <u/>
      <sz val="11"/>
      <color theme="1"/>
      <name val="ＭＳ Ｐゴシック"/>
      <family val="3"/>
      <charset val="128"/>
    </font>
    <font>
      <b/>
      <u/>
      <sz val="11"/>
      <color theme="1"/>
      <name val="ＭＳ Ｐゴシック"/>
      <family val="3"/>
      <charset val="128"/>
    </font>
    <font>
      <b/>
      <sz val="11"/>
      <color theme="1"/>
      <name val="游ゴシック"/>
      <family val="3"/>
      <charset val="128"/>
      <scheme val="minor"/>
    </font>
    <font>
      <sz val="11"/>
      <name val="游ゴシック"/>
      <family val="3"/>
      <charset val="128"/>
      <scheme val="minor"/>
    </font>
    <font>
      <sz val="8"/>
      <color theme="1"/>
      <name val="游ゴシック"/>
      <family val="3"/>
      <charset val="128"/>
      <scheme val="minor"/>
    </font>
    <font>
      <sz val="14"/>
      <color rgb="FFC00000"/>
      <name val="游ゴシック"/>
      <family val="2"/>
      <scheme val="minor"/>
    </font>
    <font>
      <sz val="14"/>
      <color rgb="FFC00000"/>
      <name val="游ゴシック"/>
      <family val="3"/>
      <charset val="128"/>
      <scheme val="minor"/>
    </font>
    <font>
      <sz val="14"/>
      <color theme="1"/>
      <name val="游ゴシック"/>
      <family val="2"/>
      <scheme val="minor"/>
    </font>
    <font>
      <sz val="14"/>
      <color theme="1"/>
      <name val="游ゴシック"/>
      <family val="3"/>
      <charset val="128"/>
      <scheme val="minor"/>
    </font>
    <font>
      <sz val="8"/>
      <color theme="1"/>
      <name val="游ゴシック"/>
      <family val="2"/>
      <scheme val="minor"/>
    </font>
    <font>
      <sz val="12"/>
      <name val="ＭＳ 明朝"/>
      <family val="1"/>
      <charset val="128"/>
    </font>
    <font>
      <sz val="12"/>
      <color rgb="FF000000"/>
      <name val="ＭＳ 明朝"/>
      <family val="1"/>
      <charset val="128"/>
    </font>
    <font>
      <sz val="6"/>
      <name val="游ゴシック"/>
      <family val="2"/>
      <charset val="128"/>
      <scheme val="minor"/>
    </font>
    <font>
      <u/>
      <sz val="12"/>
      <name val="ＭＳ 明朝"/>
      <family val="1"/>
      <charset val="128"/>
    </font>
    <font>
      <u/>
      <sz val="12"/>
      <color theme="0"/>
      <name val="ＭＳ 明朝"/>
      <family val="1"/>
      <charset val="128"/>
    </font>
    <font>
      <b/>
      <sz val="22"/>
      <color rgb="FFC00000"/>
      <name val="游ゴシック"/>
      <family val="3"/>
      <charset val="128"/>
      <scheme val="minor"/>
    </font>
    <font>
      <sz val="11"/>
      <color rgb="FFFF0000"/>
      <name val="游ゴシック"/>
      <family val="3"/>
      <charset val="128"/>
    </font>
    <font>
      <sz val="11"/>
      <color theme="1"/>
      <name val="游ゴシック"/>
      <family val="3"/>
      <charset val="128"/>
    </font>
  </fonts>
  <fills count="10">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CCFFFF"/>
        <bgColor indexed="64"/>
      </patternFill>
    </fill>
    <fill>
      <patternFill patternType="solid">
        <fgColor theme="7" tint="0.79998168889431442"/>
        <bgColor indexed="64"/>
      </patternFill>
    </fill>
    <fill>
      <patternFill patternType="solid">
        <fgColor theme="3" tint="0.79998168889431442"/>
        <bgColor indexed="64"/>
      </patternFill>
    </fill>
    <fill>
      <patternFill patternType="solid">
        <fgColor rgb="FFFFFF00"/>
        <bgColor indexed="64"/>
      </patternFill>
    </fill>
  </fills>
  <borders count="5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style="thin">
        <color indexed="64"/>
      </top>
      <bottom/>
      <diagonal/>
    </border>
    <border>
      <left style="medium">
        <color indexed="64"/>
      </left>
      <right/>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style="thin">
        <color indexed="64"/>
      </right>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diagonalUp="1">
      <left style="thin">
        <color indexed="64"/>
      </left>
      <right style="thin">
        <color indexed="64"/>
      </right>
      <top style="medium">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right style="thin">
        <color indexed="64"/>
      </right>
      <top style="medium">
        <color indexed="64"/>
      </top>
      <bottom style="medium">
        <color indexed="64"/>
      </bottom>
      <diagonal style="thin">
        <color indexed="64"/>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s>
  <cellStyleXfs count="8">
    <xf numFmtId="0" fontId="0" fillId="0" borderId="0"/>
    <xf numFmtId="38" fontId="4" fillId="0" borderId="0" applyFont="0" applyFill="0" applyBorder="0" applyAlignment="0" applyProtection="0">
      <alignment vertical="center"/>
    </xf>
    <xf numFmtId="9" fontId="4" fillId="0" borderId="0" applyFont="0" applyFill="0" applyBorder="0" applyAlignment="0" applyProtection="0">
      <alignment vertical="center"/>
    </xf>
    <xf numFmtId="0" fontId="4" fillId="0" borderId="0"/>
    <xf numFmtId="9" fontId="4"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38" fontId="4" fillId="0" borderId="0" applyFont="0" applyFill="0" applyBorder="0" applyAlignment="0" applyProtection="0">
      <alignment vertical="center"/>
    </xf>
  </cellStyleXfs>
  <cellXfs count="329">
    <xf numFmtId="0" fontId="0" fillId="0" borderId="0" xfId="0"/>
    <xf numFmtId="0" fontId="0" fillId="0" borderId="0" xfId="0" applyAlignment="1">
      <alignment horizontal="center" vertical="center" shrinkToFit="1"/>
    </xf>
    <xf numFmtId="0" fontId="0" fillId="0" borderId="1" xfId="0" applyBorder="1" applyAlignment="1">
      <alignment horizontal="center" vertical="center" shrinkToFit="1"/>
    </xf>
    <xf numFmtId="0" fontId="0" fillId="0" borderId="2" xfId="0" applyBorder="1" applyAlignment="1">
      <alignment horizontal="center" vertical="center" shrinkToFit="1"/>
    </xf>
    <xf numFmtId="0" fontId="0" fillId="2" borderId="0" xfId="0" applyFill="1" applyAlignment="1">
      <alignment horizontal="center" vertical="center" shrinkToFit="1"/>
    </xf>
    <xf numFmtId="0" fontId="0" fillId="0" borderId="4" xfId="0" applyBorder="1" applyAlignment="1">
      <alignment horizontal="center" vertical="center" shrinkToFit="1"/>
    </xf>
    <xf numFmtId="9" fontId="0" fillId="0" borderId="0" xfId="0" applyNumberFormat="1" applyAlignment="1">
      <alignment horizontal="center" vertical="center" shrinkToFit="1"/>
    </xf>
    <xf numFmtId="38" fontId="0" fillId="0" borderId="1" xfId="1" applyFont="1" applyBorder="1" applyAlignment="1">
      <alignment horizontal="center" vertical="center" shrinkToFit="1"/>
    </xf>
    <xf numFmtId="9" fontId="0" fillId="0" borderId="1" xfId="2" applyFont="1" applyBorder="1" applyAlignment="1">
      <alignment horizontal="center" vertical="center" shrinkToFit="1"/>
    </xf>
    <xf numFmtId="0" fontId="0" fillId="0" borderId="0" xfId="0" applyAlignment="1">
      <alignment vertical="center" shrinkToFit="1"/>
    </xf>
    <xf numFmtId="0" fontId="3" fillId="0" borderId="0" xfId="0" applyFont="1" applyAlignment="1">
      <alignment horizontal="center" vertical="center" shrinkToFit="1"/>
    </xf>
    <xf numFmtId="38" fontId="0" fillId="0" borderId="5" xfId="1" applyFont="1" applyFill="1" applyBorder="1" applyAlignment="1">
      <alignment horizontal="center" vertical="center" shrinkToFit="1"/>
    </xf>
    <xf numFmtId="38" fontId="0" fillId="0" borderId="6" xfId="1" applyFont="1" applyBorder="1" applyAlignment="1">
      <alignment horizontal="center" vertical="center" shrinkToFit="1"/>
    </xf>
    <xf numFmtId="38" fontId="0" fillId="0" borderId="16" xfId="1" applyFont="1" applyBorder="1" applyAlignment="1">
      <alignment horizontal="center" vertical="center" shrinkToFit="1"/>
    </xf>
    <xf numFmtId="38" fontId="0" fillId="0" borderId="0" xfId="1" applyFont="1" applyAlignment="1">
      <alignment vertical="center" shrinkToFit="1"/>
    </xf>
    <xf numFmtId="40" fontId="0" fillId="0" borderId="1" xfId="1" applyNumberFormat="1" applyFont="1" applyBorder="1" applyAlignment="1">
      <alignment horizontal="center" vertical="center" shrinkToFit="1"/>
    </xf>
    <xf numFmtId="38" fontId="0" fillId="0" borderId="12" xfId="1" applyFont="1" applyBorder="1" applyAlignment="1">
      <alignment horizontal="center" vertical="center" shrinkToFit="1"/>
    </xf>
    <xf numFmtId="38" fontId="0" fillId="2" borderId="10" xfId="1" applyFont="1" applyFill="1" applyBorder="1" applyAlignment="1">
      <alignment horizontal="center" vertical="center" shrinkToFit="1"/>
    </xf>
    <xf numFmtId="38" fontId="0" fillId="2" borderId="7" xfId="1" applyFont="1" applyFill="1" applyBorder="1" applyAlignment="1">
      <alignment horizontal="center" vertical="center" shrinkToFit="1"/>
    </xf>
    <xf numFmtId="38" fontId="0" fillId="0" borderId="0" xfId="0" applyNumberFormat="1" applyAlignment="1">
      <alignment horizontal="center" vertical="center" shrinkToFit="1"/>
    </xf>
    <xf numFmtId="0" fontId="7" fillId="0" borderId="0" xfId="0" applyFont="1" applyAlignment="1">
      <alignment horizontal="center" vertical="center" shrinkToFit="1"/>
    </xf>
    <xf numFmtId="0" fontId="0" fillId="0" borderId="6" xfId="0" applyBorder="1" applyAlignment="1">
      <alignment horizontal="center" vertical="center" shrinkToFit="1"/>
    </xf>
    <xf numFmtId="56" fontId="0" fillId="0" borderId="1" xfId="1" applyNumberFormat="1" applyFont="1" applyFill="1" applyBorder="1" applyAlignment="1">
      <alignment horizontal="center" vertical="center" shrinkToFit="1"/>
    </xf>
    <xf numFmtId="0" fontId="0" fillId="0" borderId="1" xfId="1" applyNumberFormat="1" applyFont="1" applyFill="1" applyBorder="1" applyAlignment="1">
      <alignment horizontal="center" vertical="center" shrinkToFit="1"/>
    </xf>
    <xf numFmtId="0" fontId="0" fillId="0" borderId="1" xfId="1" applyNumberFormat="1" applyFont="1" applyBorder="1" applyAlignment="1">
      <alignment horizontal="center" vertical="center" shrinkToFit="1"/>
    </xf>
    <xf numFmtId="0" fontId="0" fillId="2" borderId="19" xfId="0" applyFill="1" applyBorder="1" applyAlignment="1">
      <alignment horizontal="center" vertical="center" shrinkToFit="1"/>
    </xf>
    <xf numFmtId="38" fontId="0" fillId="2" borderId="19" xfId="1" applyFont="1" applyFill="1" applyBorder="1" applyAlignment="1">
      <alignment horizontal="center" vertical="center" shrinkToFit="1"/>
    </xf>
    <xf numFmtId="38" fontId="0" fillId="2" borderId="22" xfId="1" applyFont="1" applyFill="1" applyBorder="1" applyAlignment="1">
      <alignment horizontal="center" vertical="center" shrinkToFit="1"/>
    </xf>
    <xf numFmtId="38" fontId="0" fillId="2" borderId="28" xfId="1" applyFont="1" applyFill="1" applyBorder="1" applyAlignment="1">
      <alignment horizontal="center" vertical="center" shrinkToFit="1"/>
    </xf>
    <xf numFmtId="0" fontId="0" fillId="2" borderId="19" xfId="1" applyNumberFormat="1" applyFont="1" applyFill="1" applyBorder="1" applyAlignment="1">
      <alignment horizontal="center" vertical="center" shrinkToFit="1"/>
    </xf>
    <xf numFmtId="38" fontId="0" fillId="2" borderId="23" xfId="1" applyFont="1" applyFill="1" applyBorder="1" applyAlignment="1">
      <alignment horizontal="center" vertical="center" shrinkToFit="1"/>
    </xf>
    <xf numFmtId="0" fontId="0" fillId="2" borderId="22" xfId="1" applyNumberFormat="1" applyFont="1" applyFill="1" applyBorder="1" applyAlignment="1">
      <alignment horizontal="center" vertical="center" shrinkToFit="1"/>
    </xf>
    <xf numFmtId="176" fontId="0" fillId="2" borderId="20" xfId="1" applyNumberFormat="1" applyFont="1" applyFill="1" applyBorder="1" applyAlignment="1">
      <alignment horizontal="center" vertical="center" shrinkToFit="1"/>
    </xf>
    <xf numFmtId="0" fontId="0" fillId="2" borderId="19" xfId="0" applyFill="1" applyBorder="1" applyAlignment="1">
      <alignment vertical="center" shrinkToFit="1"/>
    </xf>
    <xf numFmtId="0" fontId="0" fillId="2" borderId="18" xfId="0" applyFill="1" applyBorder="1" applyAlignment="1">
      <alignment horizontal="center" vertical="center" shrinkToFit="1"/>
    </xf>
    <xf numFmtId="9" fontId="0" fillId="2" borderId="29" xfId="2" applyFont="1" applyFill="1" applyBorder="1" applyAlignment="1">
      <alignment horizontal="center" vertical="center" shrinkToFit="1"/>
    </xf>
    <xf numFmtId="0" fontId="0" fillId="0" borderId="24" xfId="0" applyBorder="1" applyAlignment="1">
      <alignment horizontal="center" vertical="center" shrinkToFit="1"/>
    </xf>
    <xf numFmtId="38" fontId="0" fillId="0" borderId="2" xfId="1" applyFont="1" applyBorder="1" applyAlignment="1">
      <alignment horizontal="center" vertical="center" shrinkToFit="1"/>
    </xf>
    <xf numFmtId="40" fontId="0" fillId="2" borderId="19" xfId="1" applyNumberFormat="1" applyFont="1" applyFill="1" applyBorder="1" applyAlignment="1">
      <alignment horizontal="center" vertical="center" shrinkToFit="1"/>
    </xf>
    <xf numFmtId="38" fontId="0" fillId="0" borderId="9" xfId="1" applyFont="1" applyFill="1" applyBorder="1" applyAlignment="1">
      <alignment horizontal="center" vertical="center" shrinkToFit="1"/>
    </xf>
    <xf numFmtId="38" fontId="0" fillId="0" borderId="17" xfId="1" applyFont="1" applyBorder="1" applyAlignment="1">
      <alignment horizontal="center" vertical="center" shrinkToFit="1"/>
    </xf>
    <xf numFmtId="38" fontId="0" fillId="0" borderId="13" xfId="1" applyFont="1" applyBorder="1" applyAlignment="1">
      <alignment horizontal="center" vertical="center" shrinkToFit="1"/>
    </xf>
    <xf numFmtId="38" fontId="0" fillId="2" borderId="29" xfId="1" applyFont="1" applyFill="1" applyBorder="1" applyAlignment="1">
      <alignment horizontal="center" vertical="center" shrinkToFit="1"/>
    </xf>
    <xf numFmtId="40" fontId="0" fillId="0" borderId="2" xfId="1" applyNumberFormat="1" applyFont="1" applyBorder="1" applyAlignment="1">
      <alignment horizontal="center" vertical="center" shrinkToFit="1"/>
    </xf>
    <xf numFmtId="0" fontId="10" fillId="0" borderId="1" xfId="0" applyFont="1" applyBorder="1" applyAlignment="1">
      <alignment horizontal="center" vertical="center" wrapText="1" shrinkToFit="1"/>
    </xf>
    <xf numFmtId="0" fontId="12" fillId="0" borderId="0" xfId="0" applyFont="1" applyAlignment="1">
      <alignment horizontal="center" vertical="center" shrinkToFit="1"/>
    </xf>
    <xf numFmtId="9" fontId="13" fillId="0" borderId="0" xfId="2" applyFont="1" applyAlignment="1">
      <alignment horizontal="right" vertical="center" shrinkToFit="1"/>
    </xf>
    <xf numFmtId="0" fontId="13" fillId="0" borderId="0" xfId="0" applyFont="1" applyAlignment="1">
      <alignment horizontal="right" vertical="center" shrinkToFit="1"/>
    </xf>
    <xf numFmtId="38" fontId="13" fillId="0" borderId="0" xfId="1" applyFont="1" applyAlignment="1">
      <alignment vertical="center" shrinkToFit="1"/>
    </xf>
    <xf numFmtId="0" fontId="0" fillId="0" borderId="2" xfId="1" applyNumberFormat="1" applyFont="1" applyFill="1" applyBorder="1" applyAlignment="1">
      <alignment horizontal="center" vertical="center" shrinkToFit="1"/>
    </xf>
    <xf numFmtId="0" fontId="0" fillId="0" borderId="2" xfId="1" applyNumberFormat="1" applyFont="1" applyBorder="1" applyAlignment="1">
      <alignment horizontal="center" vertical="center" shrinkToFit="1"/>
    </xf>
    <xf numFmtId="38" fontId="14" fillId="0" borderId="1" xfId="1" applyFont="1" applyBorder="1" applyAlignment="1">
      <alignment horizontal="center" vertical="center" shrinkToFit="1"/>
    </xf>
    <xf numFmtId="0" fontId="0" fillId="3" borderId="9"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8" xfId="0" applyFill="1" applyBorder="1" applyAlignment="1">
      <alignment horizontal="center" vertical="center" shrinkToFit="1"/>
    </xf>
    <xf numFmtId="0" fontId="0" fillId="3" borderId="27" xfId="0" applyFill="1" applyBorder="1" applyAlignment="1">
      <alignment horizontal="center" vertical="center" shrinkToFit="1"/>
    </xf>
    <xf numFmtId="0" fontId="0" fillId="3" borderId="0" xfId="0" applyFill="1" applyAlignment="1">
      <alignment horizontal="center" vertical="center" shrinkToFit="1"/>
    </xf>
    <xf numFmtId="0" fontId="0" fillId="3" borderId="30" xfId="0" applyFill="1" applyBorder="1" applyAlignment="1">
      <alignment horizontal="center" vertical="center" shrinkToFit="1"/>
    </xf>
    <xf numFmtId="9" fontId="0" fillId="3" borderId="27" xfId="2" applyFont="1" applyFill="1" applyBorder="1" applyAlignment="1">
      <alignment horizontal="center" vertical="center" shrinkToFit="1"/>
    </xf>
    <xf numFmtId="38" fontId="0" fillId="3" borderId="0" xfId="1" applyFont="1" applyFill="1" applyBorder="1" applyAlignment="1">
      <alignment horizontal="center" vertical="center" shrinkToFit="1"/>
    </xf>
    <xf numFmtId="38" fontId="0" fillId="3" borderId="30" xfId="1" applyFont="1" applyFill="1" applyBorder="1" applyAlignment="1">
      <alignment horizontal="center" vertical="center" shrinkToFit="1"/>
    </xf>
    <xf numFmtId="38" fontId="0" fillId="3" borderId="0" xfId="0" applyNumberFormat="1" applyFill="1" applyAlignment="1">
      <alignment horizontal="center" vertical="center" shrinkToFit="1"/>
    </xf>
    <xf numFmtId="38" fontId="0" fillId="3" borderId="30" xfId="0" applyNumberFormat="1" applyFill="1" applyBorder="1" applyAlignment="1">
      <alignment horizontal="center" vertical="center" shrinkToFit="1"/>
    </xf>
    <xf numFmtId="9" fontId="0" fillId="3" borderId="10" xfId="0" applyNumberFormat="1" applyFill="1" applyBorder="1" applyAlignment="1">
      <alignment horizontal="center" vertical="center" shrinkToFit="1"/>
    </xf>
    <xf numFmtId="38" fontId="0" fillId="3" borderId="7" xfId="0" applyNumberFormat="1" applyFill="1" applyBorder="1" applyAlignment="1">
      <alignment horizontal="center" vertical="center" shrinkToFit="1"/>
    </xf>
    <xf numFmtId="0" fontId="0" fillId="3" borderId="7" xfId="0" applyFill="1" applyBorder="1" applyAlignment="1">
      <alignment horizontal="center" vertical="center" shrinkToFit="1"/>
    </xf>
    <xf numFmtId="0" fontId="0" fillId="3" borderId="11" xfId="0" applyFill="1" applyBorder="1" applyAlignment="1">
      <alignment horizontal="center" vertical="center" shrinkToFit="1"/>
    </xf>
    <xf numFmtId="0" fontId="0" fillId="4" borderId="9" xfId="0" applyFill="1" applyBorder="1" applyAlignment="1">
      <alignment horizontal="center" vertical="center" shrinkToFit="1"/>
    </xf>
    <xf numFmtId="0" fontId="0" fillId="4" borderId="25" xfId="0" applyFill="1" applyBorder="1" applyAlignment="1">
      <alignment horizontal="center" vertical="center" shrinkToFit="1"/>
    </xf>
    <xf numFmtId="0" fontId="0" fillId="4" borderId="8" xfId="0" applyFill="1" applyBorder="1" applyAlignment="1">
      <alignment horizontal="center" vertical="center" shrinkToFit="1"/>
    </xf>
    <xf numFmtId="0" fontId="0" fillId="4" borderId="27" xfId="0" applyFill="1" applyBorder="1" applyAlignment="1">
      <alignment horizontal="center" vertical="center" shrinkToFit="1"/>
    </xf>
    <xf numFmtId="0" fontId="0" fillId="4" borderId="0" xfId="0" applyFill="1" applyAlignment="1">
      <alignment horizontal="center" vertical="center" shrinkToFit="1"/>
    </xf>
    <xf numFmtId="0" fontId="0" fillId="4" borderId="30" xfId="0" applyFill="1" applyBorder="1" applyAlignment="1">
      <alignment horizontal="center" vertical="center" shrinkToFit="1"/>
    </xf>
    <xf numFmtId="9" fontId="0" fillId="4" borderId="27" xfId="2" applyFont="1" applyFill="1" applyBorder="1" applyAlignment="1">
      <alignment horizontal="center" vertical="center" shrinkToFit="1"/>
    </xf>
    <xf numFmtId="38" fontId="0" fillId="4" borderId="0" xfId="1" applyFont="1" applyFill="1" applyBorder="1" applyAlignment="1">
      <alignment horizontal="center" vertical="center" shrinkToFit="1"/>
    </xf>
    <xf numFmtId="38" fontId="0" fillId="4" borderId="30" xfId="1" applyFont="1" applyFill="1" applyBorder="1" applyAlignment="1">
      <alignment horizontal="center" vertical="center" shrinkToFit="1"/>
    </xf>
    <xf numFmtId="38" fontId="0" fillId="4" borderId="0" xfId="0" applyNumberFormat="1" applyFill="1" applyAlignment="1">
      <alignment horizontal="center" vertical="center" shrinkToFit="1"/>
    </xf>
    <xf numFmtId="38" fontId="0" fillId="4" borderId="30" xfId="0" applyNumberFormat="1" applyFill="1" applyBorder="1" applyAlignment="1">
      <alignment horizontal="center" vertical="center" shrinkToFit="1"/>
    </xf>
    <xf numFmtId="9" fontId="0" fillId="4" borderId="10" xfId="0" applyNumberFormat="1" applyFill="1" applyBorder="1" applyAlignment="1">
      <alignment horizontal="center" vertical="center" shrinkToFit="1"/>
    </xf>
    <xf numFmtId="38" fontId="0" fillId="4" borderId="7" xfId="0" applyNumberFormat="1" applyFill="1" applyBorder="1" applyAlignment="1">
      <alignment horizontal="center" vertical="center" shrinkToFit="1"/>
    </xf>
    <xf numFmtId="0" fontId="0" fillId="4" borderId="7" xfId="0" applyFill="1" applyBorder="1" applyAlignment="1">
      <alignment horizontal="center" vertical="center" shrinkToFit="1"/>
    </xf>
    <xf numFmtId="0" fontId="0" fillId="4" borderId="11" xfId="0" applyFill="1" applyBorder="1" applyAlignment="1">
      <alignment horizontal="center" vertical="center" shrinkToFit="1"/>
    </xf>
    <xf numFmtId="0" fontId="0" fillId="2" borderId="9" xfId="0" applyFill="1" applyBorder="1" applyAlignment="1">
      <alignment horizontal="center" vertical="center" shrinkToFit="1"/>
    </xf>
    <xf numFmtId="0" fontId="0" fillId="2" borderId="25" xfId="0" applyFill="1" applyBorder="1" applyAlignment="1">
      <alignment horizontal="center" vertical="center" shrinkToFit="1"/>
    </xf>
    <xf numFmtId="0" fontId="0" fillId="2" borderId="8" xfId="0" applyFill="1" applyBorder="1" applyAlignment="1">
      <alignment horizontal="center" vertical="center" shrinkToFit="1"/>
    </xf>
    <xf numFmtId="0" fontId="0" fillId="2" borderId="27" xfId="0" applyFill="1" applyBorder="1" applyAlignment="1">
      <alignment horizontal="center" vertical="center" shrinkToFit="1"/>
    </xf>
    <xf numFmtId="0" fontId="0" fillId="5" borderId="9" xfId="0" applyFill="1" applyBorder="1" applyAlignment="1">
      <alignment horizontal="center" vertical="center" shrinkToFit="1"/>
    </xf>
    <xf numFmtId="0" fontId="0" fillId="5" borderId="25" xfId="0" applyFill="1" applyBorder="1" applyAlignment="1">
      <alignment horizontal="center" vertical="center" shrinkToFit="1"/>
    </xf>
    <xf numFmtId="0" fontId="0" fillId="5" borderId="8" xfId="0" applyFill="1" applyBorder="1" applyAlignment="1">
      <alignment horizontal="center" vertical="center" shrinkToFit="1"/>
    </xf>
    <xf numFmtId="0" fontId="0" fillId="5" borderId="27" xfId="0" applyFill="1" applyBorder="1" applyAlignment="1">
      <alignment horizontal="center" vertical="center" shrinkToFit="1"/>
    </xf>
    <xf numFmtId="0" fontId="0" fillId="5" borderId="0" xfId="0" applyFill="1" applyAlignment="1">
      <alignment horizontal="center" vertical="center" shrinkToFit="1"/>
    </xf>
    <xf numFmtId="38" fontId="0" fillId="5" borderId="10" xfId="1" applyFont="1" applyFill="1" applyBorder="1" applyAlignment="1">
      <alignment horizontal="center" vertical="center" shrinkToFit="1"/>
    </xf>
    <xf numFmtId="38" fontId="0" fillId="5" borderId="7" xfId="1" applyFont="1" applyFill="1" applyBorder="1" applyAlignment="1">
      <alignment horizontal="center" vertical="center" shrinkToFit="1"/>
    </xf>
    <xf numFmtId="0" fontId="11" fillId="0" borderId="2" xfId="0" applyFont="1" applyBorder="1" applyAlignment="1">
      <alignment horizontal="center" vertical="center" shrinkToFit="1"/>
    </xf>
    <xf numFmtId="0" fontId="10" fillId="0" borderId="9" xfId="0" applyFont="1" applyBorder="1" applyAlignment="1">
      <alignment horizontal="center" vertical="center" wrapText="1" shrinkToFit="1"/>
    </xf>
    <xf numFmtId="38" fontId="12" fillId="2" borderId="22" xfId="1" applyFont="1" applyFill="1" applyBorder="1" applyAlignment="1">
      <alignment horizontal="center" vertical="center" shrinkToFit="1"/>
    </xf>
    <xf numFmtId="177" fontId="16" fillId="0" borderId="0" xfId="1" applyNumberFormat="1" applyFont="1" applyFill="1" applyBorder="1" applyAlignment="1">
      <alignment vertical="center"/>
    </xf>
    <xf numFmtId="40" fontId="0" fillId="2" borderId="34" xfId="1" applyNumberFormat="1" applyFont="1" applyFill="1" applyBorder="1" applyAlignment="1">
      <alignment horizontal="center" vertical="center" shrinkToFit="1"/>
    </xf>
    <xf numFmtId="40" fontId="0" fillId="2" borderId="35" xfId="1" applyNumberFormat="1" applyFont="1" applyFill="1" applyBorder="1" applyAlignment="1">
      <alignment horizontal="center" vertical="center" shrinkToFit="1"/>
    </xf>
    <xf numFmtId="38" fontId="0" fillId="2" borderId="35" xfId="1" applyFont="1" applyFill="1" applyBorder="1" applyAlignment="1">
      <alignment horizontal="center" vertical="center" shrinkToFit="1"/>
    </xf>
    <xf numFmtId="38" fontId="12" fillId="2" borderId="35" xfId="1" applyFont="1" applyFill="1" applyBorder="1" applyAlignment="1">
      <alignment horizontal="center" vertical="center" shrinkToFit="1"/>
    </xf>
    <xf numFmtId="179" fontId="16" fillId="3" borderId="1" xfId="1" applyNumberFormat="1" applyFont="1" applyFill="1" applyBorder="1" applyAlignment="1">
      <alignment vertical="center" shrinkToFit="1"/>
    </xf>
    <xf numFmtId="179" fontId="16" fillId="3" borderId="1" xfId="1" applyNumberFormat="1" applyFont="1" applyFill="1" applyBorder="1" applyAlignment="1">
      <alignment vertical="center"/>
    </xf>
    <xf numFmtId="0" fontId="0" fillId="0" borderId="0" xfId="0" applyAlignment="1">
      <alignment vertical="center"/>
    </xf>
    <xf numFmtId="0" fontId="18" fillId="0" borderId="0" xfId="0" applyFont="1" applyAlignment="1">
      <alignment vertical="center"/>
    </xf>
    <xf numFmtId="0" fontId="22" fillId="0" borderId="0" xfId="0" applyFont="1" applyAlignment="1">
      <alignment vertical="center"/>
    </xf>
    <xf numFmtId="0" fontId="17" fillId="0" borderId="0" xfId="0" applyFont="1" applyAlignment="1">
      <alignment vertical="center"/>
    </xf>
    <xf numFmtId="176" fontId="16" fillId="0" borderId="3" xfId="1" applyNumberFormat="1" applyFont="1" applyFill="1" applyBorder="1">
      <alignment vertical="center"/>
    </xf>
    <xf numFmtId="180" fontId="0" fillId="0" borderId="3" xfId="0" applyNumberFormat="1" applyBorder="1" applyAlignment="1">
      <alignment vertical="center"/>
    </xf>
    <xf numFmtId="9" fontId="16" fillId="0" borderId="0" xfId="0" applyNumberFormat="1" applyFont="1" applyAlignment="1">
      <alignment horizontal="center" vertical="center" shrinkToFit="1"/>
    </xf>
    <xf numFmtId="0" fontId="22" fillId="0" borderId="0" xfId="0" applyFont="1" applyAlignment="1">
      <alignment horizontal="center" vertical="center" shrinkToFit="1"/>
    </xf>
    <xf numFmtId="181" fontId="0" fillId="0" borderId="11" xfId="0" applyNumberFormat="1" applyBorder="1" applyAlignment="1">
      <alignment vertical="center"/>
    </xf>
    <xf numFmtId="0" fontId="13" fillId="7" borderId="9" xfId="0" applyFont="1" applyFill="1" applyBorder="1" applyAlignment="1">
      <alignment horizontal="right" vertical="center" shrinkToFit="1"/>
    </xf>
    <xf numFmtId="0" fontId="13" fillId="7" borderId="27" xfId="0" applyFont="1" applyFill="1" applyBorder="1" applyAlignment="1">
      <alignment horizontal="right" vertical="center" shrinkToFit="1"/>
    </xf>
    <xf numFmtId="0" fontId="12" fillId="7" borderId="0" xfId="0" applyFont="1" applyFill="1" applyAlignment="1">
      <alignment horizontal="center" vertical="center" shrinkToFit="1"/>
    </xf>
    <xf numFmtId="0" fontId="12" fillId="7" borderId="30" xfId="0" applyFont="1" applyFill="1" applyBorder="1" applyAlignment="1">
      <alignment horizontal="center" vertical="center" shrinkToFit="1"/>
    </xf>
    <xf numFmtId="9" fontId="13" fillId="7" borderId="27" xfId="2" applyFont="1" applyFill="1" applyBorder="1" applyAlignment="1">
      <alignment horizontal="right" vertical="center" shrinkToFit="1"/>
    </xf>
    <xf numFmtId="38" fontId="13" fillId="7" borderId="0" xfId="1" applyFont="1" applyFill="1" applyBorder="1" applyAlignment="1">
      <alignment vertical="center" shrinkToFit="1"/>
    </xf>
    <xf numFmtId="38" fontId="13" fillId="7" borderId="30" xfId="1" applyFont="1" applyFill="1" applyBorder="1" applyAlignment="1">
      <alignment vertical="center" shrinkToFit="1"/>
    </xf>
    <xf numFmtId="38" fontId="13" fillId="7" borderId="0" xfId="0" applyNumberFormat="1" applyFont="1" applyFill="1" applyAlignment="1">
      <alignment horizontal="right" vertical="center" shrinkToFit="1"/>
    </xf>
    <xf numFmtId="38" fontId="13" fillId="7" borderId="30" xfId="0" applyNumberFormat="1" applyFont="1" applyFill="1" applyBorder="1" applyAlignment="1">
      <alignment horizontal="right" vertical="center" shrinkToFit="1"/>
    </xf>
    <xf numFmtId="0" fontId="13" fillId="7" borderId="10" xfId="0" applyFont="1" applyFill="1" applyBorder="1" applyAlignment="1">
      <alignment horizontal="right" vertical="center" shrinkToFit="1"/>
    </xf>
    <xf numFmtId="38" fontId="13" fillId="7" borderId="7" xfId="0" applyNumberFormat="1" applyFont="1" applyFill="1" applyBorder="1" applyAlignment="1">
      <alignment horizontal="right" vertical="center" shrinkToFit="1"/>
    </xf>
    <xf numFmtId="0" fontId="12" fillId="7" borderId="7" xfId="0" applyFont="1" applyFill="1" applyBorder="1" applyAlignment="1">
      <alignment horizontal="center" vertical="center" shrinkToFit="1"/>
    </xf>
    <xf numFmtId="0" fontId="0" fillId="7" borderId="7" xfId="0" applyFill="1" applyBorder="1" applyAlignment="1">
      <alignment horizontal="center" vertical="center" shrinkToFit="1"/>
    </xf>
    <xf numFmtId="0" fontId="0" fillId="7" borderId="11" xfId="0" applyFill="1" applyBorder="1" applyAlignment="1">
      <alignment horizontal="center" vertical="center" shrinkToFit="1"/>
    </xf>
    <xf numFmtId="0" fontId="12" fillId="8" borderId="27" xfId="0" applyFont="1" applyFill="1" applyBorder="1" applyAlignment="1">
      <alignment horizontal="center" vertical="center" shrinkToFit="1"/>
    </xf>
    <xf numFmtId="0" fontId="12" fillId="8" borderId="0" xfId="0" applyFont="1" applyFill="1" applyAlignment="1">
      <alignment horizontal="center" vertical="center" shrinkToFit="1"/>
    </xf>
    <xf numFmtId="0" fontId="12" fillId="8" borderId="30" xfId="0" applyFont="1" applyFill="1" applyBorder="1" applyAlignment="1">
      <alignment horizontal="center" vertical="center" shrinkToFit="1"/>
    </xf>
    <xf numFmtId="9" fontId="13" fillId="8" borderId="27" xfId="2" applyFont="1" applyFill="1" applyBorder="1" applyAlignment="1">
      <alignment horizontal="right" vertical="center" shrinkToFit="1"/>
    </xf>
    <xf numFmtId="9" fontId="13" fillId="8" borderId="10" xfId="2" applyFont="1" applyFill="1" applyBorder="1" applyAlignment="1">
      <alignment horizontal="right" vertical="center" shrinkToFit="1"/>
    </xf>
    <xf numFmtId="38" fontId="13" fillId="8" borderId="7" xfId="0" applyNumberFormat="1" applyFont="1" applyFill="1" applyBorder="1" applyAlignment="1">
      <alignment horizontal="center" vertical="center" shrinkToFit="1"/>
    </xf>
    <xf numFmtId="0" fontId="12" fillId="8" borderId="7" xfId="0" applyFont="1" applyFill="1" applyBorder="1" applyAlignment="1">
      <alignment horizontal="center" vertical="center" shrinkToFit="1"/>
    </xf>
    <xf numFmtId="0" fontId="12" fillId="8" borderId="11" xfId="0" applyFont="1" applyFill="1" applyBorder="1" applyAlignment="1">
      <alignment horizontal="center" vertical="center" shrinkToFit="1"/>
    </xf>
    <xf numFmtId="0" fontId="12" fillId="8" borderId="9" xfId="0" applyFont="1" applyFill="1" applyBorder="1" applyAlignment="1">
      <alignment horizontal="center" vertical="center" shrinkToFit="1"/>
    </xf>
    <xf numFmtId="0" fontId="27" fillId="4" borderId="25" xfId="0" applyFont="1" applyFill="1" applyBorder="1" applyAlignment="1">
      <alignment horizontal="center" vertical="center"/>
    </xf>
    <xf numFmtId="0" fontId="27" fillId="2" borderId="25" xfId="0" applyFont="1" applyFill="1" applyBorder="1" applyAlignment="1">
      <alignment horizontal="left" vertical="center"/>
    </xf>
    <xf numFmtId="0" fontId="27" fillId="5" borderId="25" xfId="0" applyFont="1" applyFill="1" applyBorder="1" applyAlignment="1">
      <alignment horizontal="left" vertical="center"/>
    </xf>
    <xf numFmtId="40" fontId="0" fillId="2" borderId="36" xfId="1" applyNumberFormat="1" applyFont="1" applyFill="1" applyBorder="1" applyAlignment="1">
      <alignment horizontal="center" vertical="center" shrinkToFit="1"/>
    </xf>
    <xf numFmtId="185" fontId="0" fillId="0" borderId="3" xfId="0" applyNumberFormat="1" applyBorder="1" applyAlignment="1">
      <alignment vertical="center"/>
    </xf>
    <xf numFmtId="38" fontId="23" fillId="0" borderId="1" xfId="1" applyFont="1" applyBorder="1" applyAlignment="1">
      <alignment horizontal="center" vertical="center" shrinkToFit="1"/>
    </xf>
    <xf numFmtId="0" fontId="29" fillId="6" borderId="37" xfId="0" applyFont="1" applyFill="1" applyBorder="1" applyAlignment="1">
      <alignment horizontal="center" vertical="center" shrinkToFit="1"/>
    </xf>
    <xf numFmtId="0" fontId="24" fillId="6" borderId="16" xfId="0" applyFont="1" applyFill="1" applyBorder="1" applyAlignment="1">
      <alignment horizontal="center" vertical="center" shrinkToFit="1"/>
    </xf>
    <xf numFmtId="0" fontId="24" fillId="6" borderId="39" xfId="0" applyFont="1" applyFill="1" applyBorder="1" applyAlignment="1">
      <alignment horizontal="center" vertical="center" shrinkToFit="1"/>
    </xf>
    <xf numFmtId="38" fontId="23" fillId="0" borderId="2" xfId="1" applyFont="1" applyBorder="1" applyAlignment="1">
      <alignment horizontal="center" vertical="center" shrinkToFit="1"/>
    </xf>
    <xf numFmtId="185" fontId="0" fillId="0" borderId="11" xfId="0" applyNumberFormat="1" applyBorder="1" applyAlignment="1">
      <alignment vertical="center"/>
    </xf>
    <xf numFmtId="40" fontId="0" fillId="2" borderId="41" xfId="1" applyNumberFormat="1" applyFont="1" applyFill="1" applyBorder="1" applyAlignment="1">
      <alignment horizontal="center" vertical="center" shrinkToFit="1"/>
    </xf>
    <xf numFmtId="178" fontId="0" fillId="0" borderId="0" xfId="0" applyNumberFormat="1" applyAlignment="1">
      <alignment horizontal="center" vertical="center" shrinkToFit="1"/>
    </xf>
    <xf numFmtId="0" fontId="0" fillId="0" borderId="2" xfId="0" applyBorder="1" applyAlignment="1">
      <alignment horizontal="left" vertical="center" shrinkToFit="1"/>
    </xf>
    <xf numFmtId="0" fontId="0" fillId="0" borderId="1" xfId="0" applyBorder="1" applyAlignment="1">
      <alignment horizontal="left" vertical="center" shrinkToFit="1"/>
    </xf>
    <xf numFmtId="38" fontId="0" fillId="0" borderId="1" xfId="0" applyNumberFormat="1" applyBorder="1" applyAlignment="1">
      <alignment horizontal="center" vertical="center" shrinkToFit="1"/>
    </xf>
    <xf numFmtId="38" fontId="0" fillId="4" borderId="1" xfId="1" applyFont="1" applyFill="1" applyBorder="1" applyAlignment="1">
      <alignment horizontal="center" vertical="center" shrinkToFit="1"/>
    </xf>
    <xf numFmtId="38" fontId="0" fillId="4" borderId="2" xfId="1" applyFont="1" applyFill="1" applyBorder="1" applyAlignment="1">
      <alignment horizontal="center" vertical="center" shrinkToFit="1"/>
    </xf>
    <xf numFmtId="38" fontId="0" fillId="2" borderId="19" xfId="0" applyNumberFormat="1" applyFill="1" applyBorder="1" applyAlignment="1">
      <alignment horizontal="center" vertical="center" shrinkToFit="1"/>
    </xf>
    <xf numFmtId="181" fontId="13" fillId="7" borderId="9" xfId="0" applyNumberFormat="1" applyFont="1" applyFill="1" applyBorder="1" applyAlignment="1">
      <alignment horizontal="right" vertical="center" shrinkToFit="1"/>
    </xf>
    <xf numFmtId="181" fontId="0" fillId="0" borderId="0" xfId="0" applyNumberFormat="1" applyAlignment="1">
      <alignment horizontal="center" vertical="center" shrinkToFit="1"/>
    </xf>
    <xf numFmtId="181" fontId="13" fillId="7" borderId="27" xfId="0" applyNumberFormat="1" applyFont="1" applyFill="1" applyBorder="1" applyAlignment="1">
      <alignment horizontal="right" vertical="center" shrinkToFit="1"/>
    </xf>
    <xf numFmtId="181" fontId="12" fillId="7" borderId="0" xfId="0" applyNumberFormat="1" applyFont="1" applyFill="1" applyAlignment="1">
      <alignment horizontal="center" vertical="center" shrinkToFit="1"/>
    </xf>
    <xf numFmtId="181" fontId="12" fillId="7" borderId="30" xfId="0" applyNumberFormat="1" applyFont="1" applyFill="1" applyBorder="1" applyAlignment="1">
      <alignment horizontal="center" vertical="center" shrinkToFit="1"/>
    </xf>
    <xf numFmtId="181" fontId="13" fillId="7" borderId="27" xfId="2" applyNumberFormat="1" applyFont="1" applyFill="1" applyBorder="1" applyAlignment="1">
      <alignment horizontal="right" vertical="center" shrinkToFit="1"/>
    </xf>
    <xf numFmtId="181" fontId="13" fillId="7" borderId="0" xfId="1" applyNumberFormat="1" applyFont="1" applyFill="1" applyBorder="1" applyAlignment="1">
      <alignment vertical="center" shrinkToFit="1"/>
    </xf>
    <xf numFmtId="181" fontId="13" fillId="7" borderId="30" xfId="1" applyNumberFormat="1" applyFont="1" applyFill="1" applyBorder="1" applyAlignment="1">
      <alignment vertical="center" shrinkToFit="1"/>
    </xf>
    <xf numFmtId="181" fontId="13" fillId="7" borderId="0" xfId="0" applyNumberFormat="1" applyFont="1" applyFill="1" applyAlignment="1">
      <alignment horizontal="right" vertical="center" shrinkToFit="1"/>
    </xf>
    <xf numFmtId="181" fontId="13" fillId="7" borderId="30" xfId="0" applyNumberFormat="1" applyFont="1" applyFill="1" applyBorder="1" applyAlignment="1">
      <alignment horizontal="right" vertical="center" shrinkToFit="1"/>
    </xf>
    <xf numFmtId="181" fontId="13" fillId="7" borderId="10" xfId="0" applyNumberFormat="1" applyFont="1" applyFill="1" applyBorder="1" applyAlignment="1">
      <alignment horizontal="right" vertical="center" shrinkToFit="1"/>
    </xf>
    <xf numFmtId="181" fontId="13" fillId="7" borderId="7" xfId="0" applyNumberFormat="1" applyFont="1" applyFill="1" applyBorder="1" applyAlignment="1">
      <alignment horizontal="right" vertical="center" shrinkToFit="1"/>
    </xf>
    <xf numFmtId="181" fontId="12" fillId="7" borderId="7" xfId="0" applyNumberFormat="1" applyFont="1" applyFill="1" applyBorder="1" applyAlignment="1">
      <alignment horizontal="center" vertical="center" shrinkToFit="1"/>
    </xf>
    <xf numFmtId="181" fontId="0" fillId="7" borderId="7" xfId="0" applyNumberFormat="1" applyFill="1" applyBorder="1" applyAlignment="1">
      <alignment horizontal="center" vertical="center" shrinkToFit="1"/>
    </xf>
    <xf numFmtId="181" fontId="0" fillId="7" borderId="11" xfId="0" applyNumberFormat="1" applyFill="1" applyBorder="1" applyAlignment="1">
      <alignment horizontal="center" vertical="center" shrinkToFit="1"/>
    </xf>
    <xf numFmtId="182" fontId="4" fillId="6" borderId="42" xfId="3" applyNumberFormat="1" applyFill="1" applyBorder="1" applyAlignment="1">
      <alignment horizontal="center" vertical="center" shrinkToFit="1"/>
    </xf>
    <xf numFmtId="9" fontId="0" fillId="6" borderId="38" xfId="4" applyFont="1" applyFill="1" applyBorder="1" applyAlignment="1">
      <alignment vertical="center" shrinkToFit="1"/>
    </xf>
    <xf numFmtId="182" fontId="4" fillId="6" borderId="5" xfId="3" applyNumberFormat="1" applyFill="1" applyBorder="1" applyAlignment="1">
      <alignment horizontal="center" vertical="center" shrinkToFit="1"/>
    </xf>
    <xf numFmtId="9" fontId="0" fillId="6" borderId="12" xfId="4" applyFont="1" applyFill="1" applyBorder="1" applyAlignment="1">
      <alignment vertical="center" shrinkToFit="1"/>
    </xf>
    <xf numFmtId="183" fontId="4" fillId="6" borderId="5" xfId="3" applyNumberFormat="1" applyFill="1" applyBorder="1" applyAlignment="1">
      <alignment horizontal="center" vertical="center" shrinkToFit="1"/>
    </xf>
    <xf numFmtId="184" fontId="4" fillId="6" borderId="43" xfId="3" applyNumberFormat="1" applyFill="1" applyBorder="1" applyAlignment="1">
      <alignment horizontal="center" vertical="center" shrinkToFit="1"/>
    </xf>
    <xf numFmtId="9" fontId="0" fillId="6" borderId="40" xfId="4" applyFont="1" applyFill="1" applyBorder="1" applyAlignment="1">
      <alignment vertical="center" shrinkToFit="1"/>
    </xf>
    <xf numFmtId="0" fontId="30" fillId="0" borderId="0" xfId="5" applyFont="1" applyAlignment="1">
      <alignment horizontal="left" vertical="center"/>
    </xf>
    <xf numFmtId="0" fontId="1" fillId="0" borderId="0" xfId="5">
      <alignment vertical="center"/>
    </xf>
    <xf numFmtId="0" fontId="31" fillId="0" borderId="0" xfId="5" applyFont="1" applyAlignment="1">
      <alignment horizontal="left" vertical="center"/>
    </xf>
    <xf numFmtId="0" fontId="1" fillId="0" borderId="1" xfId="5" applyBorder="1" applyAlignment="1">
      <alignment horizontal="center" vertical="center"/>
    </xf>
    <xf numFmtId="0" fontId="1" fillId="0" borderId="1" xfId="5" applyBorder="1" applyAlignment="1">
      <alignment vertical="center" wrapText="1"/>
    </xf>
    <xf numFmtId="38" fontId="0" fillId="0" borderId="1" xfId="6" applyFont="1" applyBorder="1" applyAlignment="1">
      <alignment horizontal="center" vertical="center" wrapText="1"/>
    </xf>
    <xf numFmtId="0" fontId="1" fillId="0" borderId="1" xfId="5" applyBorder="1" applyAlignment="1">
      <alignment horizontal="center" vertical="center" wrapText="1"/>
    </xf>
    <xf numFmtId="38" fontId="0" fillId="0" borderId="1" xfId="6" applyFont="1" applyBorder="1">
      <alignment vertical="center"/>
    </xf>
    <xf numFmtId="0" fontId="1" fillId="0" borderId="1" xfId="5" applyBorder="1">
      <alignment vertical="center"/>
    </xf>
    <xf numFmtId="0" fontId="1" fillId="0" borderId="0" xfId="5" applyAlignment="1">
      <alignment horizontal="center" vertical="center"/>
    </xf>
    <xf numFmtId="186" fontId="1" fillId="0" borderId="1" xfId="1" applyNumberFormat="1" applyFont="1" applyBorder="1">
      <alignment vertical="center"/>
    </xf>
    <xf numFmtId="186" fontId="0" fillId="0" borderId="1" xfId="1" applyNumberFormat="1" applyFont="1" applyBorder="1">
      <alignment vertical="center"/>
    </xf>
    <xf numFmtId="55" fontId="23" fillId="0" borderId="24" xfId="0" applyNumberFormat="1" applyFont="1" applyBorder="1" applyAlignment="1">
      <alignment horizontal="center" vertical="center"/>
    </xf>
    <xf numFmtId="0" fontId="23" fillId="0" borderId="24" xfId="0" applyFont="1" applyBorder="1" applyAlignment="1">
      <alignment horizontal="center" vertical="center"/>
    </xf>
    <xf numFmtId="0" fontId="23" fillId="0" borderId="6" xfId="0" applyFont="1" applyBorder="1" applyAlignment="1">
      <alignment horizontal="center" vertical="center"/>
    </xf>
    <xf numFmtId="38" fontId="0" fillId="0" borderId="11" xfId="1" applyFont="1" applyBorder="1" applyAlignment="1">
      <alignment horizontal="center" vertical="center" shrinkToFit="1"/>
    </xf>
    <xf numFmtId="38" fontId="14" fillId="0" borderId="11" xfId="1" applyFont="1" applyBorder="1" applyAlignment="1">
      <alignment horizontal="center" vertical="center" shrinkToFit="1"/>
    </xf>
    <xf numFmtId="38" fontId="0" fillId="0" borderId="30" xfId="1" applyFont="1" applyBorder="1" applyAlignment="1">
      <alignment horizontal="center" vertical="center" shrinkToFit="1"/>
    </xf>
    <xf numFmtId="40" fontId="0" fillId="2" borderId="29" xfId="1" applyNumberFormat="1" applyFont="1" applyFill="1" applyBorder="1" applyAlignment="1">
      <alignment horizontal="center" vertical="center" shrinkToFit="1"/>
    </xf>
    <xf numFmtId="38" fontId="0" fillId="0" borderId="44" xfId="1" applyFont="1" applyBorder="1" applyAlignment="1">
      <alignment horizontal="center" vertical="center" shrinkToFit="1"/>
    </xf>
    <xf numFmtId="38" fontId="12" fillId="2" borderId="19" xfId="1" applyFont="1" applyFill="1" applyBorder="1" applyAlignment="1">
      <alignment horizontal="center" vertical="center" shrinkToFit="1"/>
    </xf>
    <xf numFmtId="38" fontId="8" fillId="2" borderId="19" xfId="1" applyFont="1" applyFill="1" applyBorder="1" applyAlignment="1">
      <alignment horizontal="center" vertical="center" shrinkToFit="1"/>
    </xf>
    <xf numFmtId="0" fontId="0" fillId="0" borderId="45" xfId="0" applyBorder="1" applyAlignment="1">
      <alignment horizontal="center" vertical="center" shrinkToFit="1"/>
    </xf>
    <xf numFmtId="55" fontId="23" fillId="0" borderId="25" xfId="0" applyNumberFormat="1" applyFont="1" applyBorder="1" applyAlignment="1">
      <alignment horizontal="center" vertical="center"/>
    </xf>
    <xf numFmtId="0" fontId="0" fillId="0" borderId="47" xfId="0" applyBorder="1" applyAlignment="1">
      <alignment horizontal="center" vertical="center" shrinkToFit="1"/>
    </xf>
    <xf numFmtId="0" fontId="0" fillId="0" borderId="46" xfId="0" applyBorder="1" applyAlignment="1">
      <alignment horizontal="center" vertical="center" shrinkToFit="1"/>
    </xf>
    <xf numFmtId="40" fontId="0" fillId="9" borderId="1" xfId="1" applyNumberFormat="1" applyFont="1" applyFill="1" applyBorder="1" applyAlignment="1">
      <alignment horizontal="center" vertical="center" shrinkToFit="1"/>
    </xf>
    <xf numFmtId="40" fontId="0" fillId="9" borderId="2" xfId="1" applyNumberFormat="1" applyFont="1" applyFill="1" applyBorder="1" applyAlignment="1">
      <alignment horizontal="center" vertical="center" shrinkToFit="1"/>
    </xf>
    <xf numFmtId="40" fontId="0" fillId="9" borderId="34" xfId="1" applyNumberFormat="1" applyFont="1" applyFill="1" applyBorder="1" applyAlignment="1">
      <alignment horizontal="center" vertical="center" shrinkToFit="1"/>
    </xf>
    <xf numFmtId="40" fontId="0" fillId="9" borderId="35" xfId="1" applyNumberFormat="1" applyFont="1" applyFill="1" applyBorder="1" applyAlignment="1">
      <alignment horizontal="center" vertical="center" shrinkToFit="1"/>
    </xf>
    <xf numFmtId="0" fontId="0" fillId="9" borderId="1" xfId="0" applyFill="1" applyBorder="1" applyAlignment="1">
      <alignment horizontal="center" vertical="center" wrapText="1" shrinkToFit="1"/>
    </xf>
    <xf numFmtId="0" fontId="0" fillId="9" borderId="1" xfId="0" applyFill="1" applyBorder="1" applyAlignment="1">
      <alignment horizontal="center" vertical="center" shrinkToFit="1"/>
    </xf>
    <xf numFmtId="38" fontId="0" fillId="9" borderId="1" xfId="1" applyFont="1" applyFill="1" applyBorder="1" applyAlignment="1">
      <alignment horizontal="center" vertical="center" shrinkToFit="1"/>
    </xf>
    <xf numFmtId="187" fontId="0" fillId="9" borderId="11" xfId="1" applyNumberFormat="1" applyFont="1" applyFill="1" applyBorder="1" applyAlignment="1">
      <alignment horizontal="center" vertical="center" shrinkToFit="1"/>
    </xf>
    <xf numFmtId="38" fontId="23" fillId="9" borderId="1" xfId="1" applyFont="1" applyFill="1" applyBorder="1" applyAlignment="1">
      <alignment horizontal="center" vertical="center" shrinkToFit="1"/>
    </xf>
    <xf numFmtId="187" fontId="23" fillId="9" borderId="11" xfId="1" applyNumberFormat="1" applyFont="1" applyFill="1" applyBorder="1" applyAlignment="1">
      <alignment horizontal="center" vertical="center" shrinkToFit="1"/>
    </xf>
    <xf numFmtId="38" fontId="14" fillId="9" borderId="1" xfId="1" applyFont="1" applyFill="1" applyBorder="1" applyAlignment="1">
      <alignment horizontal="center" vertical="center" shrinkToFit="1"/>
    </xf>
    <xf numFmtId="187" fontId="14" fillId="9" borderId="11" xfId="1" applyNumberFormat="1" applyFont="1" applyFill="1" applyBorder="1" applyAlignment="1">
      <alignment horizontal="center" vertical="center" shrinkToFit="1"/>
    </xf>
    <xf numFmtId="38" fontId="0" fillId="9" borderId="44" xfId="1" applyFont="1" applyFill="1" applyBorder="1" applyAlignment="1">
      <alignment horizontal="center" vertical="center" shrinkToFit="1"/>
    </xf>
    <xf numFmtId="187" fontId="0" fillId="9" borderId="44" xfId="1" applyNumberFormat="1" applyFont="1" applyFill="1" applyBorder="1" applyAlignment="1">
      <alignment horizontal="center" vertical="center" shrinkToFit="1"/>
    </xf>
    <xf numFmtId="38" fontId="8" fillId="9" borderId="19" xfId="1" applyFont="1" applyFill="1" applyBorder="1" applyAlignment="1">
      <alignment horizontal="center" vertical="center" shrinkToFit="1"/>
    </xf>
    <xf numFmtId="187" fontId="8" fillId="9" borderId="19" xfId="1" applyNumberFormat="1" applyFont="1" applyFill="1" applyBorder="1" applyAlignment="1">
      <alignment horizontal="center" vertical="center" shrinkToFit="1"/>
    </xf>
    <xf numFmtId="178" fontId="0" fillId="9" borderId="0" xfId="0" applyNumberFormat="1" applyFill="1" applyAlignment="1">
      <alignment horizontal="center" vertical="center" shrinkToFit="1"/>
    </xf>
    <xf numFmtId="9" fontId="0" fillId="9" borderId="0" xfId="0" applyNumberFormat="1" applyFill="1" applyAlignment="1">
      <alignment horizontal="center" vertical="center" shrinkToFit="1"/>
    </xf>
    <xf numFmtId="0" fontId="0" fillId="9" borderId="2" xfId="0" applyFill="1" applyBorder="1" applyAlignment="1">
      <alignment horizontal="center" vertical="center" shrinkToFit="1"/>
    </xf>
    <xf numFmtId="0" fontId="0" fillId="9" borderId="4" xfId="0" applyFill="1" applyBorder="1" applyAlignment="1">
      <alignment horizontal="center" vertical="center" shrinkToFit="1"/>
    </xf>
    <xf numFmtId="0" fontId="0" fillId="9" borderId="19" xfId="0" applyFill="1" applyBorder="1" applyAlignment="1">
      <alignment vertical="center" shrinkToFit="1"/>
    </xf>
    <xf numFmtId="0" fontId="29" fillId="6" borderId="48" xfId="0" applyFont="1" applyFill="1" applyBorder="1" applyAlignment="1">
      <alignment horizontal="center" vertical="center" shrinkToFit="1"/>
    </xf>
    <xf numFmtId="0" fontId="24" fillId="6" borderId="6" xfId="0" applyFont="1" applyFill="1" applyBorder="1" applyAlignment="1">
      <alignment horizontal="center" vertical="center" shrinkToFit="1"/>
    </xf>
    <xf numFmtId="0" fontId="24" fillId="6" borderId="49" xfId="0" applyFont="1" applyFill="1" applyBorder="1" applyAlignment="1">
      <alignment horizontal="center" vertical="center" shrinkToFit="1"/>
    </xf>
    <xf numFmtId="0" fontId="24" fillId="0" borderId="0" xfId="0" applyFont="1" applyAlignment="1">
      <alignment horizontal="center" vertical="center" shrinkToFit="1"/>
    </xf>
    <xf numFmtId="0" fontId="24" fillId="0" borderId="0" xfId="0" applyFont="1" applyAlignment="1">
      <alignment vertical="center" shrinkToFit="1"/>
    </xf>
    <xf numFmtId="49" fontId="23" fillId="0" borderId="0" xfId="0" applyNumberFormat="1" applyFont="1" applyAlignment="1">
      <alignment horizontal="center" vertical="center" shrinkToFit="1"/>
    </xf>
    <xf numFmtId="49" fontId="23" fillId="9" borderId="50" xfId="0" applyNumberFormat="1" applyFont="1" applyFill="1" applyBorder="1" applyAlignment="1">
      <alignment horizontal="center" vertical="center" shrinkToFit="1"/>
    </xf>
    <xf numFmtId="0" fontId="0" fillId="0" borderId="51" xfId="0" applyBorder="1" applyAlignment="1">
      <alignment vertical="center" shrinkToFit="1"/>
    </xf>
    <xf numFmtId="9" fontId="0" fillId="0" borderId="51" xfId="2" applyFont="1" applyFill="1" applyBorder="1" applyAlignment="1">
      <alignment vertical="center" shrinkToFit="1"/>
    </xf>
    <xf numFmtId="0" fontId="0" fillId="0" borderId="52" xfId="0" applyBorder="1" applyAlignment="1">
      <alignment vertical="center" shrinkToFit="1"/>
    </xf>
    <xf numFmtId="178" fontId="0" fillId="3" borderId="1" xfId="0" applyNumberFormat="1" applyFill="1" applyBorder="1" applyAlignment="1">
      <alignment horizontal="center" vertical="center" shrinkToFit="1"/>
    </xf>
    <xf numFmtId="0" fontId="0" fillId="3" borderId="1" xfId="0" applyFill="1" applyBorder="1" applyAlignment="1">
      <alignment horizontal="center" vertical="center" shrinkToFit="1"/>
    </xf>
    <xf numFmtId="38" fontId="0" fillId="2" borderId="7" xfId="0" applyNumberFormat="1" applyFill="1" applyBorder="1" applyAlignment="1">
      <alignment horizontal="center" vertical="center" shrinkToFit="1"/>
    </xf>
    <xf numFmtId="38" fontId="0" fillId="5" borderId="7" xfId="0" applyNumberFormat="1" applyFill="1" applyBorder="1" applyAlignment="1">
      <alignment horizontal="center" vertical="center" shrinkToFit="1"/>
    </xf>
    <xf numFmtId="0" fontId="11" fillId="2" borderId="30" xfId="0" applyFont="1" applyFill="1" applyBorder="1" applyAlignment="1">
      <alignment horizontal="center" vertical="center" shrinkToFit="1"/>
    </xf>
    <xf numFmtId="38" fontId="17" fillId="2" borderId="11" xfId="0" applyNumberFormat="1" applyFont="1" applyFill="1" applyBorder="1" applyAlignment="1">
      <alignment horizontal="center" vertical="center" shrinkToFit="1"/>
    </xf>
    <xf numFmtId="0" fontId="11" fillId="5" borderId="30" xfId="0" applyFont="1" applyFill="1" applyBorder="1" applyAlignment="1">
      <alignment horizontal="center" vertical="center" shrinkToFit="1"/>
    </xf>
    <xf numFmtId="38" fontId="17" fillId="5" borderId="11" xfId="0" applyNumberFormat="1" applyFont="1" applyFill="1" applyBorder="1" applyAlignment="1">
      <alignment horizontal="center" vertical="center" shrinkToFit="1"/>
    </xf>
    <xf numFmtId="0" fontId="0" fillId="4" borderId="2" xfId="0" applyFill="1" applyBorder="1" applyAlignment="1">
      <alignment horizontal="center" vertical="center" wrapText="1" shrinkToFit="1"/>
    </xf>
    <xf numFmtId="0" fontId="0" fillId="4" borderId="4" xfId="0" applyFill="1" applyBorder="1" applyAlignment="1">
      <alignment horizontal="center" vertical="center" wrapText="1" shrinkToFit="1"/>
    </xf>
    <xf numFmtId="0" fontId="0" fillId="4" borderId="3" xfId="0" applyFill="1" applyBorder="1" applyAlignment="1">
      <alignment horizontal="center" vertical="center" wrapText="1" shrinkToFit="1"/>
    </xf>
    <xf numFmtId="0" fontId="0" fillId="0" borderId="2" xfId="0" applyBorder="1" applyAlignment="1">
      <alignment horizontal="center" vertical="center" wrapText="1" shrinkToFit="1"/>
    </xf>
    <xf numFmtId="0" fontId="0" fillId="0" borderId="4" xfId="0" applyBorder="1" applyAlignment="1">
      <alignment horizontal="center" vertical="center" wrapText="1" shrinkToFit="1"/>
    </xf>
    <xf numFmtId="0" fontId="0" fillId="0" borderId="3" xfId="0" applyBorder="1" applyAlignment="1">
      <alignment horizontal="center" vertical="center" wrapText="1" shrinkToFit="1"/>
    </xf>
    <xf numFmtId="181" fontId="25" fillId="7" borderId="25" xfId="0" applyNumberFormat="1" applyFont="1" applyFill="1" applyBorder="1" applyAlignment="1">
      <alignment horizontal="center" vertical="center" shrinkToFit="1"/>
    </xf>
    <xf numFmtId="181" fontId="26" fillId="7" borderId="25" xfId="0" applyNumberFormat="1" applyFont="1" applyFill="1" applyBorder="1" applyAlignment="1">
      <alignment horizontal="center" vertical="center" shrinkToFit="1"/>
    </xf>
    <xf numFmtId="181" fontId="0" fillId="7" borderId="25" xfId="0" applyNumberFormat="1" applyFill="1" applyBorder="1" applyAlignment="1">
      <alignment horizontal="center" vertical="center" shrinkToFit="1"/>
    </xf>
    <xf numFmtId="181" fontId="0" fillId="7" borderId="8" xfId="0" applyNumberFormat="1" applyFill="1" applyBorder="1" applyAlignment="1">
      <alignment horizontal="center" vertical="center" shrinkToFit="1"/>
    </xf>
    <xf numFmtId="0" fontId="25" fillId="8" borderId="25" xfId="0" applyFont="1" applyFill="1" applyBorder="1" applyAlignment="1">
      <alignment horizontal="center" vertical="center" shrinkToFit="1"/>
    </xf>
    <xf numFmtId="0" fontId="26" fillId="8" borderId="25" xfId="0" applyFont="1" applyFill="1" applyBorder="1" applyAlignment="1">
      <alignment horizontal="center" vertical="center" shrinkToFit="1"/>
    </xf>
    <xf numFmtId="0" fontId="0" fillId="8" borderId="25" xfId="0" applyFill="1" applyBorder="1" applyAlignment="1">
      <alignment horizontal="center" vertical="center" shrinkToFit="1"/>
    </xf>
    <xf numFmtId="0" fontId="0" fillId="8" borderId="8" xfId="0" applyFill="1" applyBorder="1" applyAlignment="1">
      <alignment horizontal="center" vertical="center" shrinkToFit="1"/>
    </xf>
    <xf numFmtId="0" fontId="0" fillId="7" borderId="25" xfId="0" applyFill="1" applyBorder="1" applyAlignment="1">
      <alignment horizontal="center" vertical="center" shrinkToFit="1"/>
    </xf>
    <xf numFmtId="0" fontId="0" fillId="7" borderId="8" xfId="0" applyFill="1" applyBorder="1" applyAlignment="1">
      <alignment horizontal="center" vertical="center" shrinkToFit="1"/>
    </xf>
    <xf numFmtId="0" fontId="25" fillId="7" borderId="25" xfId="0" applyFont="1" applyFill="1" applyBorder="1" applyAlignment="1">
      <alignment horizontal="center" vertical="center" shrinkToFit="1"/>
    </xf>
    <xf numFmtId="0" fontId="26" fillId="7" borderId="25" xfId="0" applyFont="1" applyFill="1" applyBorder="1" applyAlignment="1">
      <alignment horizontal="center" vertical="center" shrinkToFit="1"/>
    </xf>
    <xf numFmtId="0" fontId="0" fillId="8" borderId="0" xfId="0" applyFill="1" applyAlignment="1">
      <alignment horizontal="center" vertical="center" shrinkToFit="1"/>
    </xf>
    <xf numFmtId="0" fontId="0" fillId="8" borderId="30" xfId="0" applyFill="1" applyBorder="1" applyAlignment="1">
      <alignment horizontal="center" vertical="center" shrinkToFit="1"/>
    </xf>
    <xf numFmtId="0" fontId="25" fillId="8" borderId="0" xfId="0" applyFont="1" applyFill="1" applyAlignment="1">
      <alignment horizontal="center" vertical="center" shrinkToFit="1"/>
    </xf>
    <xf numFmtId="0" fontId="26" fillId="8" borderId="0" xfId="0" applyFont="1" applyFill="1" applyAlignment="1">
      <alignment horizontal="center" vertical="center" shrinkToFit="1"/>
    </xf>
    <xf numFmtId="0" fontId="27" fillId="3" borderId="25" xfId="0" applyFont="1" applyFill="1" applyBorder="1" applyAlignment="1">
      <alignment horizontal="center" vertical="center" shrinkToFit="1"/>
    </xf>
    <xf numFmtId="0" fontId="28" fillId="3" borderId="25" xfId="0" applyFont="1" applyFill="1" applyBorder="1" applyAlignment="1">
      <alignment horizontal="center" vertical="center" shrinkToFit="1"/>
    </xf>
    <xf numFmtId="0" fontId="0" fillId="0" borderId="1" xfId="0" applyBorder="1" applyAlignment="1">
      <alignment horizontal="center" vertical="center" wrapText="1" shrinkToFit="1"/>
    </xf>
    <xf numFmtId="0" fontId="0" fillId="0" borderId="1" xfId="0" applyBorder="1" applyAlignment="1">
      <alignment horizontal="center" vertical="center" shrinkToFit="1"/>
    </xf>
    <xf numFmtId="0" fontId="5" fillId="7" borderId="1" xfId="0" applyFont="1" applyFill="1" applyBorder="1" applyAlignment="1">
      <alignment horizontal="center" vertical="center" wrapText="1" shrinkToFit="1"/>
    </xf>
    <xf numFmtId="0" fontId="6" fillId="7" borderId="1" xfId="0" applyFont="1" applyFill="1" applyBorder="1" applyAlignment="1">
      <alignment horizontal="center" vertical="center" shrinkToFit="1"/>
    </xf>
    <xf numFmtId="0" fontId="5" fillId="0" borderId="1" xfId="0" applyFont="1" applyBorder="1" applyAlignment="1">
      <alignment horizontal="center" vertical="center" wrapText="1" shrinkToFit="1"/>
    </xf>
    <xf numFmtId="0" fontId="6" fillId="0" borderId="1" xfId="0" applyFont="1" applyBorder="1" applyAlignment="1">
      <alignment horizontal="center" vertical="center" shrinkToFit="1"/>
    </xf>
    <xf numFmtId="0" fontId="0" fillId="0" borderId="6" xfId="0" applyBorder="1" applyAlignment="1">
      <alignment horizontal="center" vertical="center" wrapText="1" shrinkToFit="1"/>
    </xf>
    <xf numFmtId="0" fontId="0" fillId="0" borderId="6" xfId="0" applyBorder="1" applyAlignment="1">
      <alignment horizontal="center" vertical="center" shrinkToFit="1"/>
    </xf>
    <xf numFmtId="55" fontId="23" fillId="0" borderId="24" xfId="0" applyNumberFormat="1" applyFont="1" applyBorder="1" applyAlignment="1">
      <alignment horizontal="center" vertical="center"/>
    </xf>
    <xf numFmtId="0" fontId="23" fillId="0" borderId="24" xfId="0" applyFont="1" applyBorder="1" applyAlignment="1">
      <alignment horizontal="center" vertical="center"/>
    </xf>
    <xf numFmtId="0" fontId="23" fillId="0" borderId="6" xfId="0" applyFont="1" applyBorder="1" applyAlignment="1">
      <alignment horizontal="center" vertical="center"/>
    </xf>
    <xf numFmtId="0" fontId="35" fillId="0" borderId="0" xfId="3" applyFont="1" applyAlignment="1">
      <alignment horizontal="center" vertical="center" shrinkToFit="1"/>
    </xf>
    <xf numFmtId="0" fontId="5" fillId="0" borderId="2" xfId="0" applyFont="1" applyBorder="1" applyAlignment="1">
      <alignment horizontal="center" vertical="center" wrapText="1" shrinkToFit="1"/>
    </xf>
    <xf numFmtId="0" fontId="5" fillId="0" borderId="4" xfId="0" applyFont="1" applyBorder="1" applyAlignment="1">
      <alignment horizontal="center" vertical="center" wrapText="1" shrinkToFit="1"/>
    </xf>
    <xf numFmtId="0" fontId="5" fillId="0" borderId="3" xfId="0" applyFont="1" applyBorder="1" applyAlignment="1">
      <alignment horizontal="center" vertical="center" wrapText="1" shrinkToFit="1"/>
    </xf>
    <xf numFmtId="0" fontId="0" fillId="0" borderId="2" xfId="0" applyBorder="1" applyAlignment="1">
      <alignment horizontal="center" vertical="center" shrinkToFit="1"/>
    </xf>
    <xf numFmtId="0" fontId="0" fillId="0" borderId="4" xfId="0" applyBorder="1" applyAlignment="1">
      <alignment horizontal="center" vertical="center" shrinkToFit="1"/>
    </xf>
    <xf numFmtId="0" fontId="0" fillId="0" borderId="3" xfId="0" applyBorder="1" applyAlignment="1">
      <alignment horizontal="center" vertical="center" shrinkToFit="1"/>
    </xf>
    <xf numFmtId="0" fontId="0" fillId="0" borderId="13" xfId="0" applyBorder="1" applyAlignment="1">
      <alignment horizontal="center" vertical="center" wrapText="1" shrinkToFit="1"/>
    </xf>
    <xf numFmtId="0" fontId="0" fillId="0" borderId="14" xfId="0" applyBorder="1" applyAlignment="1">
      <alignment horizontal="center" vertical="center" wrapText="1" shrinkToFit="1"/>
    </xf>
    <xf numFmtId="0" fontId="0" fillId="0" borderId="15" xfId="0" applyBorder="1" applyAlignment="1">
      <alignment horizontal="center" vertical="center" wrapText="1" shrinkToFit="1"/>
    </xf>
    <xf numFmtId="0" fontId="0" fillId="0" borderId="31" xfId="0" applyBorder="1" applyAlignment="1">
      <alignment horizontal="center" vertical="center" wrapText="1" shrinkToFit="1"/>
    </xf>
    <xf numFmtId="0" fontId="0" fillId="0" borderId="32" xfId="0" applyBorder="1" applyAlignment="1">
      <alignment horizontal="center" vertical="center" wrapText="1" shrinkToFit="1"/>
    </xf>
    <xf numFmtId="0" fontId="0" fillId="0" borderId="26" xfId="0" applyBorder="1" applyAlignment="1">
      <alignment horizontal="center" vertical="center" wrapText="1" shrinkToFit="1"/>
    </xf>
    <xf numFmtId="0" fontId="0" fillId="0" borderId="17" xfId="0" applyBorder="1" applyAlignment="1">
      <alignment horizontal="center" vertical="center" wrapText="1" shrinkToFit="1"/>
    </xf>
    <xf numFmtId="0" fontId="0" fillId="0" borderId="33" xfId="0" applyBorder="1" applyAlignment="1">
      <alignment horizontal="center" vertical="center" wrapText="1" shrinkToFit="1"/>
    </xf>
    <xf numFmtId="0" fontId="0" fillId="0" borderId="21" xfId="0" applyBorder="1" applyAlignment="1">
      <alignment horizontal="center" vertical="center" wrapText="1" shrinkToFit="1"/>
    </xf>
    <xf numFmtId="0" fontId="0" fillId="9" borderId="2" xfId="0" applyFill="1" applyBorder="1" applyAlignment="1">
      <alignment horizontal="center" vertical="center" wrapText="1" shrinkToFit="1"/>
    </xf>
    <xf numFmtId="0" fontId="0" fillId="9" borderId="3" xfId="0" applyFill="1" applyBorder="1" applyAlignment="1">
      <alignment horizontal="center" vertical="center" wrapText="1" shrinkToFit="1"/>
    </xf>
    <xf numFmtId="0" fontId="5" fillId="0" borderId="9" xfId="0" applyFont="1" applyBorder="1" applyAlignment="1">
      <alignment horizontal="center" vertical="center" wrapText="1" shrinkToFit="1"/>
    </xf>
    <xf numFmtId="0" fontId="6" fillId="0" borderId="10" xfId="0" applyFont="1" applyBorder="1" applyAlignment="1">
      <alignment horizontal="center" vertical="center" wrapText="1" shrinkToFit="1"/>
    </xf>
    <xf numFmtId="0" fontId="0" fillId="9" borderId="4" xfId="0" applyFill="1" applyBorder="1" applyAlignment="1">
      <alignment horizontal="center" vertical="center" wrapText="1" shrinkToFit="1"/>
    </xf>
    <xf numFmtId="0" fontId="0" fillId="0" borderId="5" xfId="0" applyBorder="1" applyAlignment="1">
      <alignment horizontal="center" vertical="center" shrinkToFit="1"/>
    </xf>
    <xf numFmtId="0" fontId="0" fillId="9" borderId="10" xfId="0" applyFill="1" applyBorder="1" applyAlignment="1">
      <alignment horizontal="center" vertical="center" wrapText="1" shrinkToFit="1"/>
    </xf>
    <xf numFmtId="0" fontId="0" fillId="9" borderId="7" xfId="0" applyFill="1" applyBorder="1" applyAlignment="1">
      <alignment horizontal="center" vertical="center" wrapText="1" shrinkToFit="1"/>
    </xf>
    <xf numFmtId="0" fontId="0" fillId="9" borderId="11" xfId="0" applyFill="1" applyBorder="1" applyAlignment="1">
      <alignment horizontal="center" vertical="center" wrapText="1" shrinkToFit="1"/>
    </xf>
    <xf numFmtId="0" fontId="0" fillId="9" borderId="5" xfId="0" applyFill="1" applyBorder="1" applyAlignment="1">
      <alignment horizontal="center" vertical="center" wrapText="1" shrinkToFit="1"/>
    </xf>
    <xf numFmtId="0" fontId="0" fillId="9" borderId="24" xfId="0" applyFill="1" applyBorder="1" applyAlignment="1">
      <alignment horizontal="center" vertical="center" wrapText="1" shrinkToFit="1"/>
    </xf>
    <xf numFmtId="0" fontId="0" fillId="9" borderId="6" xfId="0" applyFill="1" applyBorder="1" applyAlignment="1">
      <alignment horizontal="center" vertical="center" wrapText="1" shrinkToFit="1"/>
    </xf>
    <xf numFmtId="0" fontId="0" fillId="7" borderId="2" xfId="0" applyFill="1" applyBorder="1" applyAlignment="1">
      <alignment horizontal="center" vertical="center" wrapText="1" shrinkToFit="1"/>
    </xf>
    <xf numFmtId="0" fontId="0" fillId="7" borderId="4" xfId="0" applyFill="1" applyBorder="1" applyAlignment="1">
      <alignment horizontal="center" vertical="center" wrapText="1" shrinkToFit="1"/>
    </xf>
    <xf numFmtId="0" fontId="0" fillId="7" borderId="3" xfId="0" applyFill="1" applyBorder="1" applyAlignment="1">
      <alignment horizontal="center" vertical="center" wrapText="1" shrinkToFit="1"/>
    </xf>
    <xf numFmtId="0" fontId="0" fillId="3" borderId="5" xfId="0" applyFill="1" applyBorder="1" applyAlignment="1">
      <alignment horizontal="center" vertical="center" shrinkToFit="1"/>
    </xf>
    <xf numFmtId="0" fontId="0" fillId="3" borderId="24" xfId="0" applyFill="1" applyBorder="1" applyAlignment="1">
      <alignment horizontal="center" vertical="center" shrinkToFit="1"/>
    </xf>
    <xf numFmtId="0" fontId="0" fillId="3" borderId="6" xfId="0" applyFill="1" applyBorder="1" applyAlignment="1">
      <alignment horizontal="center" vertical="center" shrinkToFit="1"/>
    </xf>
    <xf numFmtId="0" fontId="0" fillId="0" borderId="9" xfId="0" applyBorder="1" applyAlignment="1">
      <alignment horizontal="center" vertical="center" wrapText="1" shrinkToFit="1"/>
    </xf>
    <xf numFmtId="0" fontId="0" fillId="0" borderId="25" xfId="0" applyBorder="1" applyAlignment="1">
      <alignment horizontal="center" vertical="center" wrapText="1" shrinkToFit="1"/>
    </xf>
    <xf numFmtId="0" fontId="0" fillId="0" borderId="8" xfId="0" applyBorder="1" applyAlignment="1">
      <alignment horizontal="center" vertical="center" wrapText="1" shrinkToFit="1"/>
    </xf>
    <xf numFmtId="0" fontId="0" fillId="0" borderId="10" xfId="0" applyBorder="1" applyAlignment="1">
      <alignment horizontal="center" vertical="center" wrapText="1" shrinkToFit="1"/>
    </xf>
    <xf numFmtId="0" fontId="0" fillId="0" borderId="7" xfId="0" applyBorder="1" applyAlignment="1">
      <alignment horizontal="center" vertical="center" wrapText="1" shrinkToFit="1"/>
    </xf>
    <xf numFmtId="0" fontId="0" fillId="0" borderId="11" xfId="0" applyBorder="1" applyAlignment="1">
      <alignment horizontal="center" vertical="center" wrapText="1" shrinkToFit="1"/>
    </xf>
    <xf numFmtId="0" fontId="0" fillId="0" borderId="9" xfId="0" applyBorder="1" applyAlignment="1">
      <alignment horizontal="center" vertical="center" shrinkToFit="1"/>
    </xf>
    <xf numFmtId="0" fontId="0" fillId="0" borderId="25" xfId="0" applyBorder="1" applyAlignment="1">
      <alignment horizontal="center" vertical="center" shrinkToFit="1"/>
    </xf>
    <xf numFmtId="0" fontId="0" fillId="0" borderId="8" xfId="0" applyBorder="1" applyAlignment="1">
      <alignment horizontal="center" vertical="center" shrinkToFit="1"/>
    </xf>
    <xf numFmtId="0" fontId="0" fillId="0" borderId="10" xfId="0" applyBorder="1" applyAlignment="1">
      <alignment horizontal="center" vertical="center" shrinkToFit="1"/>
    </xf>
    <xf numFmtId="0" fontId="0" fillId="0" borderId="7" xfId="0" applyBorder="1" applyAlignment="1">
      <alignment horizontal="center" vertical="center" shrinkToFit="1"/>
    </xf>
    <xf numFmtId="0" fontId="0" fillId="0" borderId="11" xfId="0" applyBorder="1" applyAlignment="1">
      <alignment horizontal="center" vertical="center" shrinkToFit="1"/>
    </xf>
    <xf numFmtId="0" fontId="1" fillId="0" borderId="1" xfId="5" applyBorder="1" applyAlignment="1">
      <alignment horizontal="center" vertical="center"/>
    </xf>
    <xf numFmtId="9" fontId="1" fillId="0" borderId="2" xfId="5" applyNumberFormat="1" applyBorder="1" applyAlignment="1">
      <alignment horizontal="center" vertical="center"/>
    </xf>
    <xf numFmtId="9" fontId="1" fillId="0" borderId="4" xfId="5" applyNumberFormat="1" applyBorder="1" applyAlignment="1">
      <alignment horizontal="center" vertical="center"/>
    </xf>
    <xf numFmtId="9" fontId="1" fillId="0" borderId="3" xfId="5" applyNumberFormat="1" applyBorder="1" applyAlignment="1">
      <alignment horizontal="center" vertical="center"/>
    </xf>
    <xf numFmtId="9" fontId="1" fillId="0" borderId="1" xfId="5" applyNumberFormat="1" applyBorder="1" applyAlignment="1">
      <alignment horizontal="center" vertical="center"/>
    </xf>
    <xf numFmtId="0" fontId="16" fillId="0" borderId="0" xfId="0" applyFont="1" applyAlignment="1">
      <alignment horizontal="center" vertical="center" shrinkToFit="1"/>
    </xf>
    <xf numFmtId="9" fontId="0" fillId="0" borderId="1" xfId="0" applyNumberFormat="1" applyBorder="1" applyAlignment="1">
      <alignment horizontal="center" vertical="center" shrinkToFit="1"/>
    </xf>
  </cellXfs>
  <cellStyles count="8">
    <cellStyle name="パーセント" xfId="2" builtinId="5"/>
    <cellStyle name="パーセント 2" xfId="4" xr:uid="{38623C9C-AE60-410C-833E-C97EB9E4F172}"/>
    <cellStyle name="桁区切り" xfId="1" builtinId="6"/>
    <cellStyle name="桁区切り 2" xfId="6" xr:uid="{9FE8845A-2904-44A5-A14F-8CB726E3B275}"/>
    <cellStyle name="桁区切り 2 2" xfId="7" xr:uid="{8E85D3DA-0774-456D-8A55-9E9CBA3A9335}"/>
    <cellStyle name="標準" xfId="0" builtinId="0"/>
    <cellStyle name="標準 2" xfId="3" xr:uid="{6BB35910-274E-43E6-AFF1-ACB80C603566}"/>
    <cellStyle name="標準 2 2" xfId="5" xr:uid="{8EDDD335-4B21-445C-AC64-4C7C3E66B886}"/>
  </cellStyles>
  <dxfs count="0"/>
  <tableStyles count="0" defaultTableStyle="TableStyleMedium2" defaultPivotStyle="PivotStyleLight16"/>
  <colors>
    <mruColors>
      <color rgb="FFCC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24</xdr:col>
      <xdr:colOff>440532</xdr:colOff>
      <xdr:row>2</xdr:row>
      <xdr:rowOff>654844</xdr:rowOff>
    </xdr:from>
    <xdr:to>
      <xdr:col>29</xdr:col>
      <xdr:colOff>23813</xdr:colOff>
      <xdr:row>6</xdr:row>
      <xdr:rowOff>107156</xdr:rowOff>
    </xdr:to>
    <xdr:sp macro="" textlink="">
      <xdr:nvSpPr>
        <xdr:cNvPr id="11" name="吹き出し: 四角形 10">
          <a:extLst>
            <a:ext uri="{FF2B5EF4-FFF2-40B4-BE49-F238E27FC236}">
              <a16:creationId xmlns:a16="http://schemas.microsoft.com/office/drawing/2014/main" id="{7D5C7806-6A21-7E75-EF25-94A54D5A5532}"/>
            </a:ext>
          </a:extLst>
        </xdr:cNvPr>
        <xdr:cNvSpPr/>
      </xdr:nvSpPr>
      <xdr:spPr>
        <a:xfrm>
          <a:off x="22598063" y="1154907"/>
          <a:ext cx="2678906" cy="881062"/>
        </a:xfrm>
        <a:prstGeom prst="wedgeRectCallout">
          <a:avLst>
            <a:gd name="adj1" fmla="val -7056"/>
            <a:gd name="adj2" fmla="val 123701"/>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業務方法書別紙様式第２号「省エネルギー等対策取組計画」の経営する温室加温面積を記入</a:t>
          </a:r>
        </a:p>
      </xdr:txBody>
    </xdr:sp>
    <xdr:clientData/>
  </xdr:twoCellAnchor>
  <xdr:twoCellAnchor>
    <xdr:from>
      <xdr:col>45</xdr:col>
      <xdr:colOff>678656</xdr:colOff>
      <xdr:row>2</xdr:row>
      <xdr:rowOff>654842</xdr:rowOff>
    </xdr:from>
    <xdr:to>
      <xdr:col>48</xdr:col>
      <xdr:colOff>547687</xdr:colOff>
      <xdr:row>6</xdr:row>
      <xdr:rowOff>190499</xdr:rowOff>
    </xdr:to>
    <xdr:sp macro="" textlink="">
      <xdr:nvSpPr>
        <xdr:cNvPr id="12" name="吹き出し: 四角形 11">
          <a:extLst>
            <a:ext uri="{FF2B5EF4-FFF2-40B4-BE49-F238E27FC236}">
              <a16:creationId xmlns:a16="http://schemas.microsoft.com/office/drawing/2014/main" id="{C2E9D1A4-1CBD-48D3-A016-44394F45F7AA}"/>
            </a:ext>
          </a:extLst>
        </xdr:cNvPr>
        <xdr:cNvSpPr/>
      </xdr:nvSpPr>
      <xdr:spPr>
        <a:xfrm>
          <a:off x="38588156" y="1154905"/>
          <a:ext cx="2678906" cy="964407"/>
        </a:xfrm>
        <a:prstGeom prst="wedgeRectCallout">
          <a:avLst>
            <a:gd name="adj1" fmla="val -47500"/>
            <a:gd name="adj2" fmla="val 98593"/>
          </a:avLst>
        </a:prstGeom>
        <a:solidFill>
          <a:schemeClr val="accent2">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業務方法書別紙様式第２号「省エネルギー等対策取組計画」の省エネ設備・生産性向上設備導入計画を記入</a:t>
          </a:r>
        </a:p>
      </xdr:txBody>
    </xdr:sp>
    <xdr:clientData/>
  </xdr:twoCellAnchor>
  <xdr:twoCellAnchor>
    <xdr:from>
      <xdr:col>1</xdr:col>
      <xdr:colOff>95250</xdr:colOff>
      <xdr:row>16</xdr:row>
      <xdr:rowOff>119063</xdr:rowOff>
    </xdr:from>
    <xdr:to>
      <xdr:col>5</xdr:col>
      <xdr:colOff>1333499</xdr:colOff>
      <xdr:row>20</xdr:row>
      <xdr:rowOff>273845</xdr:rowOff>
    </xdr:to>
    <xdr:sp macro="" textlink="">
      <xdr:nvSpPr>
        <xdr:cNvPr id="13" name="テキスト ボックス 12">
          <a:extLst>
            <a:ext uri="{FF2B5EF4-FFF2-40B4-BE49-F238E27FC236}">
              <a16:creationId xmlns:a16="http://schemas.microsoft.com/office/drawing/2014/main" id="{7C754CE5-B23E-7941-94B2-B3CA38B2377C}"/>
            </a:ext>
          </a:extLst>
        </xdr:cNvPr>
        <xdr:cNvSpPr txBox="1"/>
      </xdr:nvSpPr>
      <xdr:spPr>
        <a:xfrm>
          <a:off x="869156" y="5405438"/>
          <a:ext cx="4691062" cy="1440657"/>
        </a:xfrm>
        <a:prstGeom prst="rect">
          <a:avLst/>
        </a:prstGeom>
        <a:solidFill>
          <a:schemeClr val="accent6">
            <a:lumMod val="20000"/>
            <a:lumOff val="80000"/>
          </a:schemeClr>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◎管理シートの各行は「農家別ー燃料別」で管理し、同一の施設で複数の燃料を申込む場合は燃料別の複数行に分け、「経営温室面積」「設備導入計画」は（セル結合のうえ）記入してください</a:t>
          </a:r>
          <a:endParaRPr kumimoji="1" lang="en-US" altLang="ja-JP" sz="1100"/>
        </a:p>
        <a:p>
          <a:r>
            <a:rPr kumimoji="1" lang="ja-JP" altLang="en-US" sz="1100"/>
            <a:t>◎欄外の留意事項に従い、未記入の行は削除しないこと（事務局で表示方法等を修正します）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xdr:col>
      <xdr:colOff>0</xdr:colOff>
      <xdr:row>13</xdr:row>
      <xdr:rowOff>0</xdr:rowOff>
    </xdr:from>
    <xdr:to>
      <xdr:col>5</xdr:col>
      <xdr:colOff>597958</xdr:colOff>
      <xdr:row>21</xdr:row>
      <xdr:rowOff>52917</xdr:rowOff>
    </xdr:to>
    <xdr:sp macro="" textlink="">
      <xdr:nvSpPr>
        <xdr:cNvPr id="2" name="テキスト ボックス 1">
          <a:extLst>
            <a:ext uri="{FF2B5EF4-FFF2-40B4-BE49-F238E27FC236}">
              <a16:creationId xmlns:a16="http://schemas.microsoft.com/office/drawing/2014/main" id="{62FCF8F0-12FA-44CC-9668-60331E20A379}"/>
            </a:ext>
          </a:extLst>
        </xdr:cNvPr>
        <xdr:cNvSpPr txBox="1"/>
      </xdr:nvSpPr>
      <xdr:spPr>
        <a:xfrm>
          <a:off x="2032000" y="4116917"/>
          <a:ext cx="4778375" cy="2000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solidFill>
                <a:srgbClr val="FF0000"/>
              </a:solidFill>
            </a:rPr>
            <a:t>県協議会で作成のため入力不要</a:t>
          </a:r>
          <a:endParaRPr kumimoji="1" lang="en-US" altLang="ja-JP" sz="1800" b="1">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13</xdr:row>
      <xdr:rowOff>0</xdr:rowOff>
    </xdr:from>
    <xdr:to>
      <xdr:col>5</xdr:col>
      <xdr:colOff>587375</xdr:colOff>
      <xdr:row>21</xdr:row>
      <xdr:rowOff>95250</xdr:rowOff>
    </xdr:to>
    <xdr:sp macro="" textlink="">
      <xdr:nvSpPr>
        <xdr:cNvPr id="3" name="テキスト ボックス 2">
          <a:extLst>
            <a:ext uri="{FF2B5EF4-FFF2-40B4-BE49-F238E27FC236}">
              <a16:creationId xmlns:a16="http://schemas.microsoft.com/office/drawing/2014/main" id="{6B527C55-CF06-4AA6-B71E-6B94C9815224}"/>
            </a:ext>
          </a:extLst>
        </xdr:cNvPr>
        <xdr:cNvSpPr txBox="1"/>
      </xdr:nvSpPr>
      <xdr:spPr>
        <a:xfrm>
          <a:off x="2032000" y="4048125"/>
          <a:ext cx="4778375" cy="2000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solidFill>
                <a:srgbClr val="FF0000"/>
              </a:solidFill>
            </a:rPr>
            <a:t>県協議会で作成のため入力不要</a:t>
          </a:r>
          <a:endParaRPr kumimoji="1" lang="en-US" altLang="ja-JP" sz="1800" b="1">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0</xdr:colOff>
      <xdr:row>13</xdr:row>
      <xdr:rowOff>0</xdr:rowOff>
    </xdr:from>
    <xdr:to>
      <xdr:col>5</xdr:col>
      <xdr:colOff>597958</xdr:colOff>
      <xdr:row>21</xdr:row>
      <xdr:rowOff>52917</xdr:rowOff>
    </xdr:to>
    <xdr:sp macro="" textlink="">
      <xdr:nvSpPr>
        <xdr:cNvPr id="3" name="テキスト ボックス 2">
          <a:extLst>
            <a:ext uri="{FF2B5EF4-FFF2-40B4-BE49-F238E27FC236}">
              <a16:creationId xmlns:a16="http://schemas.microsoft.com/office/drawing/2014/main" id="{02390C8D-C013-4470-8F16-811D2D126F75}"/>
            </a:ext>
          </a:extLst>
        </xdr:cNvPr>
        <xdr:cNvSpPr txBox="1"/>
      </xdr:nvSpPr>
      <xdr:spPr>
        <a:xfrm>
          <a:off x="2032000" y="4116917"/>
          <a:ext cx="4778375" cy="2000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solidFill>
                <a:srgbClr val="FF0000"/>
              </a:solidFill>
            </a:rPr>
            <a:t>県協議会で作成のため入力不要</a:t>
          </a:r>
          <a:endParaRPr kumimoji="1" lang="en-US" altLang="ja-JP" sz="1800" b="1">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0</xdr:colOff>
      <xdr:row>13</xdr:row>
      <xdr:rowOff>0</xdr:rowOff>
    </xdr:from>
    <xdr:to>
      <xdr:col>5</xdr:col>
      <xdr:colOff>597958</xdr:colOff>
      <xdr:row>21</xdr:row>
      <xdr:rowOff>52917</xdr:rowOff>
    </xdr:to>
    <xdr:sp macro="" textlink="">
      <xdr:nvSpPr>
        <xdr:cNvPr id="3" name="テキスト ボックス 2">
          <a:extLst>
            <a:ext uri="{FF2B5EF4-FFF2-40B4-BE49-F238E27FC236}">
              <a16:creationId xmlns:a16="http://schemas.microsoft.com/office/drawing/2014/main" id="{5E0E7576-1003-48CB-9519-DA079B54E987}"/>
            </a:ext>
          </a:extLst>
        </xdr:cNvPr>
        <xdr:cNvSpPr txBox="1"/>
      </xdr:nvSpPr>
      <xdr:spPr>
        <a:xfrm>
          <a:off x="2032000" y="4116917"/>
          <a:ext cx="4778375" cy="2000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solidFill>
                <a:srgbClr val="FF0000"/>
              </a:solidFill>
            </a:rPr>
            <a:t>県協議会で作成のため入力不要</a:t>
          </a:r>
          <a:endParaRPr kumimoji="1" lang="en-US" altLang="ja-JP" sz="1800" b="1">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0</xdr:colOff>
      <xdr:row>13</xdr:row>
      <xdr:rowOff>0</xdr:rowOff>
    </xdr:from>
    <xdr:to>
      <xdr:col>5</xdr:col>
      <xdr:colOff>597958</xdr:colOff>
      <xdr:row>21</xdr:row>
      <xdr:rowOff>52917</xdr:rowOff>
    </xdr:to>
    <xdr:sp macro="" textlink="">
      <xdr:nvSpPr>
        <xdr:cNvPr id="3" name="テキスト ボックス 2">
          <a:extLst>
            <a:ext uri="{FF2B5EF4-FFF2-40B4-BE49-F238E27FC236}">
              <a16:creationId xmlns:a16="http://schemas.microsoft.com/office/drawing/2014/main" id="{880D1D3D-C155-471C-8B83-0A3B068BCE78}"/>
            </a:ext>
          </a:extLst>
        </xdr:cNvPr>
        <xdr:cNvSpPr txBox="1"/>
      </xdr:nvSpPr>
      <xdr:spPr>
        <a:xfrm>
          <a:off x="2032000" y="4116917"/>
          <a:ext cx="4778375" cy="2000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solidFill>
                <a:srgbClr val="FF0000"/>
              </a:solidFill>
            </a:rPr>
            <a:t>県協議会で作成のため入力不要</a:t>
          </a:r>
          <a:endParaRPr kumimoji="1" lang="en-US" altLang="ja-JP" sz="1800" b="1">
            <a:solidFill>
              <a:srgbClr val="FF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0</xdr:colOff>
      <xdr:row>13</xdr:row>
      <xdr:rowOff>0</xdr:rowOff>
    </xdr:from>
    <xdr:to>
      <xdr:col>5</xdr:col>
      <xdr:colOff>597958</xdr:colOff>
      <xdr:row>21</xdr:row>
      <xdr:rowOff>52917</xdr:rowOff>
    </xdr:to>
    <xdr:sp macro="" textlink="">
      <xdr:nvSpPr>
        <xdr:cNvPr id="3" name="テキスト ボックス 2">
          <a:extLst>
            <a:ext uri="{FF2B5EF4-FFF2-40B4-BE49-F238E27FC236}">
              <a16:creationId xmlns:a16="http://schemas.microsoft.com/office/drawing/2014/main" id="{896B5642-0949-4312-B15C-99BD93567116}"/>
            </a:ext>
          </a:extLst>
        </xdr:cNvPr>
        <xdr:cNvSpPr txBox="1"/>
      </xdr:nvSpPr>
      <xdr:spPr>
        <a:xfrm>
          <a:off x="2032000" y="4116917"/>
          <a:ext cx="4778375" cy="2000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solidFill>
                <a:srgbClr val="FF0000"/>
              </a:solidFill>
            </a:rPr>
            <a:t>県協議会で作成のため入力不要</a:t>
          </a:r>
          <a:endParaRPr kumimoji="1" lang="en-US" altLang="ja-JP" sz="1800" b="1">
            <a:solidFill>
              <a:srgbClr val="FF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0</xdr:colOff>
      <xdr:row>13</xdr:row>
      <xdr:rowOff>0</xdr:rowOff>
    </xdr:from>
    <xdr:to>
      <xdr:col>5</xdr:col>
      <xdr:colOff>597958</xdr:colOff>
      <xdr:row>21</xdr:row>
      <xdr:rowOff>52917</xdr:rowOff>
    </xdr:to>
    <xdr:sp macro="" textlink="">
      <xdr:nvSpPr>
        <xdr:cNvPr id="2" name="テキスト ボックス 1">
          <a:extLst>
            <a:ext uri="{FF2B5EF4-FFF2-40B4-BE49-F238E27FC236}">
              <a16:creationId xmlns:a16="http://schemas.microsoft.com/office/drawing/2014/main" id="{62FE36F6-A731-423C-9F2B-CB668258CCC3}"/>
            </a:ext>
          </a:extLst>
        </xdr:cNvPr>
        <xdr:cNvSpPr txBox="1"/>
      </xdr:nvSpPr>
      <xdr:spPr>
        <a:xfrm>
          <a:off x="2032000" y="4116917"/>
          <a:ext cx="4778375" cy="2000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solidFill>
                <a:srgbClr val="FF0000"/>
              </a:solidFill>
            </a:rPr>
            <a:t>県協議会で作成のため入力不要</a:t>
          </a:r>
          <a:endParaRPr kumimoji="1" lang="en-US" altLang="ja-JP" sz="1800" b="1">
            <a:solidFill>
              <a:srgbClr val="FF0000"/>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0</xdr:colOff>
      <xdr:row>13</xdr:row>
      <xdr:rowOff>0</xdr:rowOff>
    </xdr:from>
    <xdr:to>
      <xdr:col>5</xdr:col>
      <xdr:colOff>597958</xdr:colOff>
      <xdr:row>21</xdr:row>
      <xdr:rowOff>52917</xdr:rowOff>
    </xdr:to>
    <xdr:sp macro="" textlink="">
      <xdr:nvSpPr>
        <xdr:cNvPr id="2" name="テキスト ボックス 1">
          <a:extLst>
            <a:ext uri="{FF2B5EF4-FFF2-40B4-BE49-F238E27FC236}">
              <a16:creationId xmlns:a16="http://schemas.microsoft.com/office/drawing/2014/main" id="{9EDFA4FA-D104-4FC8-89A8-C015DD267EEA}"/>
            </a:ext>
          </a:extLst>
        </xdr:cNvPr>
        <xdr:cNvSpPr txBox="1"/>
      </xdr:nvSpPr>
      <xdr:spPr>
        <a:xfrm>
          <a:off x="2032000" y="4116917"/>
          <a:ext cx="4778375" cy="2000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solidFill>
                <a:srgbClr val="FF0000"/>
              </a:solidFill>
            </a:rPr>
            <a:t>県協議会で作成のため入力不要</a:t>
          </a:r>
          <a:endParaRPr kumimoji="1" lang="en-US" altLang="ja-JP" sz="1800" b="1">
            <a:solidFill>
              <a:srgbClr val="FF0000"/>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0</xdr:colOff>
      <xdr:row>13</xdr:row>
      <xdr:rowOff>0</xdr:rowOff>
    </xdr:from>
    <xdr:to>
      <xdr:col>5</xdr:col>
      <xdr:colOff>597958</xdr:colOff>
      <xdr:row>21</xdr:row>
      <xdr:rowOff>52917</xdr:rowOff>
    </xdr:to>
    <xdr:sp macro="" textlink="">
      <xdr:nvSpPr>
        <xdr:cNvPr id="2" name="テキスト ボックス 1">
          <a:extLst>
            <a:ext uri="{FF2B5EF4-FFF2-40B4-BE49-F238E27FC236}">
              <a16:creationId xmlns:a16="http://schemas.microsoft.com/office/drawing/2014/main" id="{63EF8D07-4706-4987-8732-ADD8D5657E98}"/>
            </a:ext>
          </a:extLst>
        </xdr:cNvPr>
        <xdr:cNvSpPr txBox="1"/>
      </xdr:nvSpPr>
      <xdr:spPr>
        <a:xfrm>
          <a:off x="2032000" y="4116917"/>
          <a:ext cx="4778375" cy="2000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b="1">
              <a:solidFill>
                <a:srgbClr val="FF0000"/>
              </a:solidFill>
            </a:rPr>
            <a:t>県協議会で作成のため入力不要</a:t>
          </a:r>
          <a:endParaRPr kumimoji="1" lang="en-US" altLang="ja-JP" sz="1800" b="1">
            <a:solidFill>
              <a:srgbClr val="FF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587EC-EC4F-40A9-BA34-B53ECE197404}">
  <sheetPr>
    <tabColor rgb="FFFFC000"/>
    <pageSetUpPr fitToPage="1"/>
  </sheetPr>
  <dimension ref="A3:DF67"/>
  <sheetViews>
    <sheetView tabSelected="1" view="pageBreakPreview" topLeftCell="A5" zoomScale="80" zoomScaleNormal="80" zoomScaleSheetLayoutView="80" workbookViewId="0">
      <selection activeCell="BS5" sqref="BS5"/>
    </sheetView>
  </sheetViews>
  <sheetFormatPr defaultColWidth="9" defaultRowHeight="19.5" customHeight="1" outlineLevelRow="1" outlineLevelCol="1"/>
  <cols>
    <col min="1" max="1" width="10.125" style="1" customWidth="1" outlineLevel="1"/>
    <col min="2" max="2" width="7.5" style="1" customWidth="1" outlineLevel="1"/>
    <col min="3" max="3" width="16.75" style="1" customWidth="1"/>
    <col min="4" max="4" width="12.625" style="1" customWidth="1" outlineLevel="1"/>
    <col min="5" max="5" width="8.375" style="1" customWidth="1" outlineLevel="1"/>
    <col min="6" max="6" width="19" style="1" customWidth="1" outlineLevel="1"/>
    <col min="7" max="7" width="13.125" style="1" customWidth="1" outlineLevel="1"/>
    <col min="8" max="8" width="12.5" style="1" customWidth="1"/>
    <col min="9" max="10" width="7.5" style="1" customWidth="1"/>
    <col min="11" max="11" width="16.5" style="1" customWidth="1"/>
    <col min="12" max="12" width="30.875" style="9" bestFit="1" customWidth="1"/>
    <col min="13" max="14" width="8.75" style="1" customWidth="1"/>
    <col min="15" max="16" width="11.25" style="1" customWidth="1"/>
    <col min="17" max="17" width="11.25" style="1" customWidth="1" outlineLevel="1"/>
    <col min="18" max="18" width="12.25" style="1" customWidth="1" outlineLevel="1"/>
    <col min="19" max="19" width="11.25" style="1" customWidth="1" outlineLevel="1"/>
    <col min="20" max="20" width="7.5" style="1" customWidth="1" outlineLevel="1"/>
    <col min="21" max="21" width="11.25" style="1" customWidth="1" outlineLevel="1"/>
    <col min="22" max="22" width="7.5" style="1" customWidth="1" outlineLevel="1"/>
    <col min="23" max="23" width="12.875" style="1" customWidth="1" outlineLevel="1"/>
    <col min="24" max="24" width="11.25" style="1" customWidth="1" outlineLevel="1"/>
    <col min="25" max="30" width="8.125" style="1" customWidth="1" outlineLevel="1"/>
    <col min="31" max="31" width="9.75" style="1" customWidth="1" outlineLevel="1"/>
    <col min="32" max="32" width="12.25" style="1" customWidth="1" outlineLevel="1"/>
    <col min="33" max="33" width="9.75" style="1" customWidth="1" outlineLevel="1"/>
    <col min="34" max="34" width="13" style="1" customWidth="1" outlineLevel="1"/>
    <col min="35" max="36" width="8.875" style="1" customWidth="1" outlineLevel="1"/>
    <col min="37" max="46" width="10.625" style="1" customWidth="1" outlineLevel="1"/>
    <col min="47" max="51" width="10.625" style="1" customWidth="1"/>
    <col min="52" max="52" width="17" style="1" customWidth="1"/>
    <col min="53" max="53" width="10.625" style="1" customWidth="1"/>
    <col min="54" max="61" width="10.625" style="1" customWidth="1" outlineLevel="1"/>
    <col min="62" max="62" width="11.75" style="1" customWidth="1" outlineLevel="1"/>
    <col min="63" max="65" width="10.625" style="1" customWidth="1" outlineLevel="1"/>
    <col min="66" max="68" width="10.5" style="1" customWidth="1" outlineLevel="1"/>
    <col min="69" max="69" width="9" style="1" customWidth="1" outlineLevel="1"/>
    <col min="70" max="101" width="10.625" style="1" customWidth="1" outlineLevel="1"/>
    <col min="102" max="106" width="10.625" style="1" customWidth="1"/>
    <col min="107" max="110" width="14.375" style="1" customWidth="1"/>
    <col min="111" max="16384" width="9" style="1"/>
  </cols>
  <sheetData>
    <row r="3" spans="1:110" ht="53.25" customHeight="1" thickBot="1">
      <c r="A3" s="276" t="s">
        <v>136</v>
      </c>
      <c r="B3" s="276"/>
      <c r="C3" s="276"/>
      <c r="D3" s="276"/>
      <c r="E3" s="276"/>
      <c r="F3" s="276"/>
      <c r="G3" s="276"/>
      <c r="H3" s="276"/>
      <c r="I3" s="276"/>
      <c r="J3" s="276"/>
      <c r="K3" s="276"/>
      <c r="L3" s="276"/>
      <c r="M3" s="276"/>
      <c r="N3" s="276"/>
      <c r="O3" s="276"/>
      <c r="P3" s="276"/>
      <c r="Q3" s="276"/>
      <c r="R3" s="276"/>
      <c r="S3" s="276"/>
      <c r="T3" s="276"/>
      <c r="U3" s="276"/>
      <c r="V3" s="276"/>
      <c r="W3" s="276"/>
      <c r="X3" s="276"/>
      <c r="Y3" s="276"/>
      <c r="Z3" s="276"/>
      <c r="AA3" s="276"/>
      <c r="AB3" s="276"/>
      <c r="AC3" s="276"/>
      <c r="AD3" s="276"/>
      <c r="AE3" s="276"/>
      <c r="AF3" s="276"/>
      <c r="AG3" s="276"/>
      <c r="AH3" s="20"/>
      <c r="AI3" s="20"/>
      <c r="AJ3" s="20"/>
      <c r="AK3" s="20"/>
      <c r="AL3" s="20"/>
      <c r="AM3" s="20"/>
      <c r="AN3" s="20"/>
      <c r="AO3" s="20"/>
      <c r="AP3" s="20"/>
      <c r="AQ3" s="20"/>
      <c r="AR3" s="20"/>
      <c r="AS3" s="20"/>
      <c r="AT3" s="20"/>
      <c r="AU3" s="20"/>
      <c r="AV3" s="10"/>
    </row>
    <row r="4" spans="1:110" ht="19.5" customHeight="1" outlineLevel="1">
      <c r="A4" s="20"/>
      <c r="B4" s="20"/>
      <c r="C4" s="20"/>
      <c r="D4" s="20"/>
      <c r="E4" s="20"/>
      <c r="F4" s="327" t="s">
        <v>171</v>
      </c>
      <c r="G4" s="327" t="s">
        <v>169</v>
      </c>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109">
        <v>1.1499999999999999</v>
      </c>
      <c r="AJ4" s="109">
        <v>0.7</v>
      </c>
      <c r="AK4" s="110" t="s">
        <v>68</v>
      </c>
      <c r="AL4" s="110"/>
      <c r="AM4" s="110"/>
      <c r="AN4" s="110" t="s">
        <v>113</v>
      </c>
      <c r="AO4" s="110"/>
      <c r="AP4" s="110"/>
      <c r="AQ4" s="110"/>
      <c r="AR4" s="110"/>
      <c r="AS4" s="110"/>
      <c r="AT4" s="110"/>
      <c r="AU4" s="110"/>
      <c r="AV4" s="110"/>
      <c r="AW4" s="110"/>
      <c r="AX4" s="110"/>
      <c r="AY4" s="110"/>
      <c r="BB4" s="228"/>
      <c r="BC4" s="229" t="s">
        <v>140</v>
      </c>
      <c r="BD4" s="223" t="s">
        <v>107</v>
      </c>
      <c r="BE4" s="169">
        <v>20</v>
      </c>
      <c r="BF4" s="170">
        <v>1</v>
      </c>
      <c r="BH4" s="228"/>
      <c r="BI4" s="229" t="s">
        <v>141</v>
      </c>
      <c r="BJ4" s="141" t="s">
        <v>73</v>
      </c>
      <c r="BK4" s="169">
        <v>0</v>
      </c>
      <c r="BL4" s="170">
        <v>1</v>
      </c>
      <c r="BN4" s="228"/>
      <c r="BO4" s="229" t="s">
        <v>144</v>
      </c>
      <c r="BP4" s="141" t="s">
        <v>73</v>
      </c>
      <c r="BQ4" s="169">
        <v>0</v>
      </c>
      <c r="BR4" s="170">
        <v>1</v>
      </c>
      <c r="BT4" s="228"/>
      <c r="BU4" s="229" t="s">
        <v>145</v>
      </c>
      <c r="BV4" s="141" t="s">
        <v>73</v>
      </c>
      <c r="BW4" s="169">
        <v>0</v>
      </c>
      <c r="BX4" s="170">
        <v>1</v>
      </c>
      <c r="BZ4" s="228"/>
      <c r="CA4" s="229" t="s">
        <v>147</v>
      </c>
      <c r="CB4" s="141" t="s">
        <v>73</v>
      </c>
      <c r="CC4" s="169">
        <v>0</v>
      </c>
      <c r="CD4" s="170">
        <v>1</v>
      </c>
      <c r="CF4" s="228"/>
      <c r="CG4" s="229" t="s">
        <v>149</v>
      </c>
      <c r="CH4" s="141" t="s">
        <v>73</v>
      </c>
      <c r="CI4" s="169">
        <v>0</v>
      </c>
      <c r="CJ4" s="170">
        <v>1</v>
      </c>
      <c r="CL4" s="228"/>
      <c r="CM4" s="229" t="s">
        <v>150</v>
      </c>
      <c r="CN4" s="141" t="s">
        <v>73</v>
      </c>
      <c r="CO4" s="169">
        <v>0</v>
      </c>
      <c r="CP4" s="170">
        <v>1</v>
      </c>
      <c r="CR4" s="228"/>
      <c r="CS4" s="229" t="s">
        <v>151</v>
      </c>
      <c r="CT4" s="141" t="s">
        <v>73</v>
      </c>
      <c r="CU4" s="169">
        <v>0</v>
      </c>
      <c r="CV4" s="170">
        <v>1</v>
      </c>
      <c r="CX4" s="228"/>
      <c r="CY4" s="229" t="s">
        <v>156</v>
      </c>
      <c r="CZ4" s="141" t="s">
        <v>73</v>
      </c>
      <c r="DA4" s="169">
        <v>0</v>
      </c>
      <c r="DB4" s="170">
        <v>1</v>
      </c>
    </row>
    <row r="5" spans="1:110" ht="19.5" customHeight="1" outlineLevel="1">
      <c r="A5" s="20"/>
      <c r="B5" s="20"/>
      <c r="C5" s="20"/>
      <c r="D5" s="20"/>
      <c r="E5" s="20"/>
      <c r="F5" s="327" t="s">
        <v>172</v>
      </c>
      <c r="G5" s="327" t="s">
        <v>167</v>
      </c>
      <c r="H5" s="20"/>
      <c r="I5" s="20"/>
      <c r="J5" s="20"/>
      <c r="K5" s="20"/>
      <c r="L5" s="20"/>
      <c r="M5" s="20"/>
      <c r="N5" s="20"/>
      <c r="O5" s="20"/>
      <c r="P5" s="20"/>
      <c r="Q5" s="20"/>
      <c r="R5" s="20"/>
      <c r="S5" s="20"/>
      <c r="T5" s="20"/>
      <c r="U5" s="20"/>
      <c r="V5" s="20"/>
      <c r="W5" s="20"/>
      <c r="X5" s="20"/>
      <c r="Y5" s="20"/>
      <c r="Z5" s="20"/>
      <c r="AA5" s="20"/>
      <c r="AB5" s="20"/>
      <c r="AC5" s="20"/>
      <c r="AD5" s="20"/>
      <c r="AE5" s="20"/>
      <c r="AF5" s="20"/>
      <c r="AG5" s="20"/>
      <c r="AH5" s="20"/>
      <c r="AI5" s="109">
        <v>1.3</v>
      </c>
      <c r="AJ5" s="109">
        <v>0.8</v>
      </c>
      <c r="AK5" s="110" t="s">
        <v>69</v>
      </c>
      <c r="AL5" s="110"/>
      <c r="AM5" s="110"/>
      <c r="AN5" s="110" t="s">
        <v>114</v>
      </c>
      <c r="AO5" s="110"/>
      <c r="AP5" s="110"/>
      <c r="AQ5" s="110"/>
      <c r="AR5" s="110"/>
      <c r="AS5" s="110"/>
      <c r="AT5" s="110"/>
      <c r="AU5" s="110"/>
      <c r="AV5" s="110"/>
      <c r="AW5" s="110"/>
      <c r="AX5" s="110"/>
      <c r="AY5" s="110"/>
      <c r="BB5" s="226"/>
      <c r="BC5" s="230"/>
      <c r="BD5" s="224" t="s">
        <v>75</v>
      </c>
      <c r="BE5" s="171">
        <v>25</v>
      </c>
      <c r="BF5" s="172">
        <v>1</v>
      </c>
      <c r="BH5" s="226"/>
      <c r="BI5" s="230"/>
      <c r="BJ5" s="142" t="s">
        <v>75</v>
      </c>
      <c r="BK5" s="171"/>
      <c r="BL5" s="172">
        <v>1</v>
      </c>
      <c r="BN5" s="226"/>
      <c r="BO5" s="230"/>
      <c r="BP5" s="142" t="s">
        <v>75</v>
      </c>
      <c r="BQ5" s="171"/>
      <c r="BR5" s="172">
        <v>1</v>
      </c>
      <c r="BT5" s="226"/>
      <c r="BU5" s="230"/>
      <c r="BV5" s="142" t="s">
        <v>75</v>
      </c>
      <c r="BW5" s="171"/>
      <c r="BX5" s="172">
        <v>1</v>
      </c>
      <c r="BZ5" s="226"/>
      <c r="CA5" s="230"/>
      <c r="CB5" s="142" t="s">
        <v>75</v>
      </c>
      <c r="CC5" s="171"/>
      <c r="CD5" s="172">
        <v>1</v>
      </c>
      <c r="CF5" s="226"/>
      <c r="CG5" s="230"/>
      <c r="CH5" s="142" t="s">
        <v>75</v>
      </c>
      <c r="CI5" s="171"/>
      <c r="CJ5" s="172">
        <v>1</v>
      </c>
      <c r="CL5" s="226"/>
      <c r="CM5" s="230"/>
      <c r="CN5" s="142" t="s">
        <v>75</v>
      </c>
      <c r="CO5" s="171"/>
      <c r="CP5" s="172">
        <v>1</v>
      </c>
      <c r="CR5" s="226"/>
      <c r="CS5" s="230"/>
      <c r="CT5" s="142" t="s">
        <v>75</v>
      </c>
      <c r="CU5" s="171"/>
      <c r="CV5" s="172">
        <v>1</v>
      </c>
      <c r="CX5" s="226"/>
      <c r="CY5" s="230"/>
      <c r="CZ5" s="142" t="s">
        <v>75</v>
      </c>
      <c r="DA5" s="171"/>
      <c r="DB5" s="172">
        <v>1</v>
      </c>
    </row>
    <row r="6" spans="1:110" ht="19.5" customHeight="1" outlineLevel="1">
      <c r="A6" s="20"/>
      <c r="B6" s="20"/>
      <c r="C6" s="20"/>
      <c r="D6" s="20"/>
      <c r="E6" s="20"/>
      <c r="F6" s="327" t="s">
        <v>173</v>
      </c>
      <c r="G6" s="327" t="s">
        <v>170</v>
      </c>
      <c r="H6" s="20"/>
      <c r="I6" s="20"/>
      <c r="J6" s="20"/>
      <c r="K6" s="20"/>
      <c r="L6" s="20"/>
      <c r="M6" s="20"/>
      <c r="N6" s="20"/>
      <c r="O6" s="20"/>
      <c r="P6" s="20"/>
      <c r="Q6" s="20"/>
      <c r="R6" s="20"/>
      <c r="S6" s="20"/>
      <c r="T6" s="20"/>
      <c r="U6" s="20"/>
      <c r="V6" s="20"/>
      <c r="W6" s="20"/>
      <c r="X6" s="20"/>
      <c r="Y6" s="20"/>
      <c r="Z6" s="20"/>
      <c r="AA6" s="20"/>
      <c r="AB6" s="20"/>
      <c r="AC6" s="20"/>
      <c r="AD6" s="20"/>
      <c r="AE6" s="20"/>
      <c r="AF6" s="20"/>
      <c r="AG6" s="20"/>
      <c r="AH6" s="20"/>
      <c r="AI6" s="109">
        <v>1.5</v>
      </c>
      <c r="AJ6" s="109">
        <v>0.9</v>
      </c>
      <c r="AK6" s="20"/>
      <c r="AL6" s="20"/>
      <c r="AM6" s="20"/>
      <c r="AN6" s="110" t="s">
        <v>115</v>
      </c>
      <c r="AO6" s="20"/>
      <c r="AP6" s="20"/>
      <c r="AQ6" s="20"/>
      <c r="AR6" s="110"/>
      <c r="AS6" s="20"/>
      <c r="AT6" s="20"/>
      <c r="AU6" s="20"/>
      <c r="AV6" s="20"/>
      <c r="AW6" s="110"/>
      <c r="AX6" s="20"/>
      <c r="AY6" s="20"/>
      <c r="BB6" s="226"/>
      <c r="BC6" s="231"/>
      <c r="BD6" s="224" t="s">
        <v>21</v>
      </c>
      <c r="BE6" s="173">
        <v>30</v>
      </c>
      <c r="BF6" s="172">
        <v>0.7</v>
      </c>
      <c r="BH6" s="226"/>
      <c r="BI6" s="231"/>
      <c r="BJ6" s="142" t="s">
        <v>21</v>
      </c>
      <c r="BK6" s="173"/>
      <c r="BL6" s="172">
        <v>1</v>
      </c>
      <c r="BN6" s="226"/>
      <c r="BO6" s="231"/>
      <c r="BP6" s="142" t="s">
        <v>21</v>
      </c>
      <c r="BQ6" s="173"/>
      <c r="BR6" s="172">
        <v>1</v>
      </c>
      <c r="BT6" s="226"/>
      <c r="BU6" s="231"/>
      <c r="BV6" s="142" t="s">
        <v>21</v>
      </c>
      <c r="BW6" s="173"/>
      <c r="BX6" s="172">
        <v>1</v>
      </c>
      <c r="BZ6" s="226"/>
      <c r="CA6" s="231"/>
      <c r="CB6" s="142" t="s">
        <v>21</v>
      </c>
      <c r="CC6" s="173"/>
      <c r="CD6" s="172">
        <v>1</v>
      </c>
      <c r="CF6" s="226"/>
      <c r="CG6" s="231"/>
      <c r="CH6" s="142" t="s">
        <v>21</v>
      </c>
      <c r="CI6" s="173"/>
      <c r="CJ6" s="172">
        <v>1</v>
      </c>
      <c r="CL6" s="226"/>
      <c r="CM6" s="231"/>
      <c r="CN6" s="142" t="s">
        <v>21</v>
      </c>
      <c r="CO6" s="173"/>
      <c r="CP6" s="172">
        <v>1</v>
      </c>
      <c r="CR6" s="226"/>
      <c r="CS6" s="231"/>
      <c r="CT6" s="142" t="s">
        <v>21</v>
      </c>
      <c r="CU6" s="173"/>
      <c r="CV6" s="172">
        <v>1</v>
      </c>
      <c r="CX6" s="226"/>
      <c r="CY6" s="231"/>
      <c r="CZ6" s="142" t="s">
        <v>21</v>
      </c>
      <c r="DA6" s="173"/>
      <c r="DB6" s="172">
        <v>1</v>
      </c>
    </row>
    <row r="7" spans="1:110" ht="19.5" customHeight="1" outlineLevel="1" thickBot="1">
      <c r="A7" s="20"/>
      <c r="B7" s="20"/>
      <c r="C7" s="20"/>
      <c r="D7" s="20"/>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109">
        <v>1.7</v>
      </c>
      <c r="AJ7" s="109">
        <v>1</v>
      </c>
      <c r="AK7" s="20"/>
      <c r="AL7" s="20"/>
      <c r="AM7" s="20"/>
      <c r="AN7" s="20"/>
      <c r="AO7" s="20"/>
      <c r="AP7" s="20"/>
      <c r="AQ7" s="20"/>
      <c r="AR7" s="20"/>
      <c r="AS7" s="20"/>
      <c r="AT7" s="20"/>
      <c r="AU7" s="20"/>
      <c r="AV7" s="20"/>
      <c r="AW7" s="20"/>
      <c r="AX7" s="20"/>
      <c r="AY7" s="20"/>
      <c r="BB7" s="227"/>
      <c r="BC7" s="232"/>
      <c r="BD7" s="225" t="s">
        <v>22</v>
      </c>
      <c r="BE7" s="174">
        <v>35</v>
      </c>
      <c r="BF7" s="175">
        <v>1</v>
      </c>
      <c r="BH7" s="227"/>
      <c r="BI7" s="232"/>
      <c r="BJ7" s="143" t="s">
        <v>22</v>
      </c>
      <c r="BK7" s="174"/>
      <c r="BL7" s="175">
        <v>1</v>
      </c>
      <c r="BN7" s="227"/>
      <c r="BO7" s="232"/>
      <c r="BP7" s="143" t="s">
        <v>22</v>
      </c>
      <c r="BQ7" s="174"/>
      <c r="BR7" s="175">
        <v>1</v>
      </c>
      <c r="BT7" s="227"/>
      <c r="BU7" s="232"/>
      <c r="BV7" s="143" t="s">
        <v>22</v>
      </c>
      <c r="BW7" s="174"/>
      <c r="BX7" s="175">
        <v>1</v>
      </c>
      <c r="BZ7" s="227"/>
      <c r="CA7" s="232"/>
      <c r="CB7" s="143" t="s">
        <v>22</v>
      </c>
      <c r="CC7" s="174"/>
      <c r="CD7" s="175">
        <v>1</v>
      </c>
      <c r="CF7" s="227"/>
      <c r="CG7" s="232"/>
      <c r="CH7" s="143" t="s">
        <v>22</v>
      </c>
      <c r="CI7" s="174"/>
      <c r="CJ7" s="175">
        <v>1</v>
      </c>
      <c r="CL7" s="227"/>
      <c r="CM7" s="232"/>
      <c r="CN7" s="143" t="s">
        <v>22</v>
      </c>
      <c r="CO7" s="174"/>
      <c r="CP7" s="175">
        <v>1</v>
      </c>
      <c r="CR7" s="227"/>
      <c r="CS7" s="232"/>
      <c r="CT7" s="143" t="s">
        <v>22</v>
      </c>
      <c r="CU7" s="174"/>
      <c r="CV7" s="175">
        <v>1</v>
      </c>
      <c r="CX7" s="227"/>
      <c r="CY7" s="232"/>
      <c r="CZ7" s="143" t="s">
        <v>22</v>
      </c>
      <c r="DA7" s="174"/>
      <c r="DB7" s="175">
        <v>1</v>
      </c>
    </row>
    <row r="8" spans="1:110" ht="19.5" customHeight="1" outlineLevel="1" thickBot="1">
      <c r="A8" s="20"/>
      <c r="B8" s="20"/>
      <c r="C8" s="20"/>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10"/>
      <c r="BB8" s="10"/>
      <c r="BH8" s="10"/>
      <c r="BN8" s="10"/>
      <c r="BT8" s="10"/>
      <c r="BZ8" s="10"/>
      <c r="CF8" s="10"/>
      <c r="CL8" s="10"/>
      <c r="CR8" s="10"/>
    </row>
    <row r="9" spans="1:110" ht="28.5" customHeight="1">
      <c r="A9" s="244" t="s">
        <v>26</v>
      </c>
      <c r="B9" s="277" t="s">
        <v>11</v>
      </c>
      <c r="C9" s="280" t="s">
        <v>0</v>
      </c>
      <c r="D9" s="280" t="s">
        <v>16</v>
      </c>
      <c r="E9" s="280" t="s">
        <v>17</v>
      </c>
      <c r="F9" s="280" t="s">
        <v>12</v>
      </c>
      <c r="G9" s="292" t="s">
        <v>123</v>
      </c>
      <c r="H9" s="280" t="s">
        <v>40</v>
      </c>
      <c r="I9" s="244" t="s">
        <v>10</v>
      </c>
      <c r="J9" s="244" t="s">
        <v>43</v>
      </c>
      <c r="K9" s="244" t="s">
        <v>1</v>
      </c>
      <c r="L9" s="280" t="s">
        <v>12</v>
      </c>
      <c r="M9" s="280" t="s">
        <v>2</v>
      </c>
      <c r="N9" s="280" t="s">
        <v>71</v>
      </c>
      <c r="O9" s="244" t="s">
        <v>30</v>
      </c>
      <c r="P9" s="244" t="s">
        <v>137</v>
      </c>
      <c r="Q9" s="283" t="s">
        <v>138</v>
      </c>
      <c r="R9" s="286" t="s">
        <v>72</v>
      </c>
      <c r="S9" s="200"/>
      <c r="T9" s="200"/>
      <c r="U9" s="200"/>
      <c r="V9" s="200"/>
      <c r="W9" s="201"/>
      <c r="X9" s="289" t="s">
        <v>13</v>
      </c>
      <c r="Y9" s="316" t="s">
        <v>120</v>
      </c>
      <c r="Z9" s="317"/>
      <c r="AA9" s="317"/>
      <c r="AB9" s="317"/>
      <c r="AC9" s="317"/>
      <c r="AD9" s="318"/>
      <c r="AE9" s="310" t="s">
        <v>35</v>
      </c>
      <c r="AF9" s="311"/>
      <c r="AG9" s="311"/>
      <c r="AH9" s="312"/>
      <c r="AI9" s="310" t="s">
        <v>45</v>
      </c>
      <c r="AJ9" s="311"/>
      <c r="AK9" s="312"/>
      <c r="AL9" s="301" t="s">
        <v>133</v>
      </c>
      <c r="AM9" s="302"/>
      <c r="AN9" s="302"/>
      <c r="AO9" s="302"/>
      <c r="AP9" s="302"/>
      <c r="AQ9" s="302"/>
      <c r="AR9" s="302"/>
      <c r="AS9" s="302"/>
      <c r="AT9" s="302"/>
      <c r="AU9" s="302"/>
      <c r="AV9" s="302"/>
      <c r="AW9" s="302"/>
      <c r="AX9" s="302"/>
      <c r="AY9" s="303"/>
      <c r="AZ9" s="304" t="s">
        <v>124</v>
      </c>
      <c r="BA9" s="273" t="s">
        <v>139</v>
      </c>
      <c r="BB9" s="274"/>
      <c r="BC9" s="274"/>
      <c r="BD9" s="274"/>
      <c r="BE9" s="274"/>
      <c r="BF9" s="275"/>
      <c r="BG9" s="273" t="s">
        <v>142</v>
      </c>
      <c r="BH9" s="274"/>
      <c r="BI9" s="274"/>
      <c r="BJ9" s="274"/>
      <c r="BK9" s="274"/>
      <c r="BL9" s="275"/>
      <c r="BM9" s="273" t="s">
        <v>143</v>
      </c>
      <c r="BN9" s="274"/>
      <c r="BO9" s="274"/>
      <c r="BP9" s="274"/>
      <c r="BQ9" s="274"/>
      <c r="BR9" s="275"/>
      <c r="BS9" s="273" t="s">
        <v>146</v>
      </c>
      <c r="BT9" s="274"/>
      <c r="BU9" s="274"/>
      <c r="BV9" s="274"/>
      <c r="BW9" s="274"/>
      <c r="BX9" s="275"/>
      <c r="BY9" s="273" t="s">
        <v>148</v>
      </c>
      <c r="BZ9" s="274"/>
      <c r="CA9" s="274"/>
      <c r="CB9" s="274"/>
      <c r="CC9" s="274"/>
      <c r="CD9" s="275"/>
      <c r="CE9" s="273" t="s">
        <v>152</v>
      </c>
      <c r="CF9" s="274"/>
      <c r="CG9" s="274"/>
      <c r="CH9" s="274"/>
      <c r="CI9" s="274"/>
      <c r="CJ9" s="275"/>
      <c r="CK9" s="273" t="s">
        <v>153</v>
      </c>
      <c r="CL9" s="274"/>
      <c r="CM9" s="274"/>
      <c r="CN9" s="274"/>
      <c r="CO9" s="274"/>
      <c r="CP9" s="275"/>
      <c r="CQ9" s="273" t="s">
        <v>154</v>
      </c>
      <c r="CR9" s="274"/>
      <c r="CS9" s="274"/>
      <c r="CT9" s="274"/>
      <c r="CU9" s="274"/>
      <c r="CV9" s="275"/>
      <c r="CW9" s="273" t="s">
        <v>155</v>
      </c>
      <c r="CX9" s="274"/>
      <c r="CY9" s="274"/>
      <c r="CZ9" s="274"/>
      <c r="DA9" s="274"/>
      <c r="DB9" s="275"/>
      <c r="DC9" s="241" t="s">
        <v>34</v>
      </c>
      <c r="DD9" s="241" t="s">
        <v>19</v>
      </c>
      <c r="DE9" s="244" t="s">
        <v>79</v>
      </c>
      <c r="DF9" s="244" t="s">
        <v>80</v>
      </c>
    </row>
    <row r="10" spans="1:110" ht="28.5" customHeight="1">
      <c r="A10" s="245"/>
      <c r="B10" s="278"/>
      <c r="C10" s="281"/>
      <c r="D10" s="281"/>
      <c r="E10" s="281"/>
      <c r="F10" s="281"/>
      <c r="G10" s="296"/>
      <c r="H10" s="281"/>
      <c r="I10" s="245"/>
      <c r="J10" s="245"/>
      <c r="K10" s="245"/>
      <c r="L10" s="281"/>
      <c r="M10" s="281"/>
      <c r="N10" s="281"/>
      <c r="O10" s="245"/>
      <c r="P10" s="245"/>
      <c r="Q10" s="284"/>
      <c r="R10" s="287"/>
      <c r="W10" s="198"/>
      <c r="X10" s="290"/>
      <c r="Y10" s="319"/>
      <c r="Z10" s="320"/>
      <c r="AA10" s="320"/>
      <c r="AB10" s="320"/>
      <c r="AC10" s="320"/>
      <c r="AD10" s="321"/>
      <c r="AE10" s="313"/>
      <c r="AF10" s="314"/>
      <c r="AG10" s="314"/>
      <c r="AH10" s="315"/>
      <c r="AI10" s="313"/>
      <c r="AJ10" s="314"/>
      <c r="AK10" s="315"/>
      <c r="AL10" s="298" t="s">
        <v>134</v>
      </c>
      <c r="AM10" s="299"/>
      <c r="AN10" s="299"/>
      <c r="AO10" s="299"/>
      <c r="AP10" s="300"/>
      <c r="AQ10" s="298" t="s">
        <v>135</v>
      </c>
      <c r="AR10" s="299"/>
      <c r="AS10" s="299"/>
      <c r="AT10" s="299"/>
      <c r="AU10" s="300"/>
      <c r="AV10" s="298" t="s">
        <v>132</v>
      </c>
      <c r="AW10" s="299"/>
      <c r="AX10" s="299"/>
      <c r="AY10" s="300"/>
      <c r="AZ10" s="305"/>
      <c r="BA10" s="188"/>
      <c r="BB10" s="189"/>
      <c r="BC10" s="189"/>
      <c r="BD10" s="189"/>
      <c r="BE10" s="189"/>
      <c r="BF10" s="190"/>
      <c r="BG10" s="188"/>
      <c r="BH10" s="189"/>
      <c r="BI10" s="189"/>
      <c r="BJ10" s="189"/>
      <c r="BK10" s="189"/>
      <c r="BL10" s="190"/>
      <c r="BM10" s="188"/>
      <c r="BN10" s="189"/>
      <c r="BO10" s="189"/>
      <c r="BP10" s="189"/>
      <c r="BQ10" s="189"/>
      <c r="BR10" s="190"/>
      <c r="BS10" s="188"/>
      <c r="BT10" s="189"/>
      <c r="BU10" s="189"/>
      <c r="BV10" s="189"/>
      <c r="BW10" s="189"/>
      <c r="BX10" s="190"/>
      <c r="BY10" s="188"/>
      <c r="BZ10" s="189"/>
      <c r="CA10" s="189"/>
      <c r="CB10" s="189"/>
      <c r="CC10" s="189"/>
      <c r="CD10" s="190"/>
      <c r="CE10" s="188"/>
      <c r="CF10" s="189"/>
      <c r="CG10" s="189"/>
      <c r="CH10" s="189"/>
      <c r="CI10" s="189"/>
      <c r="CJ10" s="190"/>
      <c r="CK10" s="188"/>
      <c r="CL10" s="189"/>
      <c r="CM10" s="189"/>
      <c r="CN10" s="189"/>
      <c r="CO10" s="189"/>
      <c r="CP10" s="190"/>
      <c r="CQ10" s="188"/>
      <c r="CR10" s="189"/>
      <c r="CS10" s="189"/>
      <c r="CT10" s="189"/>
      <c r="CU10" s="189"/>
      <c r="CV10" s="190"/>
      <c r="CW10" s="199"/>
      <c r="CX10" s="189"/>
      <c r="CY10" s="189"/>
      <c r="CZ10" s="189"/>
      <c r="DA10" s="189"/>
      <c r="DB10" s="190"/>
      <c r="DC10" s="242"/>
      <c r="DD10" s="242"/>
      <c r="DE10" s="245"/>
      <c r="DF10" s="245"/>
    </row>
    <row r="11" spans="1:110" ht="24.75" customHeight="1">
      <c r="A11" s="245"/>
      <c r="B11" s="278"/>
      <c r="C11" s="281"/>
      <c r="D11" s="281"/>
      <c r="E11" s="281"/>
      <c r="F11" s="281"/>
      <c r="G11" s="296"/>
      <c r="H11" s="281"/>
      <c r="I11" s="245"/>
      <c r="J11" s="245"/>
      <c r="K11" s="245"/>
      <c r="L11" s="281"/>
      <c r="M11" s="281"/>
      <c r="N11" s="281"/>
      <c r="O11" s="245"/>
      <c r="P11" s="245"/>
      <c r="Q11" s="284"/>
      <c r="R11" s="287"/>
      <c r="S11" s="244" t="s">
        <v>23</v>
      </c>
      <c r="T11" s="244" t="s">
        <v>14</v>
      </c>
      <c r="U11" s="244" t="s">
        <v>24</v>
      </c>
      <c r="V11" s="244" t="s">
        <v>15</v>
      </c>
      <c r="W11" s="283" t="s">
        <v>25</v>
      </c>
      <c r="X11" s="290"/>
      <c r="Y11" s="280" t="s">
        <v>3</v>
      </c>
      <c r="Z11" s="280" t="s">
        <v>4</v>
      </c>
      <c r="AA11" s="292" t="s">
        <v>128</v>
      </c>
      <c r="AB11" s="292" t="s">
        <v>129</v>
      </c>
      <c r="AC11" s="292" t="s">
        <v>121</v>
      </c>
      <c r="AD11" s="292" t="s">
        <v>122</v>
      </c>
      <c r="AE11" s="294" t="s">
        <v>36</v>
      </c>
      <c r="AF11" s="21"/>
      <c r="AG11" s="294" t="s">
        <v>37</v>
      </c>
      <c r="AH11" s="36"/>
      <c r="AI11" s="266" t="s">
        <v>46</v>
      </c>
      <c r="AJ11" s="266" t="s">
        <v>47</v>
      </c>
      <c r="AK11" s="297" t="s">
        <v>48</v>
      </c>
      <c r="AL11" s="301" t="s">
        <v>108</v>
      </c>
      <c r="AM11" s="303"/>
      <c r="AN11" s="301" t="s">
        <v>109</v>
      </c>
      <c r="AO11" s="302"/>
      <c r="AP11" s="303"/>
      <c r="AQ11" s="301" t="s">
        <v>108</v>
      </c>
      <c r="AR11" s="303"/>
      <c r="AS11" s="301" t="s">
        <v>109</v>
      </c>
      <c r="AT11" s="302"/>
      <c r="AU11" s="303"/>
      <c r="AV11" s="301" t="s">
        <v>109</v>
      </c>
      <c r="AW11" s="302"/>
      <c r="AX11" s="302"/>
      <c r="AY11" s="303"/>
      <c r="AZ11" s="305"/>
      <c r="BA11" s="271" t="s">
        <v>57</v>
      </c>
      <c r="BB11" s="267" t="s">
        <v>55</v>
      </c>
      <c r="BC11" s="269" t="s">
        <v>56</v>
      </c>
      <c r="BD11" s="265" t="s">
        <v>58</v>
      </c>
      <c r="BE11" s="265" t="s">
        <v>59</v>
      </c>
      <c r="BF11" s="265" t="s">
        <v>60</v>
      </c>
      <c r="BG11" s="271" t="s">
        <v>57</v>
      </c>
      <c r="BH11" s="267" t="s">
        <v>55</v>
      </c>
      <c r="BI11" s="269" t="s">
        <v>56</v>
      </c>
      <c r="BJ11" s="265" t="s">
        <v>58</v>
      </c>
      <c r="BK11" s="265" t="s">
        <v>59</v>
      </c>
      <c r="BL11" s="265" t="s">
        <v>60</v>
      </c>
      <c r="BM11" s="271" t="s">
        <v>57</v>
      </c>
      <c r="BN11" s="267" t="s">
        <v>55</v>
      </c>
      <c r="BO11" s="269" t="s">
        <v>56</v>
      </c>
      <c r="BP11" s="265" t="s">
        <v>58</v>
      </c>
      <c r="BQ11" s="265" t="s">
        <v>59</v>
      </c>
      <c r="BR11" s="265" t="s">
        <v>60</v>
      </c>
      <c r="BS11" s="271" t="s">
        <v>57</v>
      </c>
      <c r="BT11" s="267" t="s">
        <v>55</v>
      </c>
      <c r="BU11" s="269" t="s">
        <v>56</v>
      </c>
      <c r="BV11" s="265" t="s">
        <v>58</v>
      </c>
      <c r="BW11" s="265" t="s">
        <v>59</v>
      </c>
      <c r="BX11" s="265" t="s">
        <v>60</v>
      </c>
      <c r="BY11" s="271" t="s">
        <v>57</v>
      </c>
      <c r="BZ11" s="267" t="s">
        <v>55</v>
      </c>
      <c r="CA11" s="269" t="s">
        <v>56</v>
      </c>
      <c r="CB11" s="265" t="s">
        <v>58</v>
      </c>
      <c r="CC11" s="265" t="s">
        <v>59</v>
      </c>
      <c r="CD11" s="265" t="s">
        <v>60</v>
      </c>
      <c r="CE11" s="271" t="s">
        <v>57</v>
      </c>
      <c r="CF11" s="267" t="s">
        <v>55</v>
      </c>
      <c r="CG11" s="269" t="s">
        <v>56</v>
      </c>
      <c r="CH11" s="265" t="s">
        <v>58</v>
      </c>
      <c r="CI11" s="265" t="s">
        <v>59</v>
      </c>
      <c r="CJ11" s="265" t="s">
        <v>60</v>
      </c>
      <c r="CK11" s="271" t="s">
        <v>57</v>
      </c>
      <c r="CL11" s="267" t="s">
        <v>55</v>
      </c>
      <c r="CM11" s="269" t="s">
        <v>56</v>
      </c>
      <c r="CN11" s="265" t="s">
        <v>58</v>
      </c>
      <c r="CO11" s="265" t="s">
        <v>59</v>
      </c>
      <c r="CP11" s="265" t="s">
        <v>60</v>
      </c>
      <c r="CQ11" s="271" t="s">
        <v>57</v>
      </c>
      <c r="CR11" s="267" t="s">
        <v>55</v>
      </c>
      <c r="CS11" s="269" t="s">
        <v>56</v>
      </c>
      <c r="CT11" s="265" t="s">
        <v>58</v>
      </c>
      <c r="CU11" s="265" t="s">
        <v>59</v>
      </c>
      <c r="CV11" s="265" t="s">
        <v>60</v>
      </c>
      <c r="CW11" s="244" t="s">
        <v>57</v>
      </c>
      <c r="CX11" s="267" t="s">
        <v>55</v>
      </c>
      <c r="CY11" s="269" t="s">
        <v>56</v>
      </c>
      <c r="CZ11" s="265" t="s">
        <v>58</v>
      </c>
      <c r="DA11" s="265" t="s">
        <v>59</v>
      </c>
      <c r="DB11" s="265" t="s">
        <v>60</v>
      </c>
      <c r="DC11" s="242"/>
      <c r="DD11" s="242"/>
      <c r="DE11" s="245"/>
      <c r="DF11" s="245"/>
    </row>
    <row r="12" spans="1:110" ht="43.5" customHeight="1">
      <c r="A12" s="246"/>
      <c r="B12" s="279"/>
      <c r="C12" s="282"/>
      <c r="D12" s="282"/>
      <c r="E12" s="282"/>
      <c r="F12" s="282"/>
      <c r="G12" s="293"/>
      <c r="H12" s="282"/>
      <c r="I12" s="246"/>
      <c r="J12" s="246"/>
      <c r="K12" s="246"/>
      <c r="L12" s="282"/>
      <c r="M12" s="282"/>
      <c r="N12" s="282"/>
      <c r="O12" s="246"/>
      <c r="P12" s="246"/>
      <c r="Q12" s="285"/>
      <c r="R12" s="288"/>
      <c r="S12" s="246"/>
      <c r="T12" s="246"/>
      <c r="U12" s="246"/>
      <c r="V12" s="246"/>
      <c r="W12" s="285"/>
      <c r="X12" s="291"/>
      <c r="Y12" s="282"/>
      <c r="Z12" s="282"/>
      <c r="AA12" s="293"/>
      <c r="AB12" s="293"/>
      <c r="AC12" s="293"/>
      <c r="AD12" s="293"/>
      <c r="AE12" s="295"/>
      <c r="AF12" s="44" t="s">
        <v>83</v>
      </c>
      <c r="AG12" s="295"/>
      <c r="AH12" s="94" t="s">
        <v>83</v>
      </c>
      <c r="AI12" s="266"/>
      <c r="AJ12" s="266"/>
      <c r="AK12" s="297"/>
      <c r="AL12" s="206" t="s">
        <v>110</v>
      </c>
      <c r="AM12" s="206" t="s">
        <v>116</v>
      </c>
      <c r="AN12" s="207" t="s">
        <v>111</v>
      </c>
      <c r="AO12" s="207" t="s">
        <v>112</v>
      </c>
      <c r="AP12" s="206" t="s">
        <v>116</v>
      </c>
      <c r="AQ12" s="206" t="s">
        <v>110</v>
      </c>
      <c r="AR12" s="206" t="s">
        <v>116</v>
      </c>
      <c r="AS12" s="207" t="s">
        <v>111</v>
      </c>
      <c r="AT12" s="207" t="s">
        <v>112</v>
      </c>
      <c r="AU12" s="206" t="s">
        <v>116</v>
      </c>
      <c r="AV12" s="206" t="s">
        <v>119</v>
      </c>
      <c r="AW12" s="207" t="s">
        <v>111</v>
      </c>
      <c r="AX12" s="207" t="s">
        <v>112</v>
      </c>
      <c r="AY12" s="206" t="s">
        <v>116</v>
      </c>
      <c r="AZ12" s="306"/>
      <c r="BA12" s="272"/>
      <c r="BB12" s="268"/>
      <c r="BC12" s="270"/>
      <c r="BD12" s="266"/>
      <c r="BE12" s="266"/>
      <c r="BF12" s="266"/>
      <c r="BG12" s="272"/>
      <c r="BH12" s="268"/>
      <c r="BI12" s="270"/>
      <c r="BJ12" s="266"/>
      <c r="BK12" s="266"/>
      <c r="BL12" s="266"/>
      <c r="BM12" s="272"/>
      <c r="BN12" s="268"/>
      <c r="BO12" s="270"/>
      <c r="BP12" s="266"/>
      <c r="BQ12" s="266"/>
      <c r="BR12" s="266"/>
      <c r="BS12" s="272"/>
      <c r="BT12" s="268"/>
      <c r="BU12" s="270"/>
      <c r="BV12" s="266"/>
      <c r="BW12" s="266"/>
      <c r="BX12" s="266"/>
      <c r="BY12" s="272"/>
      <c r="BZ12" s="268"/>
      <c r="CA12" s="270"/>
      <c r="CB12" s="266"/>
      <c r="CC12" s="266"/>
      <c r="CD12" s="266"/>
      <c r="CE12" s="272"/>
      <c r="CF12" s="268"/>
      <c r="CG12" s="270"/>
      <c r="CH12" s="266"/>
      <c r="CI12" s="266"/>
      <c r="CJ12" s="266"/>
      <c r="CK12" s="272"/>
      <c r="CL12" s="268"/>
      <c r="CM12" s="270"/>
      <c r="CN12" s="266"/>
      <c r="CO12" s="266"/>
      <c r="CP12" s="266"/>
      <c r="CQ12" s="272"/>
      <c r="CR12" s="268"/>
      <c r="CS12" s="270"/>
      <c r="CT12" s="266"/>
      <c r="CU12" s="266"/>
      <c r="CV12" s="266"/>
      <c r="CW12" s="246"/>
      <c r="CX12" s="268"/>
      <c r="CY12" s="270"/>
      <c r="CZ12" s="266"/>
      <c r="DA12" s="266"/>
      <c r="DB12" s="266"/>
      <c r="DC12" s="243"/>
      <c r="DD12" s="243"/>
      <c r="DE12" s="246"/>
      <c r="DF12" s="246"/>
    </row>
    <row r="13" spans="1:110" ht="25.5" customHeight="1">
      <c r="A13" s="3" t="s">
        <v>166</v>
      </c>
      <c r="B13" s="3">
        <v>99</v>
      </c>
      <c r="C13" s="3" t="s">
        <v>174</v>
      </c>
      <c r="D13" s="3"/>
      <c r="E13" s="3"/>
      <c r="F13" s="3"/>
      <c r="G13" s="220" t="s">
        <v>168</v>
      </c>
      <c r="H13" s="3" t="s">
        <v>77</v>
      </c>
      <c r="I13" s="2">
        <v>1</v>
      </c>
      <c r="J13" s="2"/>
      <c r="K13" s="3" t="s">
        <v>175</v>
      </c>
      <c r="L13" s="148" t="s">
        <v>176</v>
      </c>
      <c r="M13" s="8">
        <v>1.5</v>
      </c>
      <c r="N13" s="2" t="s">
        <v>82</v>
      </c>
      <c r="O13" s="7">
        <v>2200</v>
      </c>
      <c r="P13" s="7">
        <v>44800</v>
      </c>
      <c r="Q13" s="11">
        <v>10000</v>
      </c>
      <c r="R13" s="13">
        <f>P13-Q13</f>
        <v>34800</v>
      </c>
      <c r="S13" s="7">
        <v>30000</v>
      </c>
      <c r="T13" s="22"/>
      <c r="U13" s="7">
        <f>P13-S13-Q13</f>
        <v>4800</v>
      </c>
      <c r="V13" s="24"/>
      <c r="W13" s="16">
        <f>Q13+S13+U13</f>
        <v>44800</v>
      </c>
      <c r="X13" s="12">
        <f>P13</f>
        <v>44800</v>
      </c>
      <c r="Y13" s="15">
        <v>63</v>
      </c>
      <c r="Z13" s="15">
        <v>63</v>
      </c>
      <c r="AA13" s="202">
        <v>10</v>
      </c>
      <c r="AB13" s="202"/>
      <c r="AC13" s="202"/>
      <c r="AD13" s="202"/>
      <c r="AE13" s="7">
        <v>9300</v>
      </c>
      <c r="AF13" s="140">
        <f>ROUND(_xlfn.IFS($N13="Ａ重油",AE13*1,$N13="灯油",AE13*0.939,$N13="ＬＰガス",AE13*1.299,$N13="ＬＮＧ",AE13*1.56),0)</f>
        <v>9300</v>
      </c>
      <c r="AG13" s="140">
        <v>7900</v>
      </c>
      <c r="AH13" s="140" cm="1">
        <f t="array" ref="AH13">ROUND(_xlfn.IFS($N13="Ａ重油",AG13*1,$N13="灯油",AG13*0.939,$N13="ＬＰガス",AG13*1.299,$N13="ＬＮＧ",AG13*1.56),0)</f>
        <v>7900</v>
      </c>
      <c r="AI13" s="7" t="s">
        <v>78</v>
      </c>
      <c r="AJ13" s="7"/>
      <c r="AK13" s="7"/>
      <c r="AL13" s="208"/>
      <c r="AM13" s="209"/>
      <c r="AN13" s="208"/>
      <c r="AO13" s="208"/>
      <c r="AP13" s="209"/>
      <c r="AQ13" s="208"/>
      <c r="AR13" s="209"/>
      <c r="AS13" s="208"/>
      <c r="AT13" s="208"/>
      <c r="AU13" s="209"/>
      <c r="AV13" s="209"/>
      <c r="AW13" s="208"/>
      <c r="AX13" s="208"/>
      <c r="AY13" s="209"/>
      <c r="AZ13" s="191">
        <v>0</v>
      </c>
      <c r="BA13" s="145">
        <f t="shared" ref="BA13:BA28" si="0">VLOOKUP($N13,$BD$4:$BE$7,2,0)</f>
        <v>20</v>
      </c>
      <c r="BB13" s="108">
        <v>100</v>
      </c>
      <c r="BC13" s="108">
        <f t="shared" ref="BC13:BC28" si="1">VLOOKUP($N13,BD$4:BF$7,3,0)*BB13</f>
        <v>100</v>
      </c>
      <c r="BD13" s="107">
        <f>SUM(BE13:BF13)</f>
        <v>2000</v>
      </c>
      <c r="BE13" s="107">
        <f>ROUNDDOWN(BA13*BC13*1/2,0)</f>
        <v>1000</v>
      </c>
      <c r="BF13" s="107">
        <f>ROUNDDOWN(BA13*BC13*1/2,0)</f>
        <v>1000</v>
      </c>
      <c r="BG13" s="139">
        <f t="shared" ref="BG13:BG28" si="2">VLOOKUP($N13,$BJ$4:$BK$7,2,0)</f>
        <v>0</v>
      </c>
      <c r="BH13" s="7"/>
      <c r="BI13" s="108">
        <f t="shared" ref="BI13:BI28" si="3">VLOOKUP($N13,BJ$4:BL$7,3,0)*BH13</f>
        <v>0</v>
      </c>
      <c r="BJ13" s="107">
        <f>SUM(BK13:BL13)</f>
        <v>0</v>
      </c>
      <c r="BK13" s="107">
        <f>ROUNDDOWN(BG13*BI13*1/2,0)</f>
        <v>0</v>
      </c>
      <c r="BL13" s="107">
        <f>ROUNDDOWN(BG13*BI13*1/2,0)</f>
        <v>0</v>
      </c>
      <c r="BM13" s="139">
        <f t="shared" ref="BM13:BM28" si="4">VLOOKUP($N13,$BP$4:$BQ$7,2,0)</f>
        <v>0</v>
      </c>
      <c r="BN13" s="7"/>
      <c r="BO13" s="108">
        <f t="shared" ref="BO13:BO28" si="5">VLOOKUP($N13,BP$4:BR$7,3,0)*BN13</f>
        <v>0</v>
      </c>
      <c r="BP13" s="107">
        <f>SUM(BQ13:BR13)</f>
        <v>0</v>
      </c>
      <c r="BQ13" s="107">
        <f>ROUNDDOWN(BM13*BO13*1/2,0)</f>
        <v>0</v>
      </c>
      <c r="BR13" s="107">
        <f>ROUNDDOWN(BM13*BO13*1/2,0)</f>
        <v>0</v>
      </c>
      <c r="BS13" s="139">
        <f t="shared" ref="BS13:BS28" si="6">VLOOKUP($N13,$BV$4:$BW$7,2,0)</f>
        <v>0</v>
      </c>
      <c r="BT13" s="7"/>
      <c r="BU13" s="108">
        <f t="shared" ref="BU13:BU28" si="7">VLOOKUP($N13,BV$4:BX$7,3,0)*BT13</f>
        <v>0</v>
      </c>
      <c r="BV13" s="107">
        <f>SUM(BW13:BX13)</f>
        <v>0</v>
      </c>
      <c r="BW13" s="107">
        <f t="shared" ref="BW13:BW28" si="8">ROUNDDOWN(BS13*BU13*1/2,0)</f>
        <v>0</v>
      </c>
      <c r="BX13" s="107">
        <f t="shared" ref="BX13:BX28" si="9">ROUNDDOWN(BS13*BU13*1/2,0)</f>
        <v>0</v>
      </c>
      <c r="BY13" s="139">
        <f t="shared" ref="BY13:BY28" si="10">VLOOKUP($N13,$CB$4:$CC$7,2,0)</f>
        <v>0</v>
      </c>
      <c r="BZ13" s="7"/>
      <c r="CA13" s="108">
        <f t="shared" ref="CA13:CA28" si="11">VLOOKUP($N13,CB$4:CD$7,3,0)*BZ13</f>
        <v>0</v>
      </c>
      <c r="CB13" s="107">
        <f>SUM(CC13:CD13)</f>
        <v>0</v>
      </c>
      <c r="CC13" s="107">
        <f>ROUNDDOWN(BY13*CA13*1/2,0)</f>
        <v>0</v>
      </c>
      <c r="CD13" s="107">
        <f>ROUNDDOWN(BY13*CA13*1/2,0)</f>
        <v>0</v>
      </c>
      <c r="CE13" s="111">
        <f t="shared" ref="CE13:CE28" si="12">VLOOKUP($N13,$CH$4:$CI$7,2,0)</f>
        <v>0</v>
      </c>
      <c r="CF13" s="7"/>
      <c r="CG13" s="108">
        <f t="shared" ref="CG13:CG28" si="13">VLOOKUP($N13,CH$4:CJ$7,3,0)*CF13</f>
        <v>0</v>
      </c>
      <c r="CH13" s="107">
        <f>SUM(CI13:CJ13)</f>
        <v>0</v>
      </c>
      <c r="CI13" s="107">
        <f>ROUNDDOWN(CE13*CG13*1/2,0)</f>
        <v>0</v>
      </c>
      <c r="CJ13" s="107">
        <f>ROUNDDOWN(CE13*CG13*1/2,0)</f>
        <v>0</v>
      </c>
      <c r="CK13" s="111">
        <f t="shared" ref="CK13:CK28" si="14">VLOOKUP($N13,$CN$4:$CO$7,2,0)</f>
        <v>0</v>
      </c>
      <c r="CL13" s="7"/>
      <c r="CM13" s="108">
        <f t="shared" ref="CM13:CM28" si="15">VLOOKUP($N13,CN$4:CP$7,3,0)*CL13</f>
        <v>0</v>
      </c>
      <c r="CN13" s="107">
        <f>SUM(CO13:CP13)</f>
        <v>0</v>
      </c>
      <c r="CO13" s="107">
        <f>ROUNDDOWN(CK13*CM13*1/2,0)</f>
        <v>0</v>
      </c>
      <c r="CP13" s="107">
        <f>ROUNDDOWN(CK13*CM13*1/2,0)</f>
        <v>0</v>
      </c>
      <c r="CQ13" s="111">
        <f t="shared" ref="CQ13:CQ28" si="16">VLOOKUP($N13,$CT$4:$CU$7,2,0)</f>
        <v>0</v>
      </c>
      <c r="CR13" s="7"/>
      <c r="CS13" s="108">
        <f t="shared" ref="CS13:CS28" si="17">VLOOKUP($N13,CT$4:CV$7,3,0)*CR13</f>
        <v>0</v>
      </c>
      <c r="CT13" s="107">
        <f>SUM(CU13:CV13)</f>
        <v>0</v>
      </c>
      <c r="CU13" s="107">
        <f t="shared" ref="CU13:CU28" si="18">ROUNDDOWN(CQ13*CS13*1/2,0)</f>
        <v>0</v>
      </c>
      <c r="CV13" s="107">
        <f t="shared" ref="CV13:CV28" si="19">ROUNDDOWN(CQ13*CS13*1/2,0)</f>
        <v>0</v>
      </c>
      <c r="CW13" s="111">
        <f t="shared" ref="CW13:CW28" si="20">VLOOKUP($N13,$CZ$4:$DA$7,2,0)</f>
        <v>0</v>
      </c>
      <c r="CX13" s="7"/>
      <c r="CY13" s="108">
        <f t="shared" ref="CY13:CY28" si="21">VLOOKUP($N13,CZ$4:DB$7,3,0)*CX13</f>
        <v>0</v>
      </c>
      <c r="CZ13" s="107">
        <f>SUM(DA13:DB13)</f>
        <v>0</v>
      </c>
      <c r="DA13" s="107">
        <f>ROUNDDOWN(CW13*CY13*1/2,0)</f>
        <v>0</v>
      </c>
      <c r="DB13" s="107">
        <f t="shared" ref="DB13:DB28" si="22">ROUNDDOWN(CW13*CY13*1/2,0)</f>
        <v>0</v>
      </c>
      <c r="DC13" s="151">
        <f t="shared" ref="DC13:DC28" si="23">BE13+BK13+BQ13+BW13+CC13+CI13+CO13+CU13+DA13</f>
        <v>1000</v>
      </c>
      <c r="DD13" s="151">
        <f t="shared" ref="DD13:DD28" si="24">P13-DC13</f>
        <v>43800</v>
      </c>
      <c r="DE13" s="7"/>
      <c r="DF13" s="150">
        <f t="shared" ref="DF13:DF28" si="25">SUM(AZ13,BB13,BH13,BN13,BT13,BZ13,CF13,CL13,CR13,CX13)</f>
        <v>100</v>
      </c>
    </row>
    <row r="14" spans="1:110" ht="25.5" customHeight="1">
      <c r="A14" s="5"/>
      <c r="B14" s="5"/>
      <c r="C14" s="5"/>
      <c r="D14" s="5"/>
      <c r="E14" s="5"/>
      <c r="F14" s="5"/>
      <c r="G14" s="221"/>
      <c r="H14" s="5"/>
      <c r="I14" s="2"/>
      <c r="J14" s="2"/>
      <c r="K14" s="3"/>
      <c r="L14" s="148"/>
      <c r="M14" s="8"/>
      <c r="N14" s="2"/>
      <c r="O14" s="7"/>
      <c r="P14" s="7"/>
      <c r="Q14" s="11"/>
      <c r="R14" s="13">
        <f>P14-Q14</f>
        <v>0</v>
      </c>
      <c r="S14" s="7"/>
      <c r="T14" s="22"/>
      <c r="U14" s="7">
        <f>P14-S14-Q14</f>
        <v>0</v>
      </c>
      <c r="V14" s="24"/>
      <c r="W14" s="16">
        <f t="shared" ref="W14" si="26">Q14+S14+U14</f>
        <v>0</v>
      </c>
      <c r="X14" s="12">
        <f t="shared" ref="X14:X28" si="27">P14</f>
        <v>0</v>
      </c>
      <c r="Y14" s="15"/>
      <c r="Z14" s="15"/>
      <c r="AA14" s="202"/>
      <c r="AB14" s="202"/>
      <c r="AC14" s="202"/>
      <c r="AD14" s="202"/>
      <c r="AE14" s="7"/>
      <c r="AF14" s="140" t="e" cm="1">
        <f t="array" ref="AF14">ROUND(_xlfn.IFS($N14="Ａ重油",AE14*1,$N14="灯油",AE14*0.939,$N14="ＬＰガス",AE14*1.299,$N14="ＬＮＧ",AE14*1.56),0)</f>
        <v>#N/A</v>
      </c>
      <c r="AG14" s="140"/>
      <c r="AH14" s="140" t="e" cm="1">
        <f t="array" ref="AH14">ROUND(_xlfn.IFS($N14="Ａ重油",AG14*1,$N14="灯油",AG14*0.939,$N14="ＬＰガス",AG14*1.299,$N14="ＬＮＧ",AG14*1.56),0)</f>
        <v>#N/A</v>
      </c>
      <c r="AI14" s="51"/>
      <c r="AJ14" s="51"/>
      <c r="AK14" s="51"/>
      <c r="AL14" s="210"/>
      <c r="AM14" s="211"/>
      <c r="AN14" s="212"/>
      <c r="AO14" s="212"/>
      <c r="AP14" s="213"/>
      <c r="AQ14" s="210"/>
      <c r="AR14" s="211"/>
      <c r="AS14" s="212"/>
      <c r="AT14" s="212"/>
      <c r="AU14" s="213"/>
      <c r="AV14" s="213"/>
      <c r="AW14" s="212"/>
      <c r="AX14" s="212"/>
      <c r="AY14" s="213"/>
      <c r="AZ14" s="192"/>
      <c r="BA14" s="111" t="e">
        <f t="shared" si="0"/>
        <v>#N/A</v>
      </c>
      <c r="BB14" s="108"/>
      <c r="BC14" s="108" t="e">
        <f t="shared" si="1"/>
        <v>#N/A</v>
      </c>
      <c r="BD14" s="107" t="e">
        <f>SUM(BE14:BF14)</f>
        <v>#N/A</v>
      </c>
      <c r="BE14" s="107" t="e">
        <f>ROUNDDOWN(BA14*BC14*1/2,0)</f>
        <v>#N/A</v>
      </c>
      <c r="BF14" s="107" t="e">
        <f t="shared" ref="BF14:BF17" si="28">ROUNDDOWN(BA14*BC14*1/2,0)</f>
        <v>#N/A</v>
      </c>
      <c r="BG14" s="111" t="e">
        <f t="shared" si="2"/>
        <v>#N/A</v>
      </c>
      <c r="BH14" s="7"/>
      <c r="BI14" s="108" t="e">
        <f t="shared" si="3"/>
        <v>#N/A</v>
      </c>
      <c r="BJ14" s="107" t="e">
        <f t="shared" ref="BJ14:BJ15" si="29">SUM(BK14:BL14)</f>
        <v>#N/A</v>
      </c>
      <c r="BK14" s="107" t="e">
        <f t="shared" ref="BK14:BK15" si="30">ROUNDDOWN(BG14*BI14*1/2,0)</f>
        <v>#N/A</v>
      </c>
      <c r="BL14" s="107" t="e">
        <f t="shared" ref="BL14:BL28" si="31">ROUNDDOWN(BG14*BI14*1/2,0)</f>
        <v>#N/A</v>
      </c>
      <c r="BM14" s="111" t="e">
        <f t="shared" si="4"/>
        <v>#N/A</v>
      </c>
      <c r="BN14" s="7"/>
      <c r="BO14" s="108" t="e">
        <f t="shared" si="5"/>
        <v>#N/A</v>
      </c>
      <c r="BP14" s="107" t="e">
        <f t="shared" ref="BP14:BP28" si="32">SUM(BQ14:BR14)</f>
        <v>#N/A</v>
      </c>
      <c r="BQ14" s="107" t="e">
        <f t="shared" ref="BQ14:BQ28" si="33">ROUNDDOWN(BM14*BO14*1/2,0)</f>
        <v>#N/A</v>
      </c>
      <c r="BR14" s="107" t="e">
        <f t="shared" ref="BR14:BR28" si="34">ROUNDDOWN(BM14*BO14*1/2,0)</f>
        <v>#N/A</v>
      </c>
      <c r="BS14" s="111" t="e">
        <f t="shared" si="6"/>
        <v>#N/A</v>
      </c>
      <c r="BT14" s="7"/>
      <c r="BU14" s="108" t="e">
        <f t="shared" si="7"/>
        <v>#N/A</v>
      </c>
      <c r="BV14" s="107" t="e">
        <f t="shared" ref="BV14:BV28" si="35">SUM(BW14:BX14)</f>
        <v>#N/A</v>
      </c>
      <c r="BW14" s="107" t="e">
        <f t="shared" si="8"/>
        <v>#N/A</v>
      </c>
      <c r="BX14" s="107" t="e">
        <f t="shared" si="9"/>
        <v>#N/A</v>
      </c>
      <c r="BY14" s="111" t="e">
        <f t="shared" si="10"/>
        <v>#N/A</v>
      </c>
      <c r="BZ14" s="7"/>
      <c r="CA14" s="108" t="e">
        <f t="shared" si="11"/>
        <v>#N/A</v>
      </c>
      <c r="CB14" s="107" t="e">
        <f t="shared" ref="CB14:CB28" si="36">SUM(CC14:CD14)</f>
        <v>#N/A</v>
      </c>
      <c r="CC14" s="107" t="e">
        <f t="shared" ref="CC14:CC28" si="37">ROUNDDOWN(BY14*CA14*1/2,0)</f>
        <v>#N/A</v>
      </c>
      <c r="CD14" s="107" t="e">
        <f t="shared" ref="CD14:CD28" si="38">ROUNDDOWN(BY14*CA14*1/2,0)</f>
        <v>#N/A</v>
      </c>
      <c r="CE14" s="111" t="e">
        <f t="shared" si="12"/>
        <v>#N/A</v>
      </c>
      <c r="CF14" s="7"/>
      <c r="CG14" s="108" t="e">
        <f t="shared" si="13"/>
        <v>#N/A</v>
      </c>
      <c r="CH14" s="107" t="e">
        <f t="shared" ref="CH14:CH28" si="39">SUM(CI14:CJ14)</f>
        <v>#N/A</v>
      </c>
      <c r="CI14" s="107" t="e">
        <f t="shared" ref="CI14:CI28" si="40">ROUNDDOWN(CE14*CG14*1/2,0)</f>
        <v>#N/A</v>
      </c>
      <c r="CJ14" s="107" t="e">
        <f t="shared" ref="CJ14:CJ28" si="41">ROUNDDOWN(CE14*CG14*1/2,0)</f>
        <v>#N/A</v>
      </c>
      <c r="CK14" s="111" t="e">
        <f t="shared" si="14"/>
        <v>#N/A</v>
      </c>
      <c r="CL14" s="7"/>
      <c r="CM14" s="108" t="e">
        <f t="shared" si="15"/>
        <v>#N/A</v>
      </c>
      <c r="CN14" s="107" t="e">
        <f t="shared" ref="CN14:CN28" si="42">SUM(CO14:CP14)</f>
        <v>#N/A</v>
      </c>
      <c r="CO14" s="107" t="e">
        <f t="shared" ref="CO14:CO28" si="43">ROUNDDOWN(CK14*CM14*1/2,0)</f>
        <v>#N/A</v>
      </c>
      <c r="CP14" s="107" t="e">
        <f t="shared" ref="CP14:CP28" si="44">ROUNDDOWN(CK14*CM14*1/2,0)</f>
        <v>#N/A</v>
      </c>
      <c r="CQ14" s="111" t="e">
        <f t="shared" si="16"/>
        <v>#N/A</v>
      </c>
      <c r="CR14" s="7"/>
      <c r="CS14" s="108" t="e">
        <f t="shared" si="17"/>
        <v>#N/A</v>
      </c>
      <c r="CT14" s="107" t="e">
        <f t="shared" ref="CT14:CT28" si="45">SUM(CU14:CV14)</f>
        <v>#N/A</v>
      </c>
      <c r="CU14" s="107" t="e">
        <f t="shared" si="18"/>
        <v>#N/A</v>
      </c>
      <c r="CV14" s="107" t="e">
        <f t="shared" si="19"/>
        <v>#N/A</v>
      </c>
      <c r="CW14" s="111" t="e">
        <f t="shared" si="20"/>
        <v>#N/A</v>
      </c>
      <c r="CX14" s="7"/>
      <c r="CY14" s="108" t="e">
        <f t="shared" si="21"/>
        <v>#N/A</v>
      </c>
      <c r="CZ14" s="107" t="e">
        <f t="shared" ref="CZ14:CZ28" si="46">SUM(DA14:DB14)</f>
        <v>#N/A</v>
      </c>
      <c r="DA14" s="107" t="e">
        <f t="shared" ref="DA14:DA28" si="47">ROUNDDOWN(CW14*CY14*1/2,0)</f>
        <v>#N/A</v>
      </c>
      <c r="DB14" s="107" t="e">
        <f t="shared" si="22"/>
        <v>#N/A</v>
      </c>
      <c r="DC14" s="151" t="e">
        <f t="shared" si="23"/>
        <v>#N/A</v>
      </c>
      <c r="DD14" s="151" t="e">
        <f t="shared" si="24"/>
        <v>#N/A</v>
      </c>
      <c r="DE14" s="7"/>
      <c r="DF14" s="150">
        <f t="shared" si="25"/>
        <v>0</v>
      </c>
    </row>
    <row r="15" spans="1:110" ht="25.5" customHeight="1">
      <c r="A15" s="5"/>
      <c r="B15" s="5"/>
      <c r="C15" s="5"/>
      <c r="D15" s="5"/>
      <c r="E15" s="5"/>
      <c r="F15" s="5"/>
      <c r="G15" s="221"/>
      <c r="H15" s="5"/>
      <c r="I15" s="2"/>
      <c r="J15" s="2"/>
      <c r="K15" s="3"/>
      <c r="L15" s="148"/>
      <c r="M15" s="8"/>
      <c r="N15" s="2"/>
      <c r="O15" s="7"/>
      <c r="P15" s="7"/>
      <c r="Q15" s="11"/>
      <c r="R15" s="13">
        <f t="shared" ref="R15:R28" si="48">P15-Q15</f>
        <v>0</v>
      </c>
      <c r="S15" s="7"/>
      <c r="T15" s="23"/>
      <c r="U15" s="7">
        <f>P15-S15-Q15</f>
        <v>0</v>
      </c>
      <c r="V15" s="24"/>
      <c r="W15" s="16">
        <f>Q15+S15+U15</f>
        <v>0</v>
      </c>
      <c r="X15" s="12">
        <f t="shared" si="27"/>
        <v>0</v>
      </c>
      <c r="Y15" s="15"/>
      <c r="Z15" s="15"/>
      <c r="AA15" s="202"/>
      <c r="AB15" s="202"/>
      <c r="AC15" s="202"/>
      <c r="AD15" s="202"/>
      <c r="AE15" s="7"/>
      <c r="AF15" s="140" t="e" cm="1">
        <f t="array" ref="AF15">ROUND(_xlfn.IFS($N15="Ａ重油",AE15*1,$N15="灯油",AE15*0.939,$N15="ＬＰガス",AE15*1.299,$N15="ＬＮＧ",AE15*1.56),0)</f>
        <v>#N/A</v>
      </c>
      <c r="AG15" s="140"/>
      <c r="AH15" s="140" t="e" cm="1">
        <f t="array" ref="AH15">ROUND(_xlfn.IFS($N15="Ａ重油",AG15*1,$N15="灯油",AG15*0.939,$N15="ＬＰガス",AG15*1.299,$N15="ＬＮＧ",AG15*1.56),0)</f>
        <v>#N/A</v>
      </c>
      <c r="AI15" s="7"/>
      <c r="AJ15" s="7"/>
      <c r="AK15" s="7"/>
      <c r="AL15" s="210"/>
      <c r="AM15" s="211"/>
      <c r="AN15" s="208"/>
      <c r="AO15" s="208"/>
      <c r="AP15" s="209"/>
      <c r="AQ15" s="210"/>
      <c r="AR15" s="211"/>
      <c r="AS15" s="208"/>
      <c r="AT15" s="208"/>
      <c r="AU15" s="209"/>
      <c r="AV15" s="209"/>
      <c r="AW15" s="208"/>
      <c r="AX15" s="208"/>
      <c r="AY15" s="209"/>
      <c r="AZ15" s="191"/>
      <c r="BA15" s="111" t="e">
        <f t="shared" si="0"/>
        <v>#N/A</v>
      </c>
      <c r="BB15" s="108"/>
      <c r="BC15" s="108" t="e">
        <f t="shared" si="1"/>
        <v>#N/A</v>
      </c>
      <c r="BD15" s="107" t="e">
        <f t="shared" ref="BD15:BD28" si="49">SUM(BE15:BF15)</f>
        <v>#N/A</v>
      </c>
      <c r="BE15" s="107" t="e">
        <f t="shared" ref="BE15:BE19" si="50">ROUNDDOWN(BA15*BC15*1/2,0)</f>
        <v>#N/A</v>
      </c>
      <c r="BF15" s="107" t="e">
        <f t="shared" si="28"/>
        <v>#N/A</v>
      </c>
      <c r="BG15" s="111" t="e">
        <f t="shared" si="2"/>
        <v>#N/A</v>
      </c>
      <c r="BH15" s="7"/>
      <c r="BI15" s="108" t="e">
        <f t="shared" si="3"/>
        <v>#N/A</v>
      </c>
      <c r="BJ15" s="107" t="e">
        <f t="shared" si="29"/>
        <v>#N/A</v>
      </c>
      <c r="BK15" s="107" t="e">
        <f t="shared" si="30"/>
        <v>#N/A</v>
      </c>
      <c r="BL15" s="107" t="e">
        <f t="shared" si="31"/>
        <v>#N/A</v>
      </c>
      <c r="BM15" s="111" t="e">
        <f t="shared" si="4"/>
        <v>#N/A</v>
      </c>
      <c r="BN15" s="7"/>
      <c r="BO15" s="108" t="e">
        <f t="shared" si="5"/>
        <v>#N/A</v>
      </c>
      <c r="BP15" s="107" t="e">
        <f t="shared" si="32"/>
        <v>#N/A</v>
      </c>
      <c r="BQ15" s="107" t="e">
        <f t="shared" si="33"/>
        <v>#N/A</v>
      </c>
      <c r="BR15" s="107" t="e">
        <f t="shared" si="34"/>
        <v>#N/A</v>
      </c>
      <c r="BS15" s="111" t="e">
        <f t="shared" si="6"/>
        <v>#N/A</v>
      </c>
      <c r="BT15" s="7"/>
      <c r="BU15" s="108" t="e">
        <f t="shared" si="7"/>
        <v>#N/A</v>
      </c>
      <c r="BV15" s="107" t="e">
        <f t="shared" si="35"/>
        <v>#N/A</v>
      </c>
      <c r="BW15" s="107" t="e">
        <f t="shared" si="8"/>
        <v>#N/A</v>
      </c>
      <c r="BX15" s="107" t="e">
        <f t="shared" si="9"/>
        <v>#N/A</v>
      </c>
      <c r="BY15" s="111" t="e">
        <f t="shared" si="10"/>
        <v>#N/A</v>
      </c>
      <c r="BZ15" s="7"/>
      <c r="CA15" s="108" t="e">
        <f t="shared" si="11"/>
        <v>#N/A</v>
      </c>
      <c r="CB15" s="107" t="e">
        <f t="shared" si="36"/>
        <v>#N/A</v>
      </c>
      <c r="CC15" s="107" t="e">
        <f t="shared" si="37"/>
        <v>#N/A</v>
      </c>
      <c r="CD15" s="107" t="e">
        <f t="shared" si="38"/>
        <v>#N/A</v>
      </c>
      <c r="CE15" s="111" t="e">
        <f t="shared" si="12"/>
        <v>#N/A</v>
      </c>
      <c r="CF15" s="7"/>
      <c r="CG15" s="108" t="e">
        <f t="shared" si="13"/>
        <v>#N/A</v>
      </c>
      <c r="CH15" s="107" t="e">
        <f t="shared" si="39"/>
        <v>#N/A</v>
      </c>
      <c r="CI15" s="107" t="e">
        <f t="shared" si="40"/>
        <v>#N/A</v>
      </c>
      <c r="CJ15" s="107" t="e">
        <f t="shared" si="41"/>
        <v>#N/A</v>
      </c>
      <c r="CK15" s="111" t="e">
        <f t="shared" si="14"/>
        <v>#N/A</v>
      </c>
      <c r="CL15" s="7"/>
      <c r="CM15" s="108" t="e">
        <f t="shared" si="15"/>
        <v>#N/A</v>
      </c>
      <c r="CN15" s="107" t="e">
        <f t="shared" si="42"/>
        <v>#N/A</v>
      </c>
      <c r="CO15" s="107" t="e">
        <f t="shared" si="43"/>
        <v>#N/A</v>
      </c>
      <c r="CP15" s="107" t="e">
        <f t="shared" si="44"/>
        <v>#N/A</v>
      </c>
      <c r="CQ15" s="111" t="e">
        <f t="shared" si="16"/>
        <v>#N/A</v>
      </c>
      <c r="CR15" s="7"/>
      <c r="CS15" s="108" t="e">
        <f t="shared" si="17"/>
        <v>#N/A</v>
      </c>
      <c r="CT15" s="107" t="e">
        <f t="shared" si="45"/>
        <v>#N/A</v>
      </c>
      <c r="CU15" s="107" t="e">
        <f t="shared" si="18"/>
        <v>#N/A</v>
      </c>
      <c r="CV15" s="107" t="e">
        <f t="shared" si="19"/>
        <v>#N/A</v>
      </c>
      <c r="CW15" s="111" t="e">
        <f t="shared" si="20"/>
        <v>#N/A</v>
      </c>
      <c r="CX15" s="7"/>
      <c r="CY15" s="108" t="e">
        <f t="shared" si="21"/>
        <v>#N/A</v>
      </c>
      <c r="CZ15" s="107" t="e">
        <f t="shared" si="46"/>
        <v>#N/A</v>
      </c>
      <c r="DA15" s="107" t="e">
        <f t="shared" si="47"/>
        <v>#N/A</v>
      </c>
      <c r="DB15" s="107" t="e">
        <f t="shared" si="22"/>
        <v>#N/A</v>
      </c>
      <c r="DC15" s="151" t="e">
        <f t="shared" si="23"/>
        <v>#N/A</v>
      </c>
      <c r="DD15" s="151" t="e">
        <f t="shared" si="24"/>
        <v>#N/A</v>
      </c>
      <c r="DE15" s="7"/>
      <c r="DF15" s="150">
        <f t="shared" si="25"/>
        <v>0</v>
      </c>
    </row>
    <row r="16" spans="1:110" ht="25.5" customHeight="1">
      <c r="A16" s="5"/>
      <c r="B16" s="5"/>
      <c r="C16" s="5"/>
      <c r="D16" s="5"/>
      <c r="E16" s="5"/>
      <c r="F16" s="5"/>
      <c r="G16" s="221"/>
      <c r="H16" s="5"/>
      <c r="I16" s="2"/>
      <c r="J16" s="2"/>
      <c r="K16" s="3"/>
      <c r="L16" s="148"/>
      <c r="M16" s="8"/>
      <c r="N16" s="2"/>
      <c r="O16" s="7"/>
      <c r="P16" s="7"/>
      <c r="Q16" s="11"/>
      <c r="R16" s="13">
        <f t="shared" si="48"/>
        <v>0</v>
      </c>
      <c r="S16" s="7"/>
      <c r="T16" s="23"/>
      <c r="U16" s="7">
        <f t="shared" ref="U16:U28" si="51">P16-S16-Q16</f>
        <v>0</v>
      </c>
      <c r="V16" s="24"/>
      <c r="W16" s="16">
        <f t="shared" ref="W16:W28" si="52">Q16+S16+U16</f>
        <v>0</v>
      </c>
      <c r="X16" s="12">
        <f t="shared" si="27"/>
        <v>0</v>
      </c>
      <c r="Y16" s="15"/>
      <c r="Z16" s="15"/>
      <c r="AA16" s="202"/>
      <c r="AB16" s="202"/>
      <c r="AC16" s="202"/>
      <c r="AD16" s="202"/>
      <c r="AE16" s="7"/>
      <c r="AF16" s="140" t="e" cm="1">
        <f t="array" ref="AF16">ROUND(_xlfn.IFS($N16="Ａ重油",AE16*1,$N16="灯油",AE16*0.939,$N16="ＬＰガス",AE16*1.299,$N16="ＬＮＧ",AE16*1.56),0)</f>
        <v>#N/A</v>
      </c>
      <c r="AG16" s="140"/>
      <c r="AH16" s="140" t="e" cm="1">
        <f t="array" ref="AH16">ROUND(_xlfn.IFS($N16="Ａ重油",AG16*1,$N16="灯油",AG16*0.939,$N16="ＬＰガス",AG16*1.299,$N16="ＬＮＧ",AG16*1.56),0)</f>
        <v>#N/A</v>
      </c>
      <c r="AI16" s="51"/>
      <c r="AJ16" s="51"/>
      <c r="AK16" s="51"/>
      <c r="AL16" s="210"/>
      <c r="AM16" s="211"/>
      <c r="AN16" s="212"/>
      <c r="AO16" s="212"/>
      <c r="AP16" s="213"/>
      <c r="AQ16" s="210"/>
      <c r="AR16" s="211"/>
      <c r="AS16" s="212"/>
      <c r="AT16" s="212"/>
      <c r="AU16" s="213"/>
      <c r="AV16" s="213"/>
      <c r="AW16" s="212"/>
      <c r="AX16" s="212"/>
      <c r="AY16" s="213"/>
      <c r="AZ16" s="192"/>
      <c r="BA16" s="111" t="e">
        <f t="shared" si="0"/>
        <v>#N/A</v>
      </c>
      <c r="BB16" s="108"/>
      <c r="BC16" s="108" t="e">
        <f t="shared" si="1"/>
        <v>#N/A</v>
      </c>
      <c r="BD16" s="107" t="e">
        <f t="shared" si="49"/>
        <v>#N/A</v>
      </c>
      <c r="BE16" s="107" t="e">
        <f t="shared" si="50"/>
        <v>#N/A</v>
      </c>
      <c r="BF16" s="107" t="e">
        <f t="shared" si="28"/>
        <v>#N/A</v>
      </c>
      <c r="BG16" s="111" t="e">
        <f t="shared" si="2"/>
        <v>#N/A</v>
      </c>
      <c r="BH16" s="7"/>
      <c r="BI16" s="108" t="e">
        <f t="shared" si="3"/>
        <v>#N/A</v>
      </c>
      <c r="BJ16" s="107" t="e">
        <f>SUM(BK16:BL16)</f>
        <v>#N/A</v>
      </c>
      <c r="BK16" s="107" t="e">
        <f>ROUNDDOWN(BG16*BI16*1/2,0)</f>
        <v>#N/A</v>
      </c>
      <c r="BL16" s="107" t="e">
        <f t="shared" si="31"/>
        <v>#N/A</v>
      </c>
      <c r="BM16" s="111" t="e">
        <f t="shared" si="4"/>
        <v>#N/A</v>
      </c>
      <c r="BN16" s="7"/>
      <c r="BO16" s="108" t="e">
        <f t="shared" si="5"/>
        <v>#N/A</v>
      </c>
      <c r="BP16" s="107" t="e">
        <f t="shared" si="32"/>
        <v>#N/A</v>
      </c>
      <c r="BQ16" s="107" t="e">
        <f t="shared" si="33"/>
        <v>#N/A</v>
      </c>
      <c r="BR16" s="107" t="e">
        <f t="shared" si="34"/>
        <v>#N/A</v>
      </c>
      <c r="BS16" s="111" t="e">
        <f t="shared" si="6"/>
        <v>#N/A</v>
      </c>
      <c r="BT16" s="7"/>
      <c r="BU16" s="108" t="e">
        <f t="shared" si="7"/>
        <v>#N/A</v>
      </c>
      <c r="BV16" s="107" t="e">
        <f t="shared" si="35"/>
        <v>#N/A</v>
      </c>
      <c r="BW16" s="107" t="e">
        <f t="shared" si="8"/>
        <v>#N/A</v>
      </c>
      <c r="BX16" s="107" t="e">
        <f t="shared" si="9"/>
        <v>#N/A</v>
      </c>
      <c r="BY16" s="111" t="e">
        <f t="shared" si="10"/>
        <v>#N/A</v>
      </c>
      <c r="BZ16" s="7"/>
      <c r="CA16" s="108" t="e">
        <f t="shared" si="11"/>
        <v>#N/A</v>
      </c>
      <c r="CB16" s="107" t="e">
        <f t="shared" si="36"/>
        <v>#N/A</v>
      </c>
      <c r="CC16" s="107" t="e">
        <f t="shared" si="37"/>
        <v>#N/A</v>
      </c>
      <c r="CD16" s="107" t="e">
        <f t="shared" si="38"/>
        <v>#N/A</v>
      </c>
      <c r="CE16" s="111" t="e">
        <f t="shared" si="12"/>
        <v>#N/A</v>
      </c>
      <c r="CF16" s="7"/>
      <c r="CG16" s="108" t="e">
        <f t="shared" si="13"/>
        <v>#N/A</v>
      </c>
      <c r="CH16" s="107" t="e">
        <f t="shared" si="39"/>
        <v>#N/A</v>
      </c>
      <c r="CI16" s="107" t="e">
        <f t="shared" si="40"/>
        <v>#N/A</v>
      </c>
      <c r="CJ16" s="107" t="e">
        <f t="shared" si="41"/>
        <v>#N/A</v>
      </c>
      <c r="CK16" s="111" t="e">
        <f t="shared" si="14"/>
        <v>#N/A</v>
      </c>
      <c r="CL16" s="7"/>
      <c r="CM16" s="108" t="e">
        <f t="shared" si="15"/>
        <v>#N/A</v>
      </c>
      <c r="CN16" s="107" t="e">
        <f t="shared" si="42"/>
        <v>#N/A</v>
      </c>
      <c r="CO16" s="107" t="e">
        <f t="shared" si="43"/>
        <v>#N/A</v>
      </c>
      <c r="CP16" s="107" t="e">
        <f t="shared" si="44"/>
        <v>#N/A</v>
      </c>
      <c r="CQ16" s="111" t="e">
        <f t="shared" si="16"/>
        <v>#N/A</v>
      </c>
      <c r="CR16" s="7"/>
      <c r="CS16" s="108" t="e">
        <f t="shared" si="17"/>
        <v>#N/A</v>
      </c>
      <c r="CT16" s="107" t="e">
        <f t="shared" si="45"/>
        <v>#N/A</v>
      </c>
      <c r="CU16" s="107" t="e">
        <f t="shared" si="18"/>
        <v>#N/A</v>
      </c>
      <c r="CV16" s="107" t="e">
        <f t="shared" si="19"/>
        <v>#N/A</v>
      </c>
      <c r="CW16" s="111" t="e">
        <f t="shared" si="20"/>
        <v>#N/A</v>
      </c>
      <c r="CX16" s="7"/>
      <c r="CY16" s="108" t="e">
        <f t="shared" si="21"/>
        <v>#N/A</v>
      </c>
      <c r="CZ16" s="107" t="e">
        <f t="shared" si="46"/>
        <v>#N/A</v>
      </c>
      <c r="DA16" s="107" t="e">
        <f t="shared" si="47"/>
        <v>#N/A</v>
      </c>
      <c r="DB16" s="107" t="e">
        <f t="shared" si="22"/>
        <v>#N/A</v>
      </c>
      <c r="DC16" s="151" t="e">
        <f t="shared" si="23"/>
        <v>#N/A</v>
      </c>
      <c r="DD16" s="151" t="e">
        <f t="shared" si="24"/>
        <v>#N/A</v>
      </c>
      <c r="DE16" s="7"/>
      <c r="DF16" s="150">
        <f t="shared" si="25"/>
        <v>0</v>
      </c>
    </row>
    <row r="17" spans="1:110" ht="25.5" customHeight="1">
      <c r="A17" s="5"/>
      <c r="B17" s="5"/>
      <c r="C17" s="5"/>
      <c r="D17" s="5"/>
      <c r="E17" s="5"/>
      <c r="F17" s="5"/>
      <c r="G17" s="221"/>
      <c r="H17" s="5"/>
      <c r="I17" s="2"/>
      <c r="J17" s="2"/>
      <c r="K17" s="3"/>
      <c r="L17" s="148"/>
      <c r="M17" s="8"/>
      <c r="N17" s="2"/>
      <c r="O17" s="7"/>
      <c r="P17" s="7"/>
      <c r="Q17" s="11"/>
      <c r="R17" s="13">
        <f t="shared" si="48"/>
        <v>0</v>
      </c>
      <c r="S17" s="7"/>
      <c r="T17" s="23"/>
      <c r="U17" s="7">
        <f>P17-S17-Q17</f>
        <v>0</v>
      </c>
      <c r="V17" s="24"/>
      <c r="W17" s="16">
        <f t="shared" si="52"/>
        <v>0</v>
      </c>
      <c r="X17" s="12">
        <f t="shared" si="27"/>
        <v>0</v>
      </c>
      <c r="Y17" s="15"/>
      <c r="Z17" s="15"/>
      <c r="AA17" s="202"/>
      <c r="AB17" s="202"/>
      <c r="AC17" s="202"/>
      <c r="AD17" s="202"/>
      <c r="AE17" s="140"/>
      <c r="AF17" s="140" t="e" cm="1">
        <f t="array" ref="AF17">ROUND(_xlfn.IFS($N17="Ａ重油",AE17*1,$N17="灯油",AE17*0.939,$N17="ＬＰガス",AE17*1.299,$N17="ＬＮＧ",AE17*1.56),0)</f>
        <v>#N/A</v>
      </c>
      <c r="AG17" s="140"/>
      <c r="AH17" s="140" t="e" cm="1">
        <f t="array" ref="AH17">ROUND(_xlfn.IFS($N17="Ａ重油",AG17*1,$N17="灯油",AG17*0.939,$N17="ＬＰガス",AG17*1.299,$N17="ＬＮＧ",AG17*1.56),0)</f>
        <v>#N/A</v>
      </c>
      <c r="AI17" s="7"/>
      <c r="AJ17" s="7"/>
      <c r="AK17" s="7"/>
      <c r="AL17" s="208"/>
      <c r="AM17" s="209"/>
      <c r="AN17" s="208"/>
      <c r="AO17" s="208"/>
      <c r="AP17" s="209"/>
      <c r="AQ17" s="208"/>
      <c r="AR17" s="209"/>
      <c r="AS17" s="208"/>
      <c r="AT17" s="208"/>
      <c r="AU17" s="209"/>
      <c r="AV17" s="209"/>
      <c r="AW17" s="208"/>
      <c r="AX17" s="208"/>
      <c r="AY17" s="209"/>
      <c r="AZ17" s="191"/>
      <c r="BA17" s="111" t="e">
        <f t="shared" si="0"/>
        <v>#N/A</v>
      </c>
      <c r="BB17" s="108"/>
      <c r="BC17" s="108" t="e">
        <f t="shared" si="1"/>
        <v>#N/A</v>
      </c>
      <c r="BD17" s="107" t="e">
        <f t="shared" si="49"/>
        <v>#N/A</v>
      </c>
      <c r="BE17" s="107" t="e">
        <f t="shared" si="50"/>
        <v>#N/A</v>
      </c>
      <c r="BF17" s="107" t="e">
        <f t="shared" si="28"/>
        <v>#N/A</v>
      </c>
      <c r="BG17" s="111" t="e">
        <f t="shared" si="2"/>
        <v>#N/A</v>
      </c>
      <c r="BH17" s="7"/>
      <c r="BI17" s="108" t="e">
        <f t="shared" si="3"/>
        <v>#N/A</v>
      </c>
      <c r="BJ17" s="107" t="e">
        <f t="shared" ref="BJ17:BJ28" si="53">SUM(BK17:BL17)</f>
        <v>#N/A</v>
      </c>
      <c r="BK17" s="107" t="e">
        <f t="shared" ref="BK17:BK28" si="54">ROUNDDOWN(BG17*BI17*1/2,0)</f>
        <v>#N/A</v>
      </c>
      <c r="BL17" s="107" t="e">
        <f t="shared" si="31"/>
        <v>#N/A</v>
      </c>
      <c r="BM17" s="111" t="e">
        <f t="shared" si="4"/>
        <v>#N/A</v>
      </c>
      <c r="BN17" s="7"/>
      <c r="BO17" s="108" t="e">
        <f t="shared" si="5"/>
        <v>#N/A</v>
      </c>
      <c r="BP17" s="107" t="e">
        <f t="shared" si="32"/>
        <v>#N/A</v>
      </c>
      <c r="BQ17" s="107" t="e">
        <f t="shared" si="33"/>
        <v>#N/A</v>
      </c>
      <c r="BR17" s="107" t="e">
        <f t="shared" si="34"/>
        <v>#N/A</v>
      </c>
      <c r="BS17" s="111" t="e">
        <f t="shared" si="6"/>
        <v>#N/A</v>
      </c>
      <c r="BT17" s="7"/>
      <c r="BU17" s="108" t="e">
        <f t="shared" si="7"/>
        <v>#N/A</v>
      </c>
      <c r="BV17" s="107" t="e">
        <f t="shared" si="35"/>
        <v>#N/A</v>
      </c>
      <c r="BW17" s="107" t="e">
        <f t="shared" si="8"/>
        <v>#N/A</v>
      </c>
      <c r="BX17" s="107" t="e">
        <f t="shared" si="9"/>
        <v>#N/A</v>
      </c>
      <c r="BY17" s="111" t="e">
        <f t="shared" si="10"/>
        <v>#N/A</v>
      </c>
      <c r="BZ17" s="7"/>
      <c r="CA17" s="108" t="e">
        <f t="shared" si="11"/>
        <v>#N/A</v>
      </c>
      <c r="CB17" s="107" t="e">
        <f t="shared" si="36"/>
        <v>#N/A</v>
      </c>
      <c r="CC17" s="107" t="e">
        <f t="shared" si="37"/>
        <v>#N/A</v>
      </c>
      <c r="CD17" s="107" t="e">
        <f t="shared" si="38"/>
        <v>#N/A</v>
      </c>
      <c r="CE17" s="111" t="e">
        <f t="shared" si="12"/>
        <v>#N/A</v>
      </c>
      <c r="CF17" s="7"/>
      <c r="CG17" s="108" t="e">
        <f t="shared" si="13"/>
        <v>#N/A</v>
      </c>
      <c r="CH17" s="107" t="e">
        <f t="shared" si="39"/>
        <v>#N/A</v>
      </c>
      <c r="CI17" s="107" t="e">
        <f t="shared" si="40"/>
        <v>#N/A</v>
      </c>
      <c r="CJ17" s="107" t="e">
        <f t="shared" si="41"/>
        <v>#N/A</v>
      </c>
      <c r="CK17" s="111" t="e">
        <f t="shared" si="14"/>
        <v>#N/A</v>
      </c>
      <c r="CL17" s="7"/>
      <c r="CM17" s="108" t="e">
        <f t="shared" si="15"/>
        <v>#N/A</v>
      </c>
      <c r="CN17" s="107" t="e">
        <f t="shared" si="42"/>
        <v>#N/A</v>
      </c>
      <c r="CO17" s="107" t="e">
        <f t="shared" si="43"/>
        <v>#N/A</v>
      </c>
      <c r="CP17" s="107" t="e">
        <f t="shared" si="44"/>
        <v>#N/A</v>
      </c>
      <c r="CQ17" s="111" t="e">
        <f t="shared" si="16"/>
        <v>#N/A</v>
      </c>
      <c r="CR17" s="7"/>
      <c r="CS17" s="108" t="e">
        <f t="shared" si="17"/>
        <v>#N/A</v>
      </c>
      <c r="CT17" s="107" t="e">
        <f t="shared" si="45"/>
        <v>#N/A</v>
      </c>
      <c r="CU17" s="107" t="e">
        <f t="shared" si="18"/>
        <v>#N/A</v>
      </c>
      <c r="CV17" s="107" t="e">
        <f t="shared" si="19"/>
        <v>#N/A</v>
      </c>
      <c r="CW17" s="111" t="e">
        <f t="shared" si="20"/>
        <v>#N/A</v>
      </c>
      <c r="CX17" s="7"/>
      <c r="CY17" s="108" t="e">
        <f t="shared" si="21"/>
        <v>#N/A</v>
      </c>
      <c r="CZ17" s="107" t="e">
        <f t="shared" si="46"/>
        <v>#N/A</v>
      </c>
      <c r="DA17" s="107" t="e">
        <f t="shared" si="47"/>
        <v>#N/A</v>
      </c>
      <c r="DB17" s="107" t="e">
        <f t="shared" si="22"/>
        <v>#N/A</v>
      </c>
      <c r="DC17" s="151" t="e">
        <f t="shared" si="23"/>
        <v>#N/A</v>
      </c>
      <c r="DD17" s="151" t="e">
        <f t="shared" si="24"/>
        <v>#N/A</v>
      </c>
      <c r="DE17" s="7"/>
      <c r="DF17" s="150">
        <f t="shared" si="25"/>
        <v>0</v>
      </c>
    </row>
    <row r="18" spans="1:110" ht="25.5" customHeight="1">
      <c r="A18" s="5"/>
      <c r="B18" s="5"/>
      <c r="C18" s="5"/>
      <c r="D18" s="5"/>
      <c r="E18" s="5"/>
      <c r="F18" s="5"/>
      <c r="G18" s="221"/>
      <c r="H18" s="5"/>
      <c r="I18" s="2"/>
      <c r="J18" s="2"/>
      <c r="K18" s="2"/>
      <c r="L18" s="149"/>
      <c r="M18" s="8"/>
      <c r="N18" s="2"/>
      <c r="O18" s="7"/>
      <c r="P18" s="7"/>
      <c r="Q18" s="11"/>
      <c r="R18" s="13">
        <f t="shared" si="48"/>
        <v>0</v>
      </c>
      <c r="S18" s="7"/>
      <c r="T18" s="23"/>
      <c r="U18" s="7">
        <f t="shared" si="51"/>
        <v>0</v>
      </c>
      <c r="V18" s="24"/>
      <c r="W18" s="16">
        <f t="shared" si="52"/>
        <v>0</v>
      </c>
      <c r="X18" s="12">
        <f t="shared" si="27"/>
        <v>0</v>
      </c>
      <c r="Y18" s="15"/>
      <c r="Z18" s="15"/>
      <c r="AA18" s="202"/>
      <c r="AB18" s="202"/>
      <c r="AC18" s="202"/>
      <c r="AD18" s="202"/>
      <c r="AE18" s="7"/>
      <c r="AF18" s="140" t="e" cm="1">
        <f t="array" ref="AF18">ROUND(_xlfn.IFS($N18="Ａ重油",AE18*1,$N18="灯油",AE18*0.939,$N18="ＬＰガス",AE18*1.299,$N18="ＬＮＧ",AE18*1.56),0)</f>
        <v>#N/A</v>
      </c>
      <c r="AG18" s="140"/>
      <c r="AH18" s="140" t="e" cm="1">
        <f t="array" ref="AH18">ROUND(_xlfn.IFS($N18="Ａ重油",AG18*1,$N18="灯油",AG18*0.939,$N18="ＬＰガス",AG18*1.299,$N18="ＬＮＧ",AG18*1.56),0)</f>
        <v>#N/A</v>
      </c>
      <c r="AI18" s="7"/>
      <c r="AJ18" s="7"/>
      <c r="AK18" s="7"/>
      <c r="AL18" s="208"/>
      <c r="AM18" s="209"/>
      <c r="AN18" s="208"/>
      <c r="AO18" s="208"/>
      <c r="AP18" s="209"/>
      <c r="AQ18" s="208"/>
      <c r="AR18" s="209"/>
      <c r="AS18" s="208"/>
      <c r="AT18" s="208"/>
      <c r="AU18" s="209"/>
      <c r="AV18" s="209"/>
      <c r="AW18" s="208"/>
      <c r="AX18" s="208"/>
      <c r="AY18" s="209"/>
      <c r="AZ18" s="191"/>
      <c r="BA18" s="111" t="e">
        <f t="shared" si="0"/>
        <v>#N/A</v>
      </c>
      <c r="BB18" s="108"/>
      <c r="BC18" s="108" t="e">
        <f t="shared" si="1"/>
        <v>#N/A</v>
      </c>
      <c r="BD18" s="107" t="e">
        <f t="shared" si="49"/>
        <v>#N/A</v>
      </c>
      <c r="BE18" s="107" t="e">
        <f t="shared" si="50"/>
        <v>#N/A</v>
      </c>
      <c r="BF18" s="107" t="e">
        <f>ROUNDDOWN(BA18*BC18*1/2,0)</f>
        <v>#N/A</v>
      </c>
      <c r="BG18" s="111" t="e">
        <f t="shared" si="2"/>
        <v>#N/A</v>
      </c>
      <c r="BH18" s="7"/>
      <c r="BI18" s="108" t="e">
        <f t="shared" si="3"/>
        <v>#N/A</v>
      </c>
      <c r="BJ18" s="107" t="e">
        <f t="shared" si="53"/>
        <v>#N/A</v>
      </c>
      <c r="BK18" s="107" t="e">
        <f t="shared" si="54"/>
        <v>#N/A</v>
      </c>
      <c r="BL18" s="107" t="e">
        <f t="shared" si="31"/>
        <v>#N/A</v>
      </c>
      <c r="BM18" s="111" t="e">
        <f t="shared" si="4"/>
        <v>#N/A</v>
      </c>
      <c r="BN18" s="7"/>
      <c r="BO18" s="108" t="e">
        <f t="shared" si="5"/>
        <v>#N/A</v>
      </c>
      <c r="BP18" s="107" t="e">
        <f t="shared" si="32"/>
        <v>#N/A</v>
      </c>
      <c r="BQ18" s="107" t="e">
        <f t="shared" si="33"/>
        <v>#N/A</v>
      </c>
      <c r="BR18" s="107" t="e">
        <f t="shared" si="34"/>
        <v>#N/A</v>
      </c>
      <c r="BS18" s="111" t="e">
        <f t="shared" si="6"/>
        <v>#N/A</v>
      </c>
      <c r="BT18" s="7"/>
      <c r="BU18" s="108" t="e">
        <f t="shared" si="7"/>
        <v>#N/A</v>
      </c>
      <c r="BV18" s="107" t="e">
        <f t="shared" si="35"/>
        <v>#N/A</v>
      </c>
      <c r="BW18" s="107" t="e">
        <f t="shared" si="8"/>
        <v>#N/A</v>
      </c>
      <c r="BX18" s="107" t="e">
        <f t="shared" si="9"/>
        <v>#N/A</v>
      </c>
      <c r="BY18" s="111" t="e">
        <f t="shared" si="10"/>
        <v>#N/A</v>
      </c>
      <c r="BZ18" s="7"/>
      <c r="CA18" s="108" t="e">
        <f t="shared" si="11"/>
        <v>#N/A</v>
      </c>
      <c r="CB18" s="107" t="e">
        <f t="shared" si="36"/>
        <v>#N/A</v>
      </c>
      <c r="CC18" s="107" t="e">
        <f t="shared" si="37"/>
        <v>#N/A</v>
      </c>
      <c r="CD18" s="107" t="e">
        <f t="shared" si="38"/>
        <v>#N/A</v>
      </c>
      <c r="CE18" s="111" t="e">
        <f t="shared" si="12"/>
        <v>#N/A</v>
      </c>
      <c r="CF18" s="7"/>
      <c r="CG18" s="108" t="e">
        <f t="shared" si="13"/>
        <v>#N/A</v>
      </c>
      <c r="CH18" s="107" t="e">
        <f t="shared" si="39"/>
        <v>#N/A</v>
      </c>
      <c r="CI18" s="107" t="e">
        <f t="shared" si="40"/>
        <v>#N/A</v>
      </c>
      <c r="CJ18" s="107" t="e">
        <f t="shared" si="41"/>
        <v>#N/A</v>
      </c>
      <c r="CK18" s="111" t="e">
        <f t="shared" si="14"/>
        <v>#N/A</v>
      </c>
      <c r="CL18" s="7"/>
      <c r="CM18" s="108" t="e">
        <f t="shared" si="15"/>
        <v>#N/A</v>
      </c>
      <c r="CN18" s="107" t="e">
        <f t="shared" si="42"/>
        <v>#N/A</v>
      </c>
      <c r="CO18" s="107" t="e">
        <f t="shared" si="43"/>
        <v>#N/A</v>
      </c>
      <c r="CP18" s="107" t="e">
        <f t="shared" si="44"/>
        <v>#N/A</v>
      </c>
      <c r="CQ18" s="111" t="e">
        <f t="shared" si="16"/>
        <v>#N/A</v>
      </c>
      <c r="CR18" s="7"/>
      <c r="CS18" s="108" t="e">
        <f t="shared" si="17"/>
        <v>#N/A</v>
      </c>
      <c r="CT18" s="107" t="e">
        <f t="shared" si="45"/>
        <v>#N/A</v>
      </c>
      <c r="CU18" s="107" t="e">
        <f t="shared" si="18"/>
        <v>#N/A</v>
      </c>
      <c r="CV18" s="107" t="e">
        <f t="shared" si="19"/>
        <v>#N/A</v>
      </c>
      <c r="CW18" s="111" t="e">
        <f t="shared" si="20"/>
        <v>#N/A</v>
      </c>
      <c r="CX18" s="7"/>
      <c r="CY18" s="108" t="e">
        <f t="shared" si="21"/>
        <v>#N/A</v>
      </c>
      <c r="CZ18" s="107" t="e">
        <f t="shared" si="46"/>
        <v>#N/A</v>
      </c>
      <c r="DA18" s="107" t="e">
        <f t="shared" si="47"/>
        <v>#N/A</v>
      </c>
      <c r="DB18" s="107" t="e">
        <f t="shared" si="22"/>
        <v>#N/A</v>
      </c>
      <c r="DC18" s="151" t="e">
        <f t="shared" si="23"/>
        <v>#N/A</v>
      </c>
      <c r="DD18" s="151" t="e">
        <f t="shared" si="24"/>
        <v>#N/A</v>
      </c>
      <c r="DE18" s="7"/>
      <c r="DF18" s="150">
        <f t="shared" si="25"/>
        <v>0</v>
      </c>
    </row>
    <row r="19" spans="1:110" ht="25.5" customHeight="1">
      <c r="A19" s="5"/>
      <c r="B19" s="5"/>
      <c r="C19" s="5"/>
      <c r="D19" s="5"/>
      <c r="E19" s="5"/>
      <c r="F19" s="5"/>
      <c r="G19" s="221"/>
      <c r="H19" s="5"/>
      <c r="I19" s="2"/>
      <c r="J19" s="2"/>
      <c r="K19" s="3"/>
      <c r="L19" s="148"/>
      <c r="M19" s="8"/>
      <c r="N19" s="2"/>
      <c r="O19" s="7"/>
      <c r="P19" s="7"/>
      <c r="Q19" s="11"/>
      <c r="R19" s="13">
        <f t="shared" si="48"/>
        <v>0</v>
      </c>
      <c r="S19" s="7"/>
      <c r="T19" s="23"/>
      <c r="U19" s="7">
        <f t="shared" si="51"/>
        <v>0</v>
      </c>
      <c r="V19" s="24"/>
      <c r="W19" s="16">
        <f t="shared" si="52"/>
        <v>0</v>
      </c>
      <c r="X19" s="12">
        <f t="shared" si="27"/>
        <v>0</v>
      </c>
      <c r="Y19" s="15"/>
      <c r="Z19" s="15"/>
      <c r="AA19" s="202"/>
      <c r="AB19" s="202"/>
      <c r="AC19" s="202"/>
      <c r="AD19" s="202"/>
      <c r="AE19" s="7"/>
      <c r="AF19" s="140" t="e" cm="1">
        <f t="array" ref="AF19">ROUND(_xlfn.IFS($N19="Ａ重油",AE19*1,$N19="灯油",AE19*0.939,$N19="ＬＰガス",AE19*1.299,$N19="ＬＮＧ",AE19*1.56),0)</f>
        <v>#N/A</v>
      </c>
      <c r="AG19" s="140"/>
      <c r="AH19" s="140" t="e" cm="1">
        <f t="array" ref="AH19">ROUND(_xlfn.IFS($N19="Ａ重油",AG19*1,$N19="灯油",AG19*0.939,$N19="ＬＰガス",AG19*1.299,$N19="ＬＮＧ",AG19*1.56),0)</f>
        <v>#N/A</v>
      </c>
      <c r="AI19" s="7"/>
      <c r="AJ19" s="7"/>
      <c r="AK19" s="7"/>
      <c r="AL19" s="208"/>
      <c r="AM19" s="209"/>
      <c r="AN19" s="208"/>
      <c r="AO19" s="208"/>
      <c r="AP19" s="209"/>
      <c r="AQ19" s="208"/>
      <c r="AR19" s="209"/>
      <c r="AS19" s="208"/>
      <c r="AT19" s="208"/>
      <c r="AU19" s="209"/>
      <c r="AV19" s="209"/>
      <c r="AW19" s="208"/>
      <c r="AX19" s="208"/>
      <c r="AY19" s="209"/>
      <c r="AZ19" s="191"/>
      <c r="BA19" s="111" t="e">
        <f t="shared" si="0"/>
        <v>#N/A</v>
      </c>
      <c r="BB19" s="108"/>
      <c r="BC19" s="108" t="e">
        <f t="shared" si="1"/>
        <v>#N/A</v>
      </c>
      <c r="BD19" s="107" t="e">
        <f t="shared" si="49"/>
        <v>#N/A</v>
      </c>
      <c r="BE19" s="107" t="e">
        <f t="shared" si="50"/>
        <v>#N/A</v>
      </c>
      <c r="BF19" s="107" t="e">
        <f t="shared" ref="BF19:BF28" si="55">ROUNDDOWN(BA19*BC19*1/2,0)</f>
        <v>#N/A</v>
      </c>
      <c r="BG19" s="111" t="e">
        <f t="shared" si="2"/>
        <v>#N/A</v>
      </c>
      <c r="BH19" s="7"/>
      <c r="BI19" s="108" t="e">
        <f t="shared" si="3"/>
        <v>#N/A</v>
      </c>
      <c r="BJ19" s="107" t="e">
        <f t="shared" si="53"/>
        <v>#N/A</v>
      </c>
      <c r="BK19" s="107" t="e">
        <f t="shared" si="54"/>
        <v>#N/A</v>
      </c>
      <c r="BL19" s="107" t="e">
        <f t="shared" si="31"/>
        <v>#N/A</v>
      </c>
      <c r="BM19" s="111" t="e">
        <f t="shared" si="4"/>
        <v>#N/A</v>
      </c>
      <c r="BN19" s="7"/>
      <c r="BO19" s="108" t="e">
        <f t="shared" si="5"/>
        <v>#N/A</v>
      </c>
      <c r="BP19" s="107" t="e">
        <f t="shared" si="32"/>
        <v>#N/A</v>
      </c>
      <c r="BQ19" s="107" t="e">
        <f t="shared" si="33"/>
        <v>#N/A</v>
      </c>
      <c r="BR19" s="107" t="e">
        <f t="shared" si="34"/>
        <v>#N/A</v>
      </c>
      <c r="BS19" s="111" t="e">
        <f t="shared" si="6"/>
        <v>#N/A</v>
      </c>
      <c r="BT19" s="7"/>
      <c r="BU19" s="108" t="e">
        <f t="shared" si="7"/>
        <v>#N/A</v>
      </c>
      <c r="BV19" s="107" t="e">
        <f t="shared" si="35"/>
        <v>#N/A</v>
      </c>
      <c r="BW19" s="107" t="e">
        <f t="shared" si="8"/>
        <v>#N/A</v>
      </c>
      <c r="BX19" s="107" t="e">
        <f t="shared" si="9"/>
        <v>#N/A</v>
      </c>
      <c r="BY19" s="111" t="e">
        <f t="shared" si="10"/>
        <v>#N/A</v>
      </c>
      <c r="BZ19" s="7"/>
      <c r="CA19" s="108" t="e">
        <f t="shared" si="11"/>
        <v>#N/A</v>
      </c>
      <c r="CB19" s="107" t="e">
        <f t="shared" si="36"/>
        <v>#N/A</v>
      </c>
      <c r="CC19" s="107" t="e">
        <f t="shared" si="37"/>
        <v>#N/A</v>
      </c>
      <c r="CD19" s="107" t="e">
        <f t="shared" si="38"/>
        <v>#N/A</v>
      </c>
      <c r="CE19" s="111" t="e">
        <f t="shared" si="12"/>
        <v>#N/A</v>
      </c>
      <c r="CF19" s="7"/>
      <c r="CG19" s="108" t="e">
        <f t="shared" si="13"/>
        <v>#N/A</v>
      </c>
      <c r="CH19" s="107" t="e">
        <f t="shared" si="39"/>
        <v>#N/A</v>
      </c>
      <c r="CI19" s="107" t="e">
        <f t="shared" si="40"/>
        <v>#N/A</v>
      </c>
      <c r="CJ19" s="107" t="e">
        <f t="shared" si="41"/>
        <v>#N/A</v>
      </c>
      <c r="CK19" s="111" t="e">
        <f t="shared" si="14"/>
        <v>#N/A</v>
      </c>
      <c r="CL19" s="7"/>
      <c r="CM19" s="108" t="e">
        <f t="shared" si="15"/>
        <v>#N/A</v>
      </c>
      <c r="CN19" s="107" t="e">
        <f t="shared" si="42"/>
        <v>#N/A</v>
      </c>
      <c r="CO19" s="107" t="e">
        <f t="shared" si="43"/>
        <v>#N/A</v>
      </c>
      <c r="CP19" s="107" t="e">
        <f t="shared" si="44"/>
        <v>#N/A</v>
      </c>
      <c r="CQ19" s="111" t="e">
        <f t="shared" si="16"/>
        <v>#N/A</v>
      </c>
      <c r="CR19" s="7"/>
      <c r="CS19" s="108" t="e">
        <f t="shared" si="17"/>
        <v>#N/A</v>
      </c>
      <c r="CT19" s="107" t="e">
        <f t="shared" si="45"/>
        <v>#N/A</v>
      </c>
      <c r="CU19" s="107" t="e">
        <f t="shared" si="18"/>
        <v>#N/A</v>
      </c>
      <c r="CV19" s="107" t="e">
        <f t="shared" si="19"/>
        <v>#N/A</v>
      </c>
      <c r="CW19" s="111" t="e">
        <f t="shared" si="20"/>
        <v>#N/A</v>
      </c>
      <c r="CX19" s="7"/>
      <c r="CY19" s="108" t="e">
        <f t="shared" si="21"/>
        <v>#N/A</v>
      </c>
      <c r="CZ19" s="107" t="e">
        <f t="shared" si="46"/>
        <v>#N/A</v>
      </c>
      <c r="DA19" s="107" t="e">
        <f t="shared" si="47"/>
        <v>#N/A</v>
      </c>
      <c r="DB19" s="107" t="e">
        <f t="shared" si="22"/>
        <v>#N/A</v>
      </c>
      <c r="DC19" s="151" t="e">
        <f t="shared" si="23"/>
        <v>#N/A</v>
      </c>
      <c r="DD19" s="151" t="e">
        <f t="shared" si="24"/>
        <v>#N/A</v>
      </c>
      <c r="DE19" s="7"/>
      <c r="DF19" s="150">
        <f t="shared" si="25"/>
        <v>0</v>
      </c>
    </row>
    <row r="20" spans="1:110" ht="25.5" customHeight="1">
      <c r="A20" s="5"/>
      <c r="B20" s="5"/>
      <c r="C20" s="5"/>
      <c r="D20" s="5"/>
      <c r="E20" s="5"/>
      <c r="F20" s="5"/>
      <c r="G20" s="221"/>
      <c r="H20" s="5"/>
      <c r="I20" s="2"/>
      <c r="J20" s="2"/>
      <c r="K20" s="3"/>
      <c r="L20" s="148"/>
      <c r="M20" s="8"/>
      <c r="N20" s="2"/>
      <c r="O20" s="7"/>
      <c r="P20" s="7"/>
      <c r="Q20" s="11"/>
      <c r="R20" s="13">
        <f t="shared" si="48"/>
        <v>0</v>
      </c>
      <c r="S20" s="7"/>
      <c r="T20" s="23"/>
      <c r="U20" s="7">
        <f t="shared" si="51"/>
        <v>0</v>
      </c>
      <c r="V20" s="24"/>
      <c r="W20" s="16">
        <f t="shared" si="52"/>
        <v>0</v>
      </c>
      <c r="X20" s="12">
        <f t="shared" si="27"/>
        <v>0</v>
      </c>
      <c r="Y20" s="15"/>
      <c r="Z20" s="15"/>
      <c r="AA20" s="202"/>
      <c r="AB20" s="202"/>
      <c r="AC20" s="202"/>
      <c r="AD20" s="202"/>
      <c r="AE20" s="7"/>
      <c r="AF20" s="140" t="e" cm="1">
        <f t="array" ref="AF20">ROUND(_xlfn.IFS($N20="Ａ重油",AE20*1,$N20="灯油",AE20*0.939,$N20="ＬＰガス",AE20*1.299,$N20="ＬＮＧ",AE20*1.56),0)</f>
        <v>#N/A</v>
      </c>
      <c r="AG20" s="140"/>
      <c r="AH20" s="140" t="e" cm="1">
        <f t="array" ref="AH20">ROUND(_xlfn.IFS($N20="Ａ重油",AG20*1,$N20="灯油",AG20*0.939,$N20="ＬＰガス",AG20*1.299,$N20="ＬＮＧ",AG20*1.56),0)</f>
        <v>#N/A</v>
      </c>
      <c r="AI20" s="7"/>
      <c r="AJ20" s="7"/>
      <c r="AK20" s="7"/>
      <c r="AL20" s="208"/>
      <c r="AM20" s="209"/>
      <c r="AN20" s="208"/>
      <c r="AO20" s="208"/>
      <c r="AP20" s="209"/>
      <c r="AQ20" s="208"/>
      <c r="AR20" s="209"/>
      <c r="AS20" s="208"/>
      <c r="AT20" s="208"/>
      <c r="AU20" s="209"/>
      <c r="AV20" s="209"/>
      <c r="AW20" s="208"/>
      <c r="AX20" s="208"/>
      <c r="AY20" s="209"/>
      <c r="AZ20" s="191"/>
      <c r="BA20" s="111" t="e">
        <f t="shared" si="0"/>
        <v>#N/A</v>
      </c>
      <c r="BB20" s="108"/>
      <c r="BC20" s="108" t="e">
        <f t="shared" si="1"/>
        <v>#N/A</v>
      </c>
      <c r="BD20" s="107" t="e">
        <f t="shared" si="49"/>
        <v>#N/A</v>
      </c>
      <c r="BE20" s="107" t="e">
        <f>ROUNDDOWN(BA20*BC20*1/2,0)</f>
        <v>#N/A</v>
      </c>
      <c r="BF20" s="107" t="e">
        <f t="shared" si="55"/>
        <v>#N/A</v>
      </c>
      <c r="BG20" s="111" t="e">
        <f t="shared" si="2"/>
        <v>#N/A</v>
      </c>
      <c r="BH20" s="7"/>
      <c r="BI20" s="108" t="e">
        <f t="shared" si="3"/>
        <v>#N/A</v>
      </c>
      <c r="BJ20" s="107" t="e">
        <f t="shared" si="53"/>
        <v>#N/A</v>
      </c>
      <c r="BK20" s="107" t="e">
        <f t="shared" si="54"/>
        <v>#N/A</v>
      </c>
      <c r="BL20" s="107" t="e">
        <f t="shared" si="31"/>
        <v>#N/A</v>
      </c>
      <c r="BM20" s="111" t="e">
        <f t="shared" si="4"/>
        <v>#N/A</v>
      </c>
      <c r="BN20" s="7"/>
      <c r="BO20" s="108" t="e">
        <f t="shared" si="5"/>
        <v>#N/A</v>
      </c>
      <c r="BP20" s="107" t="e">
        <f t="shared" si="32"/>
        <v>#N/A</v>
      </c>
      <c r="BQ20" s="107" t="e">
        <f t="shared" si="33"/>
        <v>#N/A</v>
      </c>
      <c r="BR20" s="107" t="e">
        <f t="shared" si="34"/>
        <v>#N/A</v>
      </c>
      <c r="BS20" s="111" t="e">
        <f t="shared" si="6"/>
        <v>#N/A</v>
      </c>
      <c r="BT20" s="7"/>
      <c r="BU20" s="108" t="e">
        <f t="shared" si="7"/>
        <v>#N/A</v>
      </c>
      <c r="BV20" s="107" t="e">
        <f t="shared" si="35"/>
        <v>#N/A</v>
      </c>
      <c r="BW20" s="107" t="e">
        <f t="shared" si="8"/>
        <v>#N/A</v>
      </c>
      <c r="BX20" s="107" t="e">
        <f t="shared" si="9"/>
        <v>#N/A</v>
      </c>
      <c r="BY20" s="111" t="e">
        <f t="shared" si="10"/>
        <v>#N/A</v>
      </c>
      <c r="BZ20" s="7"/>
      <c r="CA20" s="108" t="e">
        <f t="shared" si="11"/>
        <v>#N/A</v>
      </c>
      <c r="CB20" s="107" t="e">
        <f t="shared" si="36"/>
        <v>#N/A</v>
      </c>
      <c r="CC20" s="107" t="e">
        <f t="shared" si="37"/>
        <v>#N/A</v>
      </c>
      <c r="CD20" s="107" t="e">
        <f t="shared" si="38"/>
        <v>#N/A</v>
      </c>
      <c r="CE20" s="111" t="e">
        <f t="shared" si="12"/>
        <v>#N/A</v>
      </c>
      <c r="CF20" s="7"/>
      <c r="CG20" s="108" t="e">
        <f t="shared" si="13"/>
        <v>#N/A</v>
      </c>
      <c r="CH20" s="107" t="e">
        <f t="shared" si="39"/>
        <v>#N/A</v>
      </c>
      <c r="CI20" s="107" t="e">
        <f t="shared" si="40"/>
        <v>#N/A</v>
      </c>
      <c r="CJ20" s="107" t="e">
        <f t="shared" si="41"/>
        <v>#N/A</v>
      </c>
      <c r="CK20" s="111" t="e">
        <f t="shared" si="14"/>
        <v>#N/A</v>
      </c>
      <c r="CL20" s="7"/>
      <c r="CM20" s="108" t="e">
        <f t="shared" si="15"/>
        <v>#N/A</v>
      </c>
      <c r="CN20" s="107" t="e">
        <f t="shared" si="42"/>
        <v>#N/A</v>
      </c>
      <c r="CO20" s="107" t="e">
        <f t="shared" si="43"/>
        <v>#N/A</v>
      </c>
      <c r="CP20" s="107" t="e">
        <f t="shared" si="44"/>
        <v>#N/A</v>
      </c>
      <c r="CQ20" s="111" t="e">
        <f t="shared" si="16"/>
        <v>#N/A</v>
      </c>
      <c r="CR20" s="7"/>
      <c r="CS20" s="108" t="e">
        <f t="shared" si="17"/>
        <v>#N/A</v>
      </c>
      <c r="CT20" s="107" t="e">
        <f t="shared" si="45"/>
        <v>#N/A</v>
      </c>
      <c r="CU20" s="107" t="e">
        <f t="shared" si="18"/>
        <v>#N/A</v>
      </c>
      <c r="CV20" s="107" t="e">
        <f t="shared" si="19"/>
        <v>#N/A</v>
      </c>
      <c r="CW20" s="111" t="e">
        <f t="shared" si="20"/>
        <v>#N/A</v>
      </c>
      <c r="CX20" s="7"/>
      <c r="CY20" s="108" t="e">
        <f t="shared" si="21"/>
        <v>#N/A</v>
      </c>
      <c r="CZ20" s="107" t="e">
        <f t="shared" si="46"/>
        <v>#N/A</v>
      </c>
      <c r="DA20" s="107" t="e">
        <f t="shared" si="47"/>
        <v>#N/A</v>
      </c>
      <c r="DB20" s="107" t="e">
        <f t="shared" si="22"/>
        <v>#N/A</v>
      </c>
      <c r="DC20" s="151" t="e">
        <f t="shared" si="23"/>
        <v>#N/A</v>
      </c>
      <c r="DD20" s="151" t="e">
        <f t="shared" si="24"/>
        <v>#N/A</v>
      </c>
      <c r="DE20" s="7"/>
      <c r="DF20" s="150">
        <f t="shared" si="25"/>
        <v>0</v>
      </c>
    </row>
    <row r="21" spans="1:110" ht="25.5" customHeight="1">
      <c r="A21" s="5"/>
      <c r="B21" s="5"/>
      <c r="C21" s="5"/>
      <c r="D21" s="5"/>
      <c r="E21" s="5"/>
      <c r="F21" s="5"/>
      <c r="G21" s="221"/>
      <c r="H21" s="5"/>
      <c r="I21" s="2"/>
      <c r="J21" s="2"/>
      <c r="K21" s="2"/>
      <c r="L21" s="149"/>
      <c r="M21" s="8"/>
      <c r="N21" s="2"/>
      <c r="O21" s="7"/>
      <c r="P21" s="7"/>
      <c r="Q21" s="11"/>
      <c r="R21" s="13">
        <f t="shared" si="48"/>
        <v>0</v>
      </c>
      <c r="S21" s="7"/>
      <c r="T21" s="23"/>
      <c r="U21" s="7">
        <f t="shared" si="51"/>
        <v>0</v>
      </c>
      <c r="V21" s="24"/>
      <c r="W21" s="16">
        <f t="shared" si="52"/>
        <v>0</v>
      </c>
      <c r="X21" s="12">
        <f t="shared" si="27"/>
        <v>0</v>
      </c>
      <c r="Y21" s="15"/>
      <c r="Z21" s="15"/>
      <c r="AA21" s="202"/>
      <c r="AB21" s="202"/>
      <c r="AC21" s="202"/>
      <c r="AD21" s="202"/>
      <c r="AE21" s="7"/>
      <c r="AF21" s="140" t="e" cm="1">
        <f t="array" ref="AF21">ROUND(_xlfn.IFS($N21="Ａ重油",AE21*1,$N21="灯油",AE21*0.939,$N21="ＬＰガス",AE21*1.299,$N21="ＬＮＧ",AE21*1.56),0)</f>
        <v>#N/A</v>
      </c>
      <c r="AG21" s="140"/>
      <c r="AH21" s="140" t="e" cm="1">
        <f t="array" ref="AH21">ROUND(_xlfn.IFS($N21="Ａ重油",AG21*1,$N21="灯油",AG21*0.939,$N21="ＬＰガス",AG21*1.299,$N21="ＬＮＧ",AG21*1.56),0)</f>
        <v>#N/A</v>
      </c>
      <c r="AI21" s="7"/>
      <c r="AJ21" s="7"/>
      <c r="AK21" s="7"/>
      <c r="AL21" s="208"/>
      <c r="AM21" s="209"/>
      <c r="AN21" s="208"/>
      <c r="AO21" s="208"/>
      <c r="AP21" s="209"/>
      <c r="AQ21" s="208"/>
      <c r="AR21" s="209"/>
      <c r="AS21" s="208"/>
      <c r="AT21" s="208"/>
      <c r="AU21" s="209"/>
      <c r="AV21" s="209"/>
      <c r="AW21" s="208"/>
      <c r="AX21" s="208"/>
      <c r="AY21" s="209"/>
      <c r="AZ21" s="191"/>
      <c r="BA21" s="111" t="e">
        <f t="shared" si="0"/>
        <v>#N/A</v>
      </c>
      <c r="BB21" s="108"/>
      <c r="BC21" s="108" t="e">
        <f t="shared" si="1"/>
        <v>#N/A</v>
      </c>
      <c r="BD21" s="107" t="e">
        <f t="shared" ref="BD21:BD26" si="56">SUM(BE21:BF21)</f>
        <v>#N/A</v>
      </c>
      <c r="BE21" s="107" t="e">
        <f t="shared" ref="BE21:BE26" si="57">ROUNDDOWN(BA21*BC21*1/2,0)</f>
        <v>#N/A</v>
      </c>
      <c r="BF21" s="107" t="e">
        <f t="shared" ref="BF21:BF26" si="58">ROUNDDOWN(BA21*BC21*1/2,0)</f>
        <v>#N/A</v>
      </c>
      <c r="BG21" s="111" t="e">
        <f t="shared" si="2"/>
        <v>#N/A</v>
      </c>
      <c r="BH21" s="7"/>
      <c r="BI21" s="108" t="e">
        <f t="shared" si="3"/>
        <v>#N/A</v>
      </c>
      <c r="BJ21" s="107" t="e">
        <f t="shared" ref="BJ21:BJ26" si="59">SUM(BK21:BL21)</f>
        <v>#N/A</v>
      </c>
      <c r="BK21" s="107" t="e">
        <f t="shared" ref="BK21:BK26" si="60">ROUNDDOWN(BG21*BI21*1/2,0)</f>
        <v>#N/A</v>
      </c>
      <c r="BL21" s="107" t="e">
        <f t="shared" ref="BL21:BL26" si="61">ROUNDDOWN(BG21*BI21*1/2,0)</f>
        <v>#N/A</v>
      </c>
      <c r="BM21" s="111" t="e">
        <f t="shared" si="4"/>
        <v>#N/A</v>
      </c>
      <c r="BN21" s="7"/>
      <c r="BO21" s="108" t="e">
        <f t="shared" si="5"/>
        <v>#N/A</v>
      </c>
      <c r="BP21" s="107" t="e">
        <f t="shared" ref="BP21:BP26" si="62">SUM(BQ21:BR21)</f>
        <v>#N/A</v>
      </c>
      <c r="BQ21" s="107" t="e">
        <f t="shared" ref="BQ21:BQ26" si="63">ROUNDDOWN(BM21*BO21*1/2,0)</f>
        <v>#N/A</v>
      </c>
      <c r="BR21" s="107" t="e">
        <f t="shared" ref="BR21:BR26" si="64">ROUNDDOWN(BM21*BO21*1/2,0)</f>
        <v>#N/A</v>
      </c>
      <c r="BS21" s="111" t="e">
        <f t="shared" si="6"/>
        <v>#N/A</v>
      </c>
      <c r="BT21" s="7"/>
      <c r="BU21" s="108" t="e">
        <f t="shared" si="7"/>
        <v>#N/A</v>
      </c>
      <c r="BV21" s="107" t="e">
        <f t="shared" ref="BV21:BV26" si="65">SUM(BW21:BX21)</f>
        <v>#N/A</v>
      </c>
      <c r="BW21" s="107" t="e">
        <f t="shared" ref="BW21:BW26" si="66">ROUNDDOWN(BS21*BU21*1/2,0)</f>
        <v>#N/A</v>
      </c>
      <c r="BX21" s="107" t="e">
        <f t="shared" ref="BX21:BX26" si="67">ROUNDDOWN(BS21*BU21*1/2,0)</f>
        <v>#N/A</v>
      </c>
      <c r="BY21" s="111" t="e">
        <f t="shared" si="10"/>
        <v>#N/A</v>
      </c>
      <c r="BZ21" s="7"/>
      <c r="CA21" s="108" t="e">
        <f t="shared" si="11"/>
        <v>#N/A</v>
      </c>
      <c r="CB21" s="107" t="e">
        <f t="shared" ref="CB21:CB26" si="68">SUM(CC21:CD21)</f>
        <v>#N/A</v>
      </c>
      <c r="CC21" s="107" t="e">
        <f t="shared" ref="CC21:CC26" si="69">ROUNDDOWN(BY21*CA21*1/2,0)</f>
        <v>#N/A</v>
      </c>
      <c r="CD21" s="107" t="e">
        <f t="shared" ref="CD21:CD26" si="70">ROUNDDOWN(BY21*CA21*1/2,0)</f>
        <v>#N/A</v>
      </c>
      <c r="CE21" s="111" t="e">
        <f t="shared" si="12"/>
        <v>#N/A</v>
      </c>
      <c r="CF21" s="7"/>
      <c r="CG21" s="108" t="e">
        <f t="shared" si="13"/>
        <v>#N/A</v>
      </c>
      <c r="CH21" s="107" t="e">
        <f t="shared" ref="CH21:CH26" si="71">SUM(CI21:CJ21)</f>
        <v>#N/A</v>
      </c>
      <c r="CI21" s="107" t="e">
        <f t="shared" ref="CI21:CI26" si="72">ROUNDDOWN(CE21*CG21*1/2,0)</f>
        <v>#N/A</v>
      </c>
      <c r="CJ21" s="107" t="e">
        <f t="shared" ref="CJ21:CJ26" si="73">ROUNDDOWN(CE21*CG21*1/2,0)</f>
        <v>#N/A</v>
      </c>
      <c r="CK21" s="111" t="e">
        <f t="shared" si="14"/>
        <v>#N/A</v>
      </c>
      <c r="CL21" s="7"/>
      <c r="CM21" s="108" t="e">
        <f t="shared" si="15"/>
        <v>#N/A</v>
      </c>
      <c r="CN21" s="107" t="e">
        <f t="shared" ref="CN21:CN26" si="74">SUM(CO21:CP21)</f>
        <v>#N/A</v>
      </c>
      <c r="CO21" s="107" t="e">
        <f t="shared" ref="CO21:CO26" si="75">ROUNDDOWN(CK21*CM21*1/2,0)</f>
        <v>#N/A</v>
      </c>
      <c r="CP21" s="107" t="e">
        <f t="shared" ref="CP21:CP26" si="76">ROUNDDOWN(CK21*CM21*1/2,0)</f>
        <v>#N/A</v>
      </c>
      <c r="CQ21" s="111" t="e">
        <f t="shared" si="16"/>
        <v>#N/A</v>
      </c>
      <c r="CR21" s="7"/>
      <c r="CS21" s="108" t="e">
        <f t="shared" si="17"/>
        <v>#N/A</v>
      </c>
      <c r="CT21" s="107" t="e">
        <f t="shared" ref="CT21:CT26" si="77">SUM(CU21:CV21)</f>
        <v>#N/A</v>
      </c>
      <c r="CU21" s="107" t="e">
        <f t="shared" ref="CU21:CU26" si="78">ROUNDDOWN(CQ21*CS21*1/2,0)</f>
        <v>#N/A</v>
      </c>
      <c r="CV21" s="107" t="e">
        <f t="shared" ref="CV21:CV26" si="79">ROUNDDOWN(CQ21*CS21*1/2,0)</f>
        <v>#N/A</v>
      </c>
      <c r="CW21" s="111" t="e">
        <f t="shared" si="20"/>
        <v>#N/A</v>
      </c>
      <c r="CX21" s="7"/>
      <c r="CY21" s="108" t="e">
        <f t="shared" si="21"/>
        <v>#N/A</v>
      </c>
      <c r="CZ21" s="107" t="e">
        <f t="shared" ref="CZ21:CZ26" si="80">SUM(DA21:DB21)</f>
        <v>#N/A</v>
      </c>
      <c r="DA21" s="107" t="e">
        <f t="shared" si="47"/>
        <v>#N/A</v>
      </c>
      <c r="DB21" s="107" t="e">
        <f t="shared" si="22"/>
        <v>#N/A</v>
      </c>
      <c r="DC21" s="151" t="e">
        <f t="shared" si="23"/>
        <v>#N/A</v>
      </c>
      <c r="DD21" s="151" t="e">
        <f t="shared" si="24"/>
        <v>#N/A</v>
      </c>
      <c r="DE21" s="7"/>
      <c r="DF21" s="150">
        <f t="shared" si="25"/>
        <v>0</v>
      </c>
    </row>
    <row r="22" spans="1:110" ht="25.5" customHeight="1">
      <c r="A22" s="5"/>
      <c r="B22" s="5"/>
      <c r="C22" s="5"/>
      <c r="D22" s="5"/>
      <c r="E22" s="5"/>
      <c r="F22" s="5"/>
      <c r="G22" s="221"/>
      <c r="H22" s="5"/>
      <c r="I22" s="2"/>
      <c r="J22" s="2"/>
      <c r="K22" s="2"/>
      <c r="L22" s="149"/>
      <c r="M22" s="8"/>
      <c r="N22" s="2"/>
      <c r="O22" s="7"/>
      <c r="P22" s="7"/>
      <c r="Q22" s="11"/>
      <c r="R22" s="13">
        <f t="shared" si="48"/>
        <v>0</v>
      </c>
      <c r="S22" s="7"/>
      <c r="T22" s="23"/>
      <c r="U22" s="7">
        <f t="shared" si="51"/>
        <v>0</v>
      </c>
      <c r="V22" s="24"/>
      <c r="W22" s="16">
        <f t="shared" si="52"/>
        <v>0</v>
      </c>
      <c r="X22" s="12">
        <f t="shared" si="27"/>
        <v>0</v>
      </c>
      <c r="Y22" s="15"/>
      <c r="Z22" s="15"/>
      <c r="AA22" s="202"/>
      <c r="AB22" s="202"/>
      <c r="AC22" s="202"/>
      <c r="AD22" s="202"/>
      <c r="AE22" s="7"/>
      <c r="AF22" s="140" t="e" cm="1">
        <f t="array" ref="AF22">ROUND(_xlfn.IFS($N22="Ａ重油",AE22*1,$N22="灯油",AE22*0.939,$N22="ＬＰガス",AE22*1.299,$N22="ＬＮＧ",AE22*1.56),0)</f>
        <v>#N/A</v>
      </c>
      <c r="AG22" s="140"/>
      <c r="AH22" s="140" t="e" cm="1">
        <f t="array" ref="AH22">ROUND(_xlfn.IFS($N22="Ａ重油",AG22*1,$N22="灯油",AG22*0.939,$N22="ＬＰガス",AG22*1.299,$N22="ＬＮＧ",AG22*1.56),0)</f>
        <v>#N/A</v>
      </c>
      <c r="AI22" s="7"/>
      <c r="AJ22" s="7"/>
      <c r="AK22" s="7"/>
      <c r="AL22" s="208"/>
      <c r="AM22" s="209"/>
      <c r="AN22" s="208"/>
      <c r="AO22" s="208"/>
      <c r="AP22" s="209"/>
      <c r="AQ22" s="208"/>
      <c r="AR22" s="209"/>
      <c r="AS22" s="208"/>
      <c r="AT22" s="208"/>
      <c r="AU22" s="209"/>
      <c r="AV22" s="209"/>
      <c r="AW22" s="208"/>
      <c r="AX22" s="208"/>
      <c r="AY22" s="209"/>
      <c r="AZ22" s="191"/>
      <c r="BA22" s="111" t="e">
        <f t="shared" si="0"/>
        <v>#N/A</v>
      </c>
      <c r="BB22" s="108"/>
      <c r="BC22" s="108" t="e">
        <f t="shared" si="1"/>
        <v>#N/A</v>
      </c>
      <c r="BD22" s="107" t="e">
        <f t="shared" si="56"/>
        <v>#N/A</v>
      </c>
      <c r="BE22" s="107" t="e">
        <f t="shared" si="57"/>
        <v>#N/A</v>
      </c>
      <c r="BF22" s="107" t="e">
        <f t="shared" si="58"/>
        <v>#N/A</v>
      </c>
      <c r="BG22" s="111" t="e">
        <f t="shared" si="2"/>
        <v>#N/A</v>
      </c>
      <c r="BH22" s="7"/>
      <c r="BI22" s="108" t="e">
        <f t="shared" si="3"/>
        <v>#N/A</v>
      </c>
      <c r="BJ22" s="107" t="e">
        <f t="shared" si="59"/>
        <v>#N/A</v>
      </c>
      <c r="BK22" s="107" t="e">
        <f t="shared" si="60"/>
        <v>#N/A</v>
      </c>
      <c r="BL22" s="107" t="e">
        <f t="shared" si="61"/>
        <v>#N/A</v>
      </c>
      <c r="BM22" s="111" t="e">
        <f t="shared" si="4"/>
        <v>#N/A</v>
      </c>
      <c r="BN22" s="7"/>
      <c r="BO22" s="108" t="e">
        <f t="shared" si="5"/>
        <v>#N/A</v>
      </c>
      <c r="BP22" s="107" t="e">
        <f t="shared" si="62"/>
        <v>#N/A</v>
      </c>
      <c r="BQ22" s="107" t="e">
        <f t="shared" si="63"/>
        <v>#N/A</v>
      </c>
      <c r="BR22" s="107" t="e">
        <f t="shared" si="64"/>
        <v>#N/A</v>
      </c>
      <c r="BS22" s="111" t="e">
        <f t="shared" si="6"/>
        <v>#N/A</v>
      </c>
      <c r="BT22" s="7"/>
      <c r="BU22" s="108" t="e">
        <f t="shared" si="7"/>
        <v>#N/A</v>
      </c>
      <c r="BV22" s="107" t="e">
        <f t="shared" si="65"/>
        <v>#N/A</v>
      </c>
      <c r="BW22" s="107" t="e">
        <f t="shared" si="66"/>
        <v>#N/A</v>
      </c>
      <c r="BX22" s="107" t="e">
        <f t="shared" si="67"/>
        <v>#N/A</v>
      </c>
      <c r="BY22" s="111" t="e">
        <f t="shared" si="10"/>
        <v>#N/A</v>
      </c>
      <c r="BZ22" s="7"/>
      <c r="CA22" s="108" t="e">
        <f t="shared" si="11"/>
        <v>#N/A</v>
      </c>
      <c r="CB22" s="107" t="e">
        <f t="shared" si="68"/>
        <v>#N/A</v>
      </c>
      <c r="CC22" s="107" t="e">
        <f t="shared" si="69"/>
        <v>#N/A</v>
      </c>
      <c r="CD22" s="107" t="e">
        <f t="shared" si="70"/>
        <v>#N/A</v>
      </c>
      <c r="CE22" s="111" t="e">
        <f t="shared" si="12"/>
        <v>#N/A</v>
      </c>
      <c r="CF22" s="7"/>
      <c r="CG22" s="108" t="e">
        <f t="shared" si="13"/>
        <v>#N/A</v>
      </c>
      <c r="CH22" s="107" t="e">
        <f t="shared" si="71"/>
        <v>#N/A</v>
      </c>
      <c r="CI22" s="107" t="e">
        <f t="shared" si="72"/>
        <v>#N/A</v>
      </c>
      <c r="CJ22" s="107" t="e">
        <f t="shared" si="73"/>
        <v>#N/A</v>
      </c>
      <c r="CK22" s="111" t="e">
        <f t="shared" si="14"/>
        <v>#N/A</v>
      </c>
      <c r="CL22" s="7"/>
      <c r="CM22" s="108" t="e">
        <f t="shared" si="15"/>
        <v>#N/A</v>
      </c>
      <c r="CN22" s="107" t="e">
        <f t="shared" si="74"/>
        <v>#N/A</v>
      </c>
      <c r="CO22" s="107" t="e">
        <f t="shared" si="75"/>
        <v>#N/A</v>
      </c>
      <c r="CP22" s="107" t="e">
        <f t="shared" si="76"/>
        <v>#N/A</v>
      </c>
      <c r="CQ22" s="111" t="e">
        <f t="shared" si="16"/>
        <v>#N/A</v>
      </c>
      <c r="CR22" s="7"/>
      <c r="CS22" s="108" t="e">
        <f t="shared" si="17"/>
        <v>#N/A</v>
      </c>
      <c r="CT22" s="107" t="e">
        <f t="shared" si="77"/>
        <v>#N/A</v>
      </c>
      <c r="CU22" s="107" t="e">
        <f t="shared" si="78"/>
        <v>#N/A</v>
      </c>
      <c r="CV22" s="107" t="e">
        <f t="shared" si="79"/>
        <v>#N/A</v>
      </c>
      <c r="CW22" s="111" t="e">
        <f t="shared" si="20"/>
        <v>#N/A</v>
      </c>
      <c r="CX22" s="7"/>
      <c r="CY22" s="108" t="e">
        <f t="shared" si="21"/>
        <v>#N/A</v>
      </c>
      <c r="CZ22" s="107" t="e">
        <f t="shared" si="80"/>
        <v>#N/A</v>
      </c>
      <c r="DA22" s="107" t="e">
        <f t="shared" si="47"/>
        <v>#N/A</v>
      </c>
      <c r="DB22" s="107" t="e">
        <f t="shared" si="22"/>
        <v>#N/A</v>
      </c>
      <c r="DC22" s="151" t="e">
        <f t="shared" si="23"/>
        <v>#N/A</v>
      </c>
      <c r="DD22" s="151" t="e">
        <f t="shared" si="24"/>
        <v>#N/A</v>
      </c>
      <c r="DE22" s="7"/>
      <c r="DF22" s="150">
        <f t="shared" si="25"/>
        <v>0</v>
      </c>
    </row>
    <row r="23" spans="1:110" ht="25.5" customHeight="1">
      <c r="A23" s="5"/>
      <c r="B23" s="5"/>
      <c r="C23" s="5"/>
      <c r="D23" s="5"/>
      <c r="E23" s="5"/>
      <c r="F23" s="5"/>
      <c r="G23" s="221"/>
      <c r="H23" s="5"/>
      <c r="I23" s="2"/>
      <c r="J23" s="2"/>
      <c r="K23" s="3"/>
      <c r="L23" s="148"/>
      <c r="M23" s="8"/>
      <c r="N23" s="2"/>
      <c r="O23" s="7"/>
      <c r="P23" s="7"/>
      <c r="Q23" s="11"/>
      <c r="R23" s="13">
        <f t="shared" si="48"/>
        <v>0</v>
      </c>
      <c r="S23" s="7"/>
      <c r="T23" s="23"/>
      <c r="U23" s="7">
        <f t="shared" si="51"/>
        <v>0</v>
      </c>
      <c r="V23" s="24"/>
      <c r="W23" s="16">
        <f t="shared" si="52"/>
        <v>0</v>
      </c>
      <c r="X23" s="12">
        <f t="shared" si="27"/>
        <v>0</v>
      </c>
      <c r="Y23" s="15"/>
      <c r="Z23" s="15"/>
      <c r="AA23" s="202"/>
      <c r="AB23" s="202"/>
      <c r="AC23" s="202"/>
      <c r="AD23" s="202"/>
      <c r="AE23" s="7"/>
      <c r="AF23" s="140" t="e" cm="1">
        <f t="array" ref="AF23">ROUND(_xlfn.IFS($N23="Ａ重油",AE23*1,$N23="灯油",AE23*0.939,$N23="ＬＰガス",AE23*1.299,$N23="ＬＮＧ",AE23*1.56),0)</f>
        <v>#N/A</v>
      </c>
      <c r="AG23" s="140"/>
      <c r="AH23" s="140" t="e" cm="1">
        <f t="array" ref="AH23">ROUND(_xlfn.IFS($N23="Ａ重油",AG23*1,$N23="灯油",AG23*0.939,$N23="ＬＰガス",AG23*1.299,$N23="ＬＮＧ",AG23*1.56),0)</f>
        <v>#N/A</v>
      </c>
      <c r="AI23" s="7"/>
      <c r="AJ23" s="7"/>
      <c r="AK23" s="7"/>
      <c r="AL23" s="208"/>
      <c r="AM23" s="209"/>
      <c r="AN23" s="208"/>
      <c r="AO23" s="208"/>
      <c r="AP23" s="209"/>
      <c r="AQ23" s="208"/>
      <c r="AR23" s="209"/>
      <c r="AS23" s="208"/>
      <c r="AT23" s="208"/>
      <c r="AU23" s="209"/>
      <c r="AV23" s="209"/>
      <c r="AW23" s="208"/>
      <c r="AX23" s="208"/>
      <c r="AY23" s="209"/>
      <c r="AZ23" s="191"/>
      <c r="BA23" s="111" t="e">
        <f t="shared" si="0"/>
        <v>#N/A</v>
      </c>
      <c r="BB23" s="108"/>
      <c r="BC23" s="108" t="e">
        <f t="shared" si="1"/>
        <v>#N/A</v>
      </c>
      <c r="BD23" s="107" t="e">
        <f t="shared" si="56"/>
        <v>#N/A</v>
      </c>
      <c r="BE23" s="107" t="e">
        <f t="shared" si="57"/>
        <v>#N/A</v>
      </c>
      <c r="BF23" s="107" t="e">
        <f t="shared" si="58"/>
        <v>#N/A</v>
      </c>
      <c r="BG23" s="111" t="e">
        <f t="shared" si="2"/>
        <v>#N/A</v>
      </c>
      <c r="BH23" s="7"/>
      <c r="BI23" s="108" t="e">
        <f t="shared" si="3"/>
        <v>#N/A</v>
      </c>
      <c r="BJ23" s="107" t="e">
        <f t="shared" si="59"/>
        <v>#N/A</v>
      </c>
      <c r="BK23" s="107" t="e">
        <f t="shared" si="60"/>
        <v>#N/A</v>
      </c>
      <c r="BL23" s="107" t="e">
        <f t="shared" si="61"/>
        <v>#N/A</v>
      </c>
      <c r="BM23" s="111" t="e">
        <f t="shared" si="4"/>
        <v>#N/A</v>
      </c>
      <c r="BN23" s="7"/>
      <c r="BO23" s="108" t="e">
        <f t="shared" si="5"/>
        <v>#N/A</v>
      </c>
      <c r="BP23" s="107" t="e">
        <f t="shared" si="62"/>
        <v>#N/A</v>
      </c>
      <c r="BQ23" s="107" t="e">
        <f t="shared" si="63"/>
        <v>#N/A</v>
      </c>
      <c r="BR23" s="107" t="e">
        <f t="shared" si="64"/>
        <v>#N/A</v>
      </c>
      <c r="BS23" s="111" t="e">
        <f t="shared" si="6"/>
        <v>#N/A</v>
      </c>
      <c r="BT23" s="7"/>
      <c r="BU23" s="108" t="e">
        <f t="shared" si="7"/>
        <v>#N/A</v>
      </c>
      <c r="BV23" s="107" t="e">
        <f t="shared" si="65"/>
        <v>#N/A</v>
      </c>
      <c r="BW23" s="107" t="e">
        <f t="shared" si="66"/>
        <v>#N/A</v>
      </c>
      <c r="BX23" s="107" t="e">
        <f t="shared" si="67"/>
        <v>#N/A</v>
      </c>
      <c r="BY23" s="111" t="e">
        <f t="shared" si="10"/>
        <v>#N/A</v>
      </c>
      <c r="BZ23" s="7"/>
      <c r="CA23" s="108" t="e">
        <f t="shared" si="11"/>
        <v>#N/A</v>
      </c>
      <c r="CB23" s="107" t="e">
        <f t="shared" si="68"/>
        <v>#N/A</v>
      </c>
      <c r="CC23" s="107" t="e">
        <f t="shared" si="69"/>
        <v>#N/A</v>
      </c>
      <c r="CD23" s="107" t="e">
        <f t="shared" si="70"/>
        <v>#N/A</v>
      </c>
      <c r="CE23" s="111" t="e">
        <f t="shared" si="12"/>
        <v>#N/A</v>
      </c>
      <c r="CF23" s="7"/>
      <c r="CG23" s="108" t="e">
        <f t="shared" si="13"/>
        <v>#N/A</v>
      </c>
      <c r="CH23" s="107" t="e">
        <f t="shared" si="71"/>
        <v>#N/A</v>
      </c>
      <c r="CI23" s="107" t="e">
        <f t="shared" si="72"/>
        <v>#N/A</v>
      </c>
      <c r="CJ23" s="107" t="e">
        <f t="shared" si="73"/>
        <v>#N/A</v>
      </c>
      <c r="CK23" s="111" t="e">
        <f t="shared" si="14"/>
        <v>#N/A</v>
      </c>
      <c r="CL23" s="7"/>
      <c r="CM23" s="108" t="e">
        <f t="shared" si="15"/>
        <v>#N/A</v>
      </c>
      <c r="CN23" s="107" t="e">
        <f t="shared" si="74"/>
        <v>#N/A</v>
      </c>
      <c r="CO23" s="107" t="e">
        <f t="shared" si="75"/>
        <v>#N/A</v>
      </c>
      <c r="CP23" s="107" t="e">
        <f t="shared" si="76"/>
        <v>#N/A</v>
      </c>
      <c r="CQ23" s="111" t="e">
        <f t="shared" si="16"/>
        <v>#N/A</v>
      </c>
      <c r="CR23" s="7"/>
      <c r="CS23" s="108" t="e">
        <f t="shared" si="17"/>
        <v>#N/A</v>
      </c>
      <c r="CT23" s="107" t="e">
        <f t="shared" si="77"/>
        <v>#N/A</v>
      </c>
      <c r="CU23" s="107" t="e">
        <f t="shared" si="78"/>
        <v>#N/A</v>
      </c>
      <c r="CV23" s="107" t="e">
        <f t="shared" si="79"/>
        <v>#N/A</v>
      </c>
      <c r="CW23" s="111" t="e">
        <f t="shared" si="20"/>
        <v>#N/A</v>
      </c>
      <c r="CX23" s="7"/>
      <c r="CY23" s="108" t="e">
        <f t="shared" si="21"/>
        <v>#N/A</v>
      </c>
      <c r="CZ23" s="107" t="e">
        <f t="shared" si="80"/>
        <v>#N/A</v>
      </c>
      <c r="DA23" s="107" t="e">
        <f t="shared" si="47"/>
        <v>#N/A</v>
      </c>
      <c r="DB23" s="107" t="e">
        <f t="shared" si="22"/>
        <v>#N/A</v>
      </c>
      <c r="DC23" s="151" t="e">
        <f t="shared" si="23"/>
        <v>#N/A</v>
      </c>
      <c r="DD23" s="151" t="e">
        <f t="shared" si="24"/>
        <v>#N/A</v>
      </c>
      <c r="DE23" s="7"/>
      <c r="DF23" s="150">
        <f t="shared" si="25"/>
        <v>0</v>
      </c>
    </row>
    <row r="24" spans="1:110" ht="25.5" customHeight="1">
      <c r="A24" s="5"/>
      <c r="B24" s="5"/>
      <c r="C24" s="5"/>
      <c r="D24" s="5"/>
      <c r="E24" s="5"/>
      <c r="F24" s="5"/>
      <c r="G24" s="221"/>
      <c r="H24" s="5"/>
      <c r="I24" s="2"/>
      <c r="J24" s="2"/>
      <c r="K24" s="3"/>
      <c r="L24" s="148"/>
      <c r="M24" s="8"/>
      <c r="N24" s="2"/>
      <c r="O24" s="7"/>
      <c r="P24" s="7"/>
      <c r="Q24" s="11"/>
      <c r="R24" s="13">
        <f t="shared" si="48"/>
        <v>0</v>
      </c>
      <c r="S24" s="7"/>
      <c r="T24" s="23"/>
      <c r="U24" s="7">
        <f t="shared" si="51"/>
        <v>0</v>
      </c>
      <c r="V24" s="24"/>
      <c r="W24" s="16">
        <f t="shared" si="52"/>
        <v>0</v>
      </c>
      <c r="X24" s="12">
        <f t="shared" si="27"/>
        <v>0</v>
      </c>
      <c r="Y24" s="15"/>
      <c r="Z24" s="15"/>
      <c r="AA24" s="202"/>
      <c r="AB24" s="202"/>
      <c r="AC24" s="202"/>
      <c r="AD24" s="202"/>
      <c r="AE24" s="7"/>
      <c r="AF24" s="140" t="e" cm="1">
        <f t="array" ref="AF24">ROUND(_xlfn.IFS($N24="Ａ重油",AE24*1,$N24="灯油",AE24*0.939,$N24="ＬＰガス",AE24*1.299,$N24="ＬＮＧ",AE24*1.56),0)</f>
        <v>#N/A</v>
      </c>
      <c r="AG24" s="140"/>
      <c r="AH24" s="140" t="e" cm="1">
        <f t="array" ref="AH24">ROUND(_xlfn.IFS($N24="Ａ重油",AG24*1,$N24="灯油",AG24*0.939,$N24="ＬＰガス",AG24*1.299,$N24="ＬＮＧ",AG24*1.56),0)</f>
        <v>#N/A</v>
      </c>
      <c r="AI24" s="7"/>
      <c r="AJ24" s="7"/>
      <c r="AK24" s="7"/>
      <c r="AL24" s="208"/>
      <c r="AM24" s="209"/>
      <c r="AN24" s="208"/>
      <c r="AO24" s="208"/>
      <c r="AP24" s="209"/>
      <c r="AQ24" s="208"/>
      <c r="AR24" s="209"/>
      <c r="AS24" s="208"/>
      <c r="AT24" s="208"/>
      <c r="AU24" s="209"/>
      <c r="AV24" s="209"/>
      <c r="AW24" s="208"/>
      <c r="AX24" s="208"/>
      <c r="AY24" s="209"/>
      <c r="AZ24" s="191"/>
      <c r="BA24" s="111" t="e">
        <f t="shared" si="0"/>
        <v>#N/A</v>
      </c>
      <c r="BB24" s="108"/>
      <c r="BC24" s="108" t="e">
        <f t="shared" si="1"/>
        <v>#N/A</v>
      </c>
      <c r="BD24" s="107" t="e">
        <f t="shared" si="56"/>
        <v>#N/A</v>
      </c>
      <c r="BE24" s="107" t="e">
        <f t="shared" si="57"/>
        <v>#N/A</v>
      </c>
      <c r="BF24" s="107" t="e">
        <f t="shared" si="58"/>
        <v>#N/A</v>
      </c>
      <c r="BG24" s="111" t="e">
        <f t="shared" si="2"/>
        <v>#N/A</v>
      </c>
      <c r="BH24" s="7"/>
      <c r="BI24" s="108" t="e">
        <f t="shared" si="3"/>
        <v>#N/A</v>
      </c>
      <c r="BJ24" s="107" t="e">
        <f t="shared" si="59"/>
        <v>#N/A</v>
      </c>
      <c r="BK24" s="107" t="e">
        <f t="shared" si="60"/>
        <v>#N/A</v>
      </c>
      <c r="BL24" s="107" t="e">
        <f t="shared" si="61"/>
        <v>#N/A</v>
      </c>
      <c r="BM24" s="111" t="e">
        <f t="shared" si="4"/>
        <v>#N/A</v>
      </c>
      <c r="BN24" s="7"/>
      <c r="BO24" s="108" t="e">
        <f t="shared" si="5"/>
        <v>#N/A</v>
      </c>
      <c r="BP24" s="107" t="e">
        <f t="shared" si="62"/>
        <v>#N/A</v>
      </c>
      <c r="BQ24" s="107" t="e">
        <f t="shared" si="63"/>
        <v>#N/A</v>
      </c>
      <c r="BR24" s="107" t="e">
        <f t="shared" si="64"/>
        <v>#N/A</v>
      </c>
      <c r="BS24" s="111" t="e">
        <f t="shared" si="6"/>
        <v>#N/A</v>
      </c>
      <c r="BT24" s="7"/>
      <c r="BU24" s="108" t="e">
        <f t="shared" si="7"/>
        <v>#N/A</v>
      </c>
      <c r="BV24" s="107" t="e">
        <f t="shared" si="65"/>
        <v>#N/A</v>
      </c>
      <c r="BW24" s="107" t="e">
        <f t="shared" si="66"/>
        <v>#N/A</v>
      </c>
      <c r="BX24" s="107" t="e">
        <f t="shared" si="67"/>
        <v>#N/A</v>
      </c>
      <c r="BY24" s="111" t="e">
        <f t="shared" si="10"/>
        <v>#N/A</v>
      </c>
      <c r="BZ24" s="7"/>
      <c r="CA24" s="108" t="e">
        <f t="shared" si="11"/>
        <v>#N/A</v>
      </c>
      <c r="CB24" s="107" t="e">
        <f t="shared" si="68"/>
        <v>#N/A</v>
      </c>
      <c r="CC24" s="107" t="e">
        <f t="shared" si="69"/>
        <v>#N/A</v>
      </c>
      <c r="CD24" s="107" t="e">
        <f t="shared" si="70"/>
        <v>#N/A</v>
      </c>
      <c r="CE24" s="111" t="e">
        <f t="shared" si="12"/>
        <v>#N/A</v>
      </c>
      <c r="CF24" s="7"/>
      <c r="CG24" s="108" t="e">
        <f t="shared" si="13"/>
        <v>#N/A</v>
      </c>
      <c r="CH24" s="107" t="e">
        <f t="shared" si="71"/>
        <v>#N/A</v>
      </c>
      <c r="CI24" s="107" t="e">
        <f t="shared" si="72"/>
        <v>#N/A</v>
      </c>
      <c r="CJ24" s="107" t="e">
        <f t="shared" si="73"/>
        <v>#N/A</v>
      </c>
      <c r="CK24" s="111" t="e">
        <f t="shared" si="14"/>
        <v>#N/A</v>
      </c>
      <c r="CL24" s="7"/>
      <c r="CM24" s="108" t="e">
        <f t="shared" si="15"/>
        <v>#N/A</v>
      </c>
      <c r="CN24" s="107" t="e">
        <f t="shared" si="74"/>
        <v>#N/A</v>
      </c>
      <c r="CO24" s="107" t="e">
        <f t="shared" si="75"/>
        <v>#N/A</v>
      </c>
      <c r="CP24" s="107" t="e">
        <f t="shared" si="76"/>
        <v>#N/A</v>
      </c>
      <c r="CQ24" s="111" t="e">
        <f t="shared" si="16"/>
        <v>#N/A</v>
      </c>
      <c r="CR24" s="7"/>
      <c r="CS24" s="108" t="e">
        <f t="shared" si="17"/>
        <v>#N/A</v>
      </c>
      <c r="CT24" s="107" t="e">
        <f t="shared" si="77"/>
        <v>#N/A</v>
      </c>
      <c r="CU24" s="107" t="e">
        <f t="shared" si="78"/>
        <v>#N/A</v>
      </c>
      <c r="CV24" s="107" t="e">
        <f t="shared" si="79"/>
        <v>#N/A</v>
      </c>
      <c r="CW24" s="111" t="e">
        <f t="shared" si="20"/>
        <v>#N/A</v>
      </c>
      <c r="CX24" s="7"/>
      <c r="CY24" s="108" t="e">
        <f t="shared" si="21"/>
        <v>#N/A</v>
      </c>
      <c r="CZ24" s="107" t="e">
        <f t="shared" si="80"/>
        <v>#N/A</v>
      </c>
      <c r="DA24" s="107" t="e">
        <f t="shared" si="47"/>
        <v>#N/A</v>
      </c>
      <c r="DB24" s="107" t="e">
        <f t="shared" si="22"/>
        <v>#N/A</v>
      </c>
      <c r="DC24" s="151" t="e">
        <f t="shared" si="23"/>
        <v>#N/A</v>
      </c>
      <c r="DD24" s="151" t="e">
        <f t="shared" si="24"/>
        <v>#N/A</v>
      </c>
      <c r="DE24" s="7"/>
      <c r="DF24" s="150">
        <f t="shared" si="25"/>
        <v>0</v>
      </c>
    </row>
    <row r="25" spans="1:110" ht="25.5" customHeight="1">
      <c r="A25" s="5"/>
      <c r="B25" s="5"/>
      <c r="C25" s="5"/>
      <c r="D25" s="5"/>
      <c r="E25" s="5"/>
      <c r="F25" s="5"/>
      <c r="G25" s="221"/>
      <c r="H25" s="5"/>
      <c r="I25" s="2"/>
      <c r="J25" s="2"/>
      <c r="K25" s="2"/>
      <c r="L25" s="149"/>
      <c r="M25" s="8"/>
      <c r="N25" s="2"/>
      <c r="O25" s="7"/>
      <c r="P25" s="7"/>
      <c r="Q25" s="11"/>
      <c r="R25" s="13">
        <f t="shared" si="48"/>
        <v>0</v>
      </c>
      <c r="S25" s="7"/>
      <c r="T25" s="23"/>
      <c r="U25" s="7">
        <f t="shared" si="51"/>
        <v>0</v>
      </c>
      <c r="V25" s="24"/>
      <c r="W25" s="16">
        <f>Q25+S25+U25</f>
        <v>0</v>
      </c>
      <c r="X25" s="12">
        <f t="shared" si="27"/>
        <v>0</v>
      </c>
      <c r="Y25" s="15"/>
      <c r="Z25" s="15"/>
      <c r="AA25" s="202"/>
      <c r="AB25" s="202"/>
      <c r="AC25" s="202"/>
      <c r="AD25" s="202"/>
      <c r="AE25" s="7"/>
      <c r="AF25" s="140" t="e" cm="1">
        <f t="array" ref="AF25">ROUND(_xlfn.IFS($N25="Ａ重油",AE25*1,$N25="灯油",AE25*0.939,$N25="ＬＰガス",AE25*1.299,$N25="ＬＮＧ",AE25*1.56),0)</f>
        <v>#N/A</v>
      </c>
      <c r="AG25" s="140"/>
      <c r="AH25" s="140" t="e" cm="1">
        <f t="array" ref="AH25">ROUND(_xlfn.IFS($N25="Ａ重油",AG25*1,$N25="灯油",AG25*0.939,$N25="ＬＰガス",AG25*1.299,$N25="ＬＮＧ",AG25*1.56),0)</f>
        <v>#N/A</v>
      </c>
      <c r="AI25" s="7"/>
      <c r="AJ25" s="7"/>
      <c r="AK25" s="7"/>
      <c r="AL25" s="208"/>
      <c r="AM25" s="209"/>
      <c r="AN25" s="208"/>
      <c r="AO25" s="208"/>
      <c r="AP25" s="209"/>
      <c r="AQ25" s="208"/>
      <c r="AR25" s="209"/>
      <c r="AS25" s="208"/>
      <c r="AT25" s="208"/>
      <c r="AU25" s="209"/>
      <c r="AV25" s="209"/>
      <c r="AW25" s="208"/>
      <c r="AX25" s="208"/>
      <c r="AY25" s="209"/>
      <c r="AZ25" s="191"/>
      <c r="BA25" s="111" t="e">
        <f t="shared" si="0"/>
        <v>#N/A</v>
      </c>
      <c r="BB25" s="108"/>
      <c r="BC25" s="108" t="e">
        <f t="shared" si="1"/>
        <v>#N/A</v>
      </c>
      <c r="BD25" s="107" t="e">
        <f t="shared" si="56"/>
        <v>#N/A</v>
      </c>
      <c r="BE25" s="107" t="e">
        <f t="shared" si="57"/>
        <v>#N/A</v>
      </c>
      <c r="BF25" s="107" t="e">
        <f t="shared" si="58"/>
        <v>#N/A</v>
      </c>
      <c r="BG25" s="111" t="e">
        <f t="shared" si="2"/>
        <v>#N/A</v>
      </c>
      <c r="BH25" s="7"/>
      <c r="BI25" s="108" t="e">
        <f t="shared" si="3"/>
        <v>#N/A</v>
      </c>
      <c r="BJ25" s="107" t="e">
        <f t="shared" si="59"/>
        <v>#N/A</v>
      </c>
      <c r="BK25" s="107" t="e">
        <f t="shared" si="60"/>
        <v>#N/A</v>
      </c>
      <c r="BL25" s="107" t="e">
        <f t="shared" si="61"/>
        <v>#N/A</v>
      </c>
      <c r="BM25" s="111" t="e">
        <f t="shared" si="4"/>
        <v>#N/A</v>
      </c>
      <c r="BN25" s="7"/>
      <c r="BO25" s="108" t="e">
        <f t="shared" si="5"/>
        <v>#N/A</v>
      </c>
      <c r="BP25" s="107" t="e">
        <f t="shared" si="62"/>
        <v>#N/A</v>
      </c>
      <c r="BQ25" s="107" t="e">
        <f t="shared" si="63"/>
        <v>#N/A</v>
      </c>
      <c r="BR25" s="107" t="e">
        <f t="shared" si="64"/>
        <v>#N/A</v>
      </c>
      <c r="BS25" s="111" t="e">
        <f t="shared" si="6"/>
        <v>#N/A</v>
      </c>
      <c r="BT25" s="7"/>
      <c r="BU25" s="108" t="e">
        <f t="shared" si="7"/>
        <v>#N/A</v>
      </c>
      <c r="BV25" s="107" t="e">
        <f t="shared" si="65"/>
        <v>#N/A</v>
      </c>
      <c r="BW25" s="107" t="e">
        <f t="shared" si="66"/>
        <v>#N/A</v>
      </c>
      <c r="BX25" s="107" t="e">
        <f t="shared" si="67"/>
        <v>#N/A</v>
      </c>
      <c r="BY25" s="111" t="e">
        <f t="shared" si="10"/>
        <v>#N/A</v>
      </c>
      <c r="BZ25" s="7"/>
      <c r="CA25" s="108" t="e">
        <f t="shared" si="11"/>
        <v>#N/A</v>
      </c>
      <c r="CB25" s="107" t="e">
        <f t="shared" si="68"/>
        <v>#N/A</v>
      </c>
      <c r="CC25" s="107" t="e">
        <f t="shared" si="69"/>
        <v>#N/A</v>
      </c>
      <c r="CD25" s="107" t="e">
        <f t="shared" si="70"/>
        <v>#N/A</v>
      </c>
      <c r="CE25" s="111" t="e">
        <f t="shared" si="12"/>
        <v>#N/A</v>
      </c>
      <c r="CF25" s="7"/>
      <c r="CG25" s="108" t="e">
        <f t="shared" si="13"/>
        <v>#N/A</v>
      </c>
      <c r="CH25" s="107" t="e">
        <f t="shared" si="71"/>
        <v>#N/A</v>
      </c>
      <c r="CI25" s="107" t="e">
        <f t="shared" si="72"/>
        <v>#N/A</v>
      </c>
      <c r="CJ25" s="107" t="e">
        <f t="shared" si="73"/>
        <v>#N/A</v>
      </c>
      <c r="CK25" s="111" t="e">
        <f t="shared" si="14"/>
        <v>#N/A</v>
      </c>
      <c r="CL25" s="7"/>
      <c r="CM25" s="108" t="e">
        <f t="shared" si="15"/>
        <v>#N/A</v>
      </c>
      <c r="CN25" s="107" t="e">
        <f t="shared" si="74"/>
        <v>#N/A</v>
      </c>
      <c r="CO25" s="107" t="e">
        <f t="shared" si="75"/>
        <v>#N/A</v>
      </c>
      <c r="CP25" s="107" t="e">
        <f t="shared" si="76"/>
        <v>#N/A</v>
      </c>
      <c r="CQ25" s="111" t="e">
        <f t="shared" si="16"/>
        <v>#N/A</v>
      </c>
      <c r="CR25" s="7"/>
      <c r="CS25" s="108" t="e">
        <f t="shared" si="17"/>
        <v>#N/A</v>
      </c>
      <c r="CT25" s="107" t="e">
        <f t="shared" si="77"/>
        <v>#N/A</v>
      </c>
      <c r="CU25" s="107" t="e">
        <f t="shared" si="78"/>
        <v>#N/A</v>
      </c>
      <c r="CV25" s="107" t="e">
        <f t="shared" si="79"/>
        <v>#N/A</v>
      </c>
      <c r="CW25" s="111" t="e">
        <f t="shared" si="20"/>
        <v>#N/A</v>
      </c>
      <c r="CX25" s="7"/>
      <c r="CY25" s="108" t="e">
        <f t="shared" si="21"/>
        <v>#N/A</v>
      </c>
      <c r="CZ25" s="107" t="e">
        <f t="shared" si="80"/>
        <v>#N/A</v>
      </c>
      <c r="DA25" s="107" t="e">
        <f t="shared" si="47"/>
        <v>#N/A</v>
      </c>
      <c r="DB25" s="107" t="e">
        <f t="shared" si="22"/>
        <v>#N/A</v>
      </c>
      <c r="DC25" s="151" t="e">
        <f t="shared" si="23"/>
        <v>#N/A</v>
      </c>
      <c r="DD25" s="151" t="e">
        <f t="shared" si="24"/>
        <v>#N/A</v>
      </c>
      <c r="DE25" s="7"/>
      <c r="DF25" s="150">
        <f t="shared" si="25"/>
        <v>0</v>
      </c>
    </row>
    <row r="26" spans="1:110" ht="25.5" customHeight="1">
      <c r="A26" s="5"/>
      <c r="B26" s="5"/>
      <c r="C26" s="5"/>
      <c r="D26" s="5"/>
      <c r="E26" s="5"/>
      <c r="F26" s="5"/>
      <c r="G26" s="221"/>
      <c r="H26" s="5"/>
      <c r="I26" s="2"/>
      <c r="J26" s="2"/>
      <c r="K26" s="2"/>
      <c r="L26" s="149"/>
      <c r="M26" s="8"/>
      <c r="N26" s="2"/>
      <c r="O26" s="7"/>
      <c r="P26" s="7"/>
      <c r="Q26" s="11"/>
      <c r="R26" s="13">
        <f t="shared" si="48"/>
        <v>0</v>
      </c>
      <c r="S26" s="7"/>
      <c r="T26" s="23"/>
      <c r="U26" s="7">
        <f t="shared" si="51"/>
        <v>0</v>
      </c>
      <c r="V26" s="24"/>
      <c r="W26" s="16">
        <f t="shared" si="52"/>
        <v>0</v>
      </c>
      <c r="X26" s="12">
        <f t="shared" si="27"/>
        <v>0</v>
      </c>
      <c r="Y26" s="15"/>
      <c r="Z26" s="15"/>
      <c r="AA26" s="202"/>
      <c r="AB26" s="202"/>
      <c r="AC26" s="202"/>
      <c r="AD26" s="202"/>
      <c r="AE26" s="7"/>
      <c r="AF26" s="140" t="e" cm="1">
        <f t="array" ref="AF26">ROUND(_xlfn.IFS($N26="Ａ重油",AE26*1,$N26="灯油",AE26*0.939,$N26="ＬＰガス",AE26*1.299,$N26="ＬＮＧ",AE26*1.56),0)</f>
        <v>#N/A</v>
      </c>
      <c r="AG26" s="140"/>
      <c r="AH26" s="140" t="e" cm="1">
        <f t="array" ref="AH26">ROUND(_xlfn.IFS($N26="Ａ重油",AG26*1,$N26="灯油",AG26*0.939,$N26="ＬＰガス",AG26*1.299,$N26="ＬＮＧ",AG26*1.56),0)</f>
        <v>#N/A</v>
      </c>
      <c r="AI26" s="7"/>
      <c r="AJ26" s="7"/>
      <c r="AK26" s="7"/>
      <c r="AL26" s="208"/>
      <c r="AM26" s="209"/>
      <c r="AN26" s="208"/>
      <c r="AO26" s="208"/>
      <c r="AP26" s="209"/>
      <c r="AQ26" s="208"/>
      <c r="AR26" s="209"/>
      <c r="AS26" s="208"/>
      <c r="AT26" s="208"/>
      <c r="AU26" s="209"/>
      <c r="AV26" s="209"/>
      <c r="AW26" s="208"/>
      <c r="AX26" s="208"/>
      <c r="AY26" s="209"/>
      <c r="AZ26" s="191"/>
      <c r="BA26" s="111" t="e">
        <f t="shared" si="0"/>
        <v>#N/A</v>
      </c>
      <c r="BB26" s="108"/>
      <c r="BC26" s="108" t="e">
        <f t="shared" si="1"/>
        <v>#N/A</v>
      </c>
      <c r="BD26" s="107" t="e">
        <f t="shared" si="56"/>
        <v>#N/A</v>
      </c>
      <c r="BE26" s="107" t="e">
        <f t="shared" si="57"/>
        <v>#N/A</v>
      </c>
      <c r="BF26" s="107" t="e">
        <f t="shared" si="58"/>
        <v>#N/A</v>
      </c>
      <c r="BG26" s="111" t="e">
        <f t="shared" si="2"/>
        <v>#N/A</v>
      </c>
      <c r="BH26" s="7"/>
      <c r="BI26" s="108" t="e">
        <f t="shared" si="3"/>
        <v>#N/A</v>
      </c>
      <c r="BJ26" s="107" t="e">
        <f t="shared" si="59"/>
        <v>#N/A</v>
      </c>
      <c r="BK26" s="107" t="e">
        <f t="shared" si="60"/>
        <v>#N/A</v>
      </c>
      <c r="BL26" s="107" t="e">
        <f t="shared" si="61"/>
        <v>#N/A</v>
      </c>
      <c r="BM26" s="111" t="e">
        <f t="shared" si="4"/>
        <v>#N/A</v>
      </c>
      <c r="BN26" s="7"/>
      <c r="BO26" s="108" t="e">
        <f t="shared" si="5"/>
        <v>#N/A</v>
      </c>
      <c r="BP26" s="107" t="e">
        <f t="shared" si="62"/>
        <v>#N/A</v>
      </c>
      <c r="BQ26" s="107" t="e">
        <f t="shared" si="63"/>
        <v>#N/A</v>
      </c>
      <c r="BR26" s="107" t="e">
        <f t="shared" si="64"/>
        <v>#N/A</v>
      </c>
      <c r="BS26" s="111" t="e">
        <f t="shared" si="6"/>
        <v>#N/A</v>
      </c>
      <c r="BT26" s="7"/>
      <c r="BU26" s="108" t="e">
        <f t="shared" si="7"/>
        <v>#N/A</v>
      </c>
      <c r="BV26" s="107" t="e">
        <f t="shared" si="65"/>
        <v>#N/A</v>
      </c>
      <c r="BW26" s="107" t="e">
        <f t="shared" si="66"/>
        <v>#N/A</v>
      </c>
      <c r="BX26" s="107" t="e">
        <f t="shared" si="67"/>
        <v>#N/A</v>
      </c>
      <c r="BY26" s="111" t="e">
        <f t="shared" si="10"/>
        <v>#N/A</v>
      </c>
      <c r="BZ26" s="7"/>
      <c r="CA26" s="108" t="e">
        <f t="shared" si="11"/>
        <v>#N/A</v>
      </c>
      <c r="CB26" s="107" t="e">
        <f t="shared" si="68"/>
        <v>#N/A</v>
      </c>
      <c r="CC26" s="107" t="e">
        <f t="shared" si="69"/>
        <v>#N/A</v>
      </c>
      <c r="CD26" s="107" t="e">
        <f t="shared" si="70"/>
        <v>#N/A</v>
      </c>
      <c r="CE26" s="111" t="e">
        <f t="shared" si="12"/>
        <v>#N/A</v>
      </c>
      <c r="CF26" s="7"/>
      <c r="CG26" s="108" t="e">
        <f t="shared" si="13"/>
        <v>#N/A</v>
      </c>
      <c r="CH26" s="107" t="e">
        <f t="shared" si="71"/>
        <v>#N/A</v>
      </c>
      <c r="CI26" s="107" t="e">
        <f t="shared" si="72"/>
        <v>#N/A</v>
      </c>
      <c r="CJ26" s="107" t="e">
        <f t="shared" si="73"/>
        <v>#N/A</v>
      </c>
      <c r="CK26" s="111" t="e">
        <f t="shared" si="14"/>
        <v>#N/A</v>
      </c>
      <c r="CL26" s="7"/>
      <c r="CM26" s="108" t="e">
        <f t="shared" si="15"/>
        <v>#N/A</v>
      </c>
      <c r="CN26" s="107" t="e">
        <f t="shared" si="74"/>
        <v>#N/A</v>
      </c>
      <c r="CO26" s="107" t="e">
        <f t="shared" si="75"/>
        <v>#N/A</v>
      </c>
      <c r="CP26" s="107" t="e">
        <f t="shared" si="76"/>
        <v>#N/A</v>
      </c>
      <c r="CQ26" s="111" t="e">
        <f t="shared" si="16"/>
        <v>#N/A</v>
      </c>
      <c r="CR26" s="7"/>
      <c r="CS26" s="108" t="e">
        <f t="shared" si="17"/>
        <v>#N/A</v>
      </c>
      <c r="CT26" s="107" t="e">
        <f t="shared" si="77"/>
        <v>#N/A</v>
      </c>
      <c r="CU26" s="107" t="e">
        <f t="shared" si="78"/>
        <v>#N/A</v>
      </c>
      <c r="CV26" s="107" t="e">
        <f t="shared" si="79"/>
        <v>#N/A</v>
      </c>
      <c r="CW26" s="111" t="e">
        <f t="shared" si="20"/>
        <v>#N/A</v>
      </c>
      <c r="CX26" s="7"/>
      <c r="CY26" s="108" t="e">
        <f t="shared" si="21"/>
        <v>#N/A</v>
      </c>
      <c r="CZ26" s="107" t="e">
        <f t="shared" si="80"/>
        <v>#N/A</v>
      </c>
      <c r="DA26" s="107" t="e">
        <f t="shared" si="47"/>
        <v>#N/A</v>
      </c>
      <c r="DB26" s="107" t="e">
        <f t="shared" si="22"/>
        <v>#N/A</v>
      </c>
      <c r="DC26" s="151" t="e">
        <f t="shared" si="23"/>
        <v>#N/A</v>
      </c>
      <c r="DD26" s="151" t="e">
        <f t="shared" si="24"/>
        <v>#N/A</v>
      </c>
      <c r="DE26" s="7"/>
      <c r="DF26" s="150">
        <f t="shared" si="25"/>
        <v>0</v>
      </c>
    </row>
    <row r="27" spans="1:110" ht="25.5" customHeight="1">
      <c r="A27" s="5"/>
      <c r="B27" s="5"/>
      <c r="C27" s="5"/>
      <c r="D27" s="5"/>
      <c r="E27" s="5"/>
      <c r="F27" s="5"/>
      <c r="G27" s="221"/>
      <c r="H27" s="5"/>
      <c r="I27" s="2"/>
      <c r="J27" s="2"/>
      <c r="K27" s="2"/>
      <c r="L27" s="149"/>
      <c r="M27" s="8"/>
      <c r="N27" s="2"/>
      <c r="O27" s="7"/>
      <c r="P27" s="7"/>
      <c r="Q27" s="11"/>
      <c r="R27" s="13">
        <f t="shared" si="48"/>
        <v>0</v>
      </c>
      <c r="S27" s="7"/>
      <c r="T27" s="23"/>
      <c r="U27" s="7">
        <f t="shared" si="51"/>
        <v>0</v>
      </c>
      <c r="V27" s="24"/>
      <c r="W27" s="16">
        <f t="shared" si="52"/>
        <v>0</v>
      </c>
      <c r="X27" s="12">
        <f t="shared" si="27"/>
        <v>0</v>
      </c>
      <c r="Y27" s="15"/>
      <c r="Z27" s="15"/>
      <c r="AA27" s="202"/>
      <c r="AB27" s="202"/>
      <c r="AC27" s="202"/>
      <c r="AD27" s="202"/>
      <c r="AE27" s="7"/>
      <c r="AF27" s="140" t="e" cm="1">
        <f t="array" ref="AF27">ROUND(_xlfn.IFS($N27="Ａ重油",AE27*1,$N27="灯油",AE27*0.939,$N27="ＬＰガス",AE27*1.299,$N27="ＬＮＧ",AE27*1.56),0)</f>
        <v>#N/A</v>
      </c>
      <c r="AG27" s="140"/>
      <c r="AH27" s="140" t="e" cm="1">
        <f t="array" ref="AH27">ROUND(_xlfn.IFS($N27="Ａ重油",AG27*1,$N27="灯油",AG27*0.939,$N27="ＬＰガス",AG27*1.299,$N27="ＬＮＧ",AG27*1.56),0)</f>
        <v>#N/A</v>
      </c>
      <c r="AI27" s="7"/>
      <c r="AJ27" s="7"/>
      <c r="AK27" s="7"/>
      <c r="AL27" s="208"/>
      <c r="AM27" s="209"/>
      <c r="AN27" s="208"/>
      <c r="AO27" s="208"/>
      <c r="AP27" s="209"/>
      <c r="AQ27" s="208"/>
      <c r="AR27" s="209"/>
      <c r="AS27" s="208"/>
      <c r="AT27" s="208"/>
      <c r="AU27" s="209"/>
      <c r="AV27" s="209"/>
      <c r="AW27" s="208"/>
      <c r="AX27" s="208"/>
      <c r="AY27" s="209"/>
      <c r="AZ27" s="191"/>
      <c r="BA27" s="111" t="e">
        <f t="shared" si="0"/>
        <v>#N/A</v>
      </c>
      <c r="BB27" s="108"/>
      <c r="BC27" s="108" t="e">
        <f t="shared" si="1"/>
        <v>#N/A</v>
      </c>
      <c r="BD27" s="107" t="e">
        <f t="shared" si="49"/>
        <v>#N/A</v>
      </c>
      <c r="BE27" s="107" t="e">
        <f t="shared" ref="BE27:BE28" si="81">ROUNDDOWN(BA27*BC27*1/2,0)</f>
        <v>#N/A</v>
      </c>
      <c r="BF27" s="107" t="e">
        <f t="shared" si="55"/>
        <v>#N/A</v>
      </c>
      <c r="BG27" s="111" t="e">
        <f t="shared" si="2"/>
        <v>#N/A</v>
      </c>
      <c r="BH27" s="7"/>
      <c r="BI27" s="108" t="e">
        <f t="shared" si="3"/>
        <v>#N/A</v>
      </c>
      <c r="BJ27" s="107" t="e">
        <f t="shared" si="53"/>
        <v>#N/A</v>
      </c>
      <c r="BK27" s="107" t="e">
        <f t="shared" si="54"/>
        <v>#N/A</v>
      </c>
      <c r="BL27" s="107" t="e">
        <f t="shared" si="31"/>
        <v>#N/A</v>
      </c>
      <c r="BM27" s="111" t="e">
        <f t="shared" si="4"/>
        <v>#N/A</v>
      </c>
      <c r="BN27" s="7"/>
      <c r="BO27" s="108" t="e">
        <f t="shared" si="5"/>
        <v>#N/A</v>
      </c>
      <c r="BP27" s="107" t="e">
        <f t="shared" si="32"/>
        <v>#N/A</v>
      </c>
      <c r="BQ27" s="107" t="e">
        <f t="shared" si="33"/>
        <v>#N/A</v>
      </c>
      <c r="BR27" s="107" t="e">
        <f t="shared" si="34"/>
        <v>#N/A</v>
      </c>
      <c r="BS27" s="111" t="e">
        <f t="shared" si="6"/>
        <v>#N/A</v>
      </c>
      <c r="BT27" s="7"/>
      <c r="BU27" s="108" t="e">
        <f t="shared" si="7"/>
        <v>#N/A</v>
      </c>
      <c r="BV27" s="107" t="e">
        <f t="shared" si="35"/>
        <v>#N/A</v>
      </c>
      <c r="BW27" s="107" t="e">
        <f t="shared" si="8"/>
        <v>#N/A</v>
      </c>
      <c r="BX27" s="107" t="e">
        <f t="shared" si="9"/>
        <v>#N/A</v>
      </c>
      <c r="BY27" s="111" t="e">
        <f t="shared" si="10"/>
        <v>#N/A</v>
      </c>
      <c r="BZ27" s="7"/>
      <c r="CA27" s="108" t="e">
        <f t="shared" si="11"/>
        <v>#N/A</v>
      </c>
      <c r="CB27" s="107" t="e">
        <f t="shared" si="36"/>
        <v>#N/A</v>
      </c>
      <c r="CC27" s="107" t="e">
        <f t="shared" si="37"/>
        <v>#N/A</v>
      </c>
      <c r="CD27" s="107" t="e">
        <f t="shared" si="38"/>
        <v>#N/A</v>
      </c>
      <c r="CE27" s="111" t="e">
        <f t="shared" si="12"/>
        <v>#N/A</v>
      </c>
      <c r="CF27" s="7"/>
      <c r="CG27" s="108" t="e">
        <f t="shared" si="13"/>
        <v>#N/A</v>
      </c>
      <c r="CH27" s="107" t="e">
        <f t="shared" si="39"/>
        <v>#N/A</v>
      </c>
      <c r="CI27" s="107" t="e">
        <f t="shared" si="40"/>
        <v>#N/A</v>
      </c>
      <c r="CJ27" s="107" t="e">
        <f t="shared" si="41"/>
        <v>#N/A</v>
      </c>
      <c r="CK27" s="111" t="e">
        <f t="shared" si="14"/>
        <v>#N/A</v>
      </c>
      <c r="CL27" s="7"/>
      <c r="CM27" s="108" t="e">
        <f t="shared" si="15"/>
        <v>#N/A</v>
      </c>
      <c r="CN27" s="107" t="e">
        <f t="shared" si="42"/>
        <v>#N/A</v>
      </c>
      <c r="CO27" s="107" t="e">
        <f t="shared" si="43"/>
        <v>#N/A</v>
      </c>
      <c r="CP27" s="107" t="e">
        <f t="shared" si="44"/>
        <v>#N/A</v>
      </c>
      <c r="CQ27" s="111" t="e">
        <f t="shared" si="16"/>
        <v>#N/A</v>
      </c>
      <c r="CR27" s="7"/>
      <c r="CS27" s="108" t="e">
        <f t="shared" si="17"/>
        <v>#N/A</v>
      </c>
      <c r="CT27" s="107" t="e">
        <f t="shared" si="45"/>
        <v>#N/A</v>
      </c>
      <c r="CU27" s="107" t="e">
        <f t="shared" si="18"/>
        <v>#N/A</v>
      </c>
      <c r="CV27" s="107" t="e">
        <f t="shared" si="19"/>
        <v>#N/A</v>
      </c>
      <c r="CW27" s="111" t="e">
        <f t="shared" si="20"/>
        <v>#N/A</v>
      </c>
      <c r="CX27" s="7"/>
      <c r="CY27" s="108" t="e">
        <f t="shared" si="21"/>
        <v>#N/A</v>
      </c>
      <c r="CZ27" s="107" t="e">
        <f t="shared" si="46"/>
        <v>#N/A</v>
      </c>
      <c r="DA27" s="107" t="e">
        <f t="shared" si="47"/>
        <v>#N/A</v>
      </c>
      <c r="DB27" s="107" t="e">
        <f t="shared" si="22"/>
        <v>#N/A</v>
      </c>
      <c r="DC27" s="151" t="e">
        <f t="shared" si="23"/>
        <v>#N/A</v>
      </c>
      <c r="DD27" s="151" t="e">
        <f t="shared" si="24"/>
        <v>#N/A</v>
      </c>
      <c r="DE27" s="7"/>
      <c r="DF27" s="150">
        <f t="shared" si="25"/>
        <v>0</v>
      </c>
    </row>
    <row r="28" spans="1:110" ht="25.5" customHeight="1" thickBot="1">
      <c r="A28" s="5"/>
      <c r="B28" s="5"/>
      <c r="C28" s="5"/>
      <c r="D28" s="5"/>
      <c r="E28" s="5"/>
      <c r="F28" s="5"/>
      <c r="G28" s="221"/>
      <c r="H28" s="5"/>
      <c r="I28" s="3"/>
      <c r="J28" s="93" t="s">
        <v>44</v>
      </c>
      <c r="K28" s="3"/>
      <c r="L28" s="148"/>
      <c r="M28" s="8"/>
      <c r="N28" s="2"/>
      <c r="O28" s="37"/>
      <c r="P28" s="144"/>
      <c r="Q28" s="39"/>
      <c r="R28" s="40">
        <f t="shared" si="48"/>
        <v>0</v>
      </c>
      <c r="S28" s="37"/>
      <c r="T28" s="49"/>
      <c r="U28" s="37">
        <f t="shared" si="51"/>
        <v>0</v>
      </c>
      <c r="V28" s="50"/>
      <c r="W28" s="41">
        <f t="shared" si="52"/>
        <v>0</v>
      </c>
      <c r="X28" s="12">
        <f t="shared" si="27"/>
        <v>0</v>
      </c>
      <c r="Y28" s="43"/>
      <c r="Z28" s="43"/>
      <c r="AA28" s="203"/>
      <c r="AB28" s="203"/>
      <c r="AC28" s="203"/>
      <c r="AD28" s="203"/>
      <c r="AE28" s="37"/>
      <c r="AF28" s="140" t="e" cm="1">
        <f t="array" ref="AF28">ROUND(_xlfn.IFS($N28="Ａ重油",AE28*1,$N28="灯油",AE28*0.939,$N28="ＬＰガス",AE28*1.299,$N28="ＬＮＧ",AE28*1.56),0)</f>
        <v>#N/A</v>
      </c>
      <c r="AG28" s="144"/>
      <c r="AH28" s="140" t="e" cm="1">
        <f t="array" ref="AH28">ROUND(_xlfn.IFS($N28="Ａ重油",AG28*1,$N28="灯油",AG28*0.939,$N28="ＬＰガス",AG28*1.299,$N28="ＬＮＧ",AG28*1.56),0)</f>
        <v>#N/A</v>
      </c>
      <c r="AI28" s="7"/>
      <c r="AJ28" s="37"/>
      <c r="AK28" s="195"/>
      <c r="AL28" s="214"/>
      <c r="AM28" s="215"/>
      <c r="AN28" s="214"/>
      <c r="AO28" s="214"/>
      <c r="AP28" s="215"/>
      <c r="AQ28" s="214"/>
      <c r="AR28" s="215"/>
      <c r="AS28" s="214"/>
      <c r="AT28" s="214"/>
      <c r="AU28" s="215"/>
      <c r="AV28" s="215"/>
      <c r="AW28" s="214"/>
      <c r="AX28" s="214"/>
      <c r="AY28" s="215"/>
      <c r="AZ28" s="193"/>
      <c r="BA28" s="111" t="e">
        <f t="shared" si="0"/>
        <v>#N/A</v>
      </c>
      <c r="BB28" s="108"/>
      <c r="BC28" s="108" t="e">
        <f t="shared" si="1"/>
        <v>#N/A</v>
      </c>
      <c r="BD28" s="107" t="e">
        <f t="shared" si="49"/>
        <v>#N/A</v>
      </c>
      <c r="BE28" s="107" t="e">
        <f t="shared" si="81"/>
        <v>#N/A</v>
      </c>
      <c r="BF28" s="107" t="e">
        <f t="shared" si="55"/>
        <v>#N/A</v>
      </c>
      <c r="BG28" s="111" t="e">
        <f t="shared" si="2"/>
        <v>#N/A</v>
      </c>
      <c r="BH28" s="37"/>
      <c r="BI28" s="108" t="e">
        <f t="shared" si="3"/>
        <v>#N/A</v>
      </c>
      <c r="BJ28" s="107" t="e">
        <f t="shared" si="53"/>
        <v>#N/A</v>
      </c>
      <c r="BK28" s="107" t="e">
        <f t="shared" si="54"/>
        <v>#N/A</v>
      </c>
      <c r="BL28" s="107" t="e">
        <f t="shared" si="31"/>
        <v>#N/A</v>
      </c>
      <c r="BM28" s="111" t="e">
        <f t="shared" si="4"/>
        <v>#N/A</v>
      </c>
      <c r="BN28" s="37"/>
      <c r="BO28" s="108" t="e">
        <f t="shared" si="5"/>
        <v>#N/A</v>
      </c>
      <c r="BP28" s="107" t="e">
        <f t="shared" si="32"/>
        <v>#N/A</v>
      </c>
      <c r="BQ28" s="107" t="e">
        <f t="shared" si="33"/>
        <v>#N/A</v>
      </c>
      <c r="BR28" s="107" t="e">
        <f t="shared" si="34"/>
        <v>#N/A</v>
      </c>
      <c r="BS28" s="111" t="e">
        <f t="shared" si="6"/>
        <v>#N/A</v>
      </c>
      <c r="BT28" s="37"/>
      <c r="BU28" s="108" t="e">
        <f t="shared" si="7"/>
        <v>#N/A</v>
      </c>
      <c r="BV28" s="107" t="e">
        <f t="shared" si="35"/>
        <v>#N/A</v>
      </c>
      <c r="BW28" s="107" t="e">
        <f t="shared" si="8"/>
        <v>#N/A</v>
      </c>
      <c r="BX28" s="107" t="e">
        <f t="shared" si="9"/>
        <v>#N/A</v>
      </c>
      <c r="BY28" s="111" t="e">
        <f t="shared" si="10"/>
        <v>#N/A</v>
      </c>
      <c r="BZ28" s="37"/>
      <c r="CA28" s="108" t="e">
        <f t="shared" si="11"/>
        <v>#N/A</v>
      </c>
      <c r="CB28" s="107" t="e">
        <f t="shared" si="36"/>
        <v>#N/A</v>
      </c>
      <c r="CC28" s="107" t="e">
        <f t="shared" si="37"/>
        <v>#N/A</v>
      </c>
      <c r="CD28" s="107" t="e">
        <f t="shared" si="38"/>
        <v>#N/A</v>
      </c>
      <c r="CE28" s="111" t="e">
        <f t="shared" si="12"/>
        <v>#N/A</v>
      </c>
      <c r="CF28" s="37"/>
      <c r="CG28" s="108" t="e">
        <f t="shared" si="13"/>
        <v>#N/A</v>
      </c>
      <c r="CH28" s="107" t="e">
        <f t="shared" si="39"/>
        <v>#N/A</v>
      </c>
      <c r="CI28" s="107" t="e">
        <f t="shared" si="40"/>
        <v>#N/A</v>
      </c>
      <c r="CJ28" s="107" t="e">
        <f t="shared" si="41"/>
        <v>#N/A</v>
      </c>
      <c r="CK28" s="111" t="e">
        <f t="shared" si="14"/>
        <v>#N/A</v>
      </c>
      <c r="CL28" s="37"/>
      <c r="CM28" s="108" t="e">
        <f t="shared" si="15"/>
        <v>#N/A</v>
      </c>
      <c r="CN28" s="107" t="e">
        <f t="shared" si="42"/>
        <v>#N/A</v>
      </c>
      <c r="CO28" s="107" t="e">
        <f t="shared" si="43"/>
        <v>#N/A</v>
      </c>
      <c r="CP28" s="107" t="e">
        <f t="shared" si="44"/>
        <v>#N/A</v>
      </c>
      <c r="CQ28" s="111" t="e">
        <f t="shared" si="16"/>
        <v>#N/A</v>
      </c>
      <c r="CR28" s="37"/>
      <c r="CS28" s="108" t="e">
        <f t="shared" si="17"/>
        <v>#N/A</v>
      </c>
      <c r="CT28" s="107" t="e">
        <f t="shared" si="45"/>
        <v>#N/A</v>
      </c>
      <c r="CU28" s="107" t="e">
        <f t="shared" si="18"/>
        <v>#N/A</v>
      </c>
      <c r="CV28" s="107" t="e">
        <f t="shared" si="19"/>
        <v>#N/A</v>
      </c>
      <c r="CW28" s="111" t="e">
        <f t="shared" si="20"/>
        <v>#N/A</v>
      </c>
      <c r="CX28" s="37"/>
      <c r="CY28" s="108" t="e">
        <f t="shared" si="21"/>
        <v>#N/A</v>
      </c>
      <c r="CZ28" s="107" t="e">
        <f t="shared" si="46"/>
        <v>#N/A</v>
      </c>
      <c r="DA28" s="107" t="e">
        <f t="shared" si="47"/>
        <v>#N/A</v>
      </c>
      <c r="DB28" s="107" t="e">
        <f t="shared" si="22"/>
        <v>#N/A</v>
      </c>
      <c r="DC28" s="152" t="e">
        <f t="shared" si="23"/>
        <v>#N/A</v>
      </c>
      <c r="DD28" s="152" t="e">
        <f t="shared" si="24"/>
        <v>#N/A</v>
      </c>
      <c r="DE28" s="7"/>
      <c r="DF28" s="150">
        <f t="shared" si="25"/>
        <v>0</v>
      </c>
    </row>
    <row r="29" spans="1:110" ht="48" customHeight="1" thickBot="1">
      <c r="A29" s="34" t="s">
        <v>27</v>
      </c>
      <c r="B29" s="33"/>
      <c r="C29" s="33"/>
      <c r="D29" s="33"/>
      <c r="E29" s="33"/>
      <c r="F29" s="33"/>
      <c r="G29" s="222"/>
      <c r="H29" s="33"/>
      <c r="I29" s="25">
        <f>COUNTA(I13:I28)</f>
        <v>1</v>
      </c>
      <c r="J29" s="25"/>
      <c r="K29" s="33"/>
      <c r="L29" s="33"/>
      <c r="M29" s="35"/>
      <c r="N29" s="25"/>
      <c r="O29" s="26">
        <f>SUM(O13:O28)</f>
        <v>2200</v>
      </c>
      <c r="P29" s="27">
        <f t="shared" ref="P29:R29" si="82">SUM(P13:P28)</f>
        <v>44800</v>
      </c>
      <c r="Q29" s="27">
        <f t="shared" si="82"/>
        <v>10000</v>
      </c>
      <c r="R29" s="28">
        <f t="shared" si="82"/>
        <v>34800</v>
      </c>
      <c r="S29" s="26">
        <f>SUM(S13:S28)</f>
        <v>30000</v>
      </c>
      <c r="T29" s="29"/>
      <c r="U29" s="30">
        <f>SUM(U13:U28)</f>
        <v>4800</v>
      </c>
      <c r="V29" s="31"/>
      <c r="W29" s="32">
        <f>SUM(W13:W28)</f>
        <v>44800</v>
      </c>
      <c r="X29" s="42">
        <f t="shared" ref="X29:AH29" si="83">SUM(X13:X28)</f>
        <v>44800</v>
      </c>
      <c r="Y29" s="97">
        <f>SUM(Y13:Y28)</f>
        <v>63</v>
      </c>
      <c r="Z29" s="98">
        <f>SUM(Z13:Z28)</f>
        <v>63</v>
      </c>
      <c r="AA29" s="204">
        <f>SUM(AA13:AA28)</f>
        <v>10</v>
      </c>
      <c r="AB29" s="205">
        <f t="shared" ref="AB29" si="84">SUM(AB13:AB28)</f>
        <v>0</v>
      </c>
      <c r="AC29" s="204">
        <f>SUM(AC13:AC28)</f>
        <v>0</v>
      </c>
      <c r="AD29" s="205">
        <f t="shared" si="83"/>
        <v>0</v>
      </c>
      <c r="AE29" s="99">
        <f t="shared" si="83"/>
        <v>9300</v>
      </c>
      <c r="AF29" s="100" t="e">
        <f t="shared" si="83"/>
        <v>#N/A</v>
      </c>
      <c r="AG29" s="26">
        <f t="shared" si="83"/>
        <v>7900</v>
      </c>
      <c r="AH29" s="95" t="e">
        <f t="shared" si="83"/>
        <v>#N/A</v>
      </c>
      <c r="AI29" s="196"/>
      <c r="AJ29" s="197">
        <f>SUM(AJ13:AJ28)</f>
        <v>0</v>
      </c>
      <c r="AK29" s="197">
        <f t="shared" ref="AK29:BF29" si="85">SUM(AK13:AK28)</f>
        <v>0</v>
      </c>
      <c r="AL29" s="216">
        <f t="shared" ref="AL29" si="86">SUM(AL13:AL28)</f>
        <v>0</v>
      </c>
      <c r="AM29" s="217">
        <f>SUM(AM13:AM28)</f>
        <v>0</v>
      </c>
      <c r="AN29" s="216">
        <f t="shared" ref="AN29" si="87">SUM(AN13:AN28)</f>
        <v>0</v>
      </c>
      <c r="AO29" s="216"/>
      <c r="AP29" s="217">
        <f t="shared" ref="AP29" si="88">SUM(AP13:AP28)</f>
        <v>0</v>
      </c>
      <c r="AQ29" s="216">
        <f t="shared" si="85"/>
        <v>0</v>
      </c>
      <c r="AR29" s="217">
        <f>SUM(AR13:AR28)</f>
        <v>0</v>
      </c>
      <c r="AS29" s="216">
        <f t="shared" si="85"/>
        <v>0</v>
      </c>
      <c r="AT29" s="216"/>
      <c r="AU29" s="217">
        <f t="shared" ref="AU29:AW29" si="89">SUM(AU13:AU28)</f>
        <v>0</v>
      </c>
      <c r="AV29" s="217"/>
      <c r="AW29" s="216">
        <f t="shared" si="89"/>
        <v>0</v>
      </c>
      <c r="AX29" s="216"/>
      <c r="AY29" s="217">
        <f t="shared" ref="AY29" si="90">SUM(AY13:AY28)</f>
        <v>0</v>
      </c>
      <c r="AZ29" s="194">
        <f t="shared" si="85"/>
        <v>0</v>
      </c>
      <c r="BA29" s="146"/>
      <c r="BB29" s="38">
        <f t="shared" ref="BB29" si="91">SUM(BB13:BB28)</f>
        <v>100</v>
      </c>
      <c r="BC29" s="38" t="e">
        <f t="shared" si="85"/>
        <v>#N/A</v>
      </c>
      <c r="BD29" s="26" t="e">
        <f t="shared" si="85"/>
        <v>#N/A</v>
      </c>
      <c r="BE29" s="26" t="e">
        <f t="shared" si="85"/>
        <v>#N/A</v>
      </c>
      <c r="BF29" s="26" t="e">
        <f t="shared" si="85"/>
        <v>#N/A</v>
      </c>
      <c r="BG29" s="138"/>
      <c r="BH29" s="38">
        <f t="shared" ref="BH29:BL29" si="92">SUM(BH13:BH28)</f>
        <v>0</v>
      </c>
      <c r="BI29" s="38" t="e">
        <f t="shared" si="92"/>
        <v>#N/A</v>
      </c>
      <c r="BJ29" s="26" t="e">
        <f t="shared" si="92"/>
        <v>#N/A</v>
      </c>
      <c r="BK29" s="26" t="e">
        <f t="shared" si="92"/>
        <v>#N/A</v>
      </c>
      <c r="BL29" s="26" t="e">
        <f t="shared" si="92"/>
        <v>#N/A</v>
      </c>
      <c r="BM29" s="138"/>
      <c r="BN29" s="38">
        <f t="shared" ref="BN29:BR29" si="93">SUM(BN13:BN28)</f>
        <v>0</v>
      </c>
      <c r="BO29" s="38" t="e">
        <f t="shared" si="93"/>
        <v>#N/A</v>
      </c>
      <c r="BP29" s="26" t="e">
        <f t="shared" si="93"/>
        <v>#N/A</v>
      </c>
      <c r="BQ29" s="26" t="e">
        <f t="shared" si="93"/>
        <v>#N/A</v>
      </c>
      <c r="BR29" s="26" t="e">
        <f t="shared" si="93"/>
        <v>#N/A</v>
      </c>
      <c r="BS29" s="138"/>
      <c r="BT29" s="38">
        <f t="shared" ref="BT29:BX29" si="94">SUM(BT13:BT28)</f>
        <v>0</v>
      </c>
      <c r="BU29" s="38" t="e">
        <f t="shared" si="94"/>
        <v>#N/A</v>
      </c>
      <c r="BV29" s="26" t="e">
        <f t="shared" si="94"/>
        <v>#N/A</v>
      </c>
      <c r="BW29" s="26" t="e">
        <f t="shared" si="94"/>
        <v>#N/A</v>
      </c>
      <c r="BX29" s="26" t="e">
        <f t="shared" si="94"/>
        <v>#N/A</v>
      </c>
      <c r="BY29" s="138"/>
      <c r="BZ29" s="38">
        <f t="shared" ref="BZ29:CD29" si="95">SUM(BZ13:BZ28)</f>
        <v>0</v>
      </c>
      <c r="CA29" s="38" t="e">
        <f t="shared" si="95"/>
        <v>#N/A</v>
      </c>
      <c r="CB29" s="26" t="e">
        <f t="shared" si="95"/>
        <v>#N/A</v>
      </c>
      <c r="CC29" s="26" t="e">
        <f t="shared" si="95"/>
        <v>#N/A</v>
      </c>
      <c r="CD29" s="26" t="e">
        <f t="shared" si="95"/>
        <v>#N/A</v>
      </c>
      <c r="CE29" s="138"/>
      <c r="CF29" s="38">
        <f t="shared" ref="CF29:CJ29" si="96">SUM(CF13:CF28)</f>
        <v>0</v>
      </c>
      <c r="CG29" s="38" t="e">
        <f t="shared" si="96"/>
        <v>#N/A</v>
      </c>
      <c r="CH29" s="26" t="e">
        <f t="shared" si="96"/>
        <v>#N/A</v>
      </c>
      <c r="CI29" s="26" t="e">
        <f t="shared" si="96"/>
        <v>#N/A</v>
      </c>
      <c r="CJ29" s="26" t="e">
        <f t="shared" si="96"/>
        <v>#N/A</v>
      </c>
      <c r="CK29" s="138"/>
      <c r="CL29" s="38">
        <f t="shared" ref="CL29:CP29" si="97">SUM(CL13:CL28)</f>
        <v>0</v>
      </c>
      <c r="CM29" s="38" t="e">
        <f t="shared" si="97"/>
        <v>#N/A</v>
      </c>
      <c r="CN29" s="26" t="e">
        <f t="shared" si="97"/>
        <v>#N/A</v>
      </c>
      <c r="CO29" s="26" t="e">
        <f t="shared" si="97"/>
        <v>#N/A</v>
      </c>
      <c r="CP29" s="26" t="e">
        <f t="shared" si="97"/>
        <v>#N/A</v>
      </c>
      <c r="CQ29" s="138"/>
      <c r="CR29" s="38">
        <f t="shared" ref="CR29:CV29" si="98">SUM(CR13:CR28)</f>
        <v>0</v>
      </c>
      <c r="CS29" s="38" t="e">
        <f t="shared" si="98"/>
        <v>#N/A</v>
      </c>
      <c r="CT29" s="26" t="e">
        <f t="shared" si="98"/>
        <v>#N/A</v>
      </c>
      <c r="CU29" s="26" t="e">
        <f t="shared" si="98"/>
        <v>#N/A</v>
      </c>
      <c r="CV29" s="26" t="e">
        <f t="shared" si="98"/>
        <v>#N/A</v>
      </c>
      <c r="CW29" s="138"/>
      <c r="CX29" s="38">
        <f t="shared" ref="CX29:DF29" si="99">SUM(CX13:CX28)</f>
        <v>0</v>
      </c>
      <c r="CY29" s="38" t="e">
        <f t="shared" si="99"/>
        <v>#N/A</v>
      </c>
      <c r="CZ29" s="26" t="e">
        <f t="shared" si="99"/>
        <v>#N/A</v>
      </c>
      <c r="DA29" s="26" t="e">
        <f t="shared" si="99"/>
        <v>#N/A</v>
      </c>
      <c r="DB29" s="26" t="e">
        <f t="shared" si="99"/>
        <v>#N/A</v>
      </c>
      <c r="DC29" s="153" t="e">
        <f t="shared" si="99"/>
        <v>#N/A</v>
      </c>
      <c r="DD29" s="153" t="e">
        <f t="shared" si="99"/>
        <v>#N/A</v>
      </c>
      <c r="DE29" s="138"/>
      <c r="DF29" s="38">
        <f t="shared" si="99"/>
        <v>100</v>
      </c>
    </row>
    <row r="30" spans="1:110" ht="28.5" customHeight="1">
      <c r="S30" s="19">
        <f>Q29+S29</f>
        <v>40000</v>
      </c>
      <c r="W30" s="19">
        <f>S30+U29</f>
        <v>44800</v>
      </c>
      <c r="Y30" s="307" t="s">
        <v>49</v>
      </c>
      <c r="Z30" s="308"/>
      <c r="AA30" s="308"/>
      <c r="AB30" s="308"/>
      <c r="AC30" s="308"/>
      <c r="AD30" s="309"/>
      <c r="AE30" s="101" t="e">
        <f>IF(Y29=0,0,AF29/$Y29*0.1)*100</f>
        <v>#N/A</v>
      </c>
      <c r="AF30" s="102" t="e">
        <f>IF(Z29=0,0,AH29/$Z29*0.1)*100</f>
        <v>#N/A</v>
      </c>
      <c r="AH30" s="96"/>
      <c r="AI30" s="234" t="s">
        <v>125</v>
      </c>
      <c r="AJ30" s="233" t="e">
        <f>AJ29/AF29</f>
        <v>#N/A</v>
      </c>
      <c r="AK30" s="233" t="e">
        <f>AK29/AH29</f>
        <v>#N/A</v>
      </c>
      <c r="AL30" s="218" t="s">
        <v>117</v>
      </c>
      <c r="AM30" s="219">
        <f>AM29/Y29</f>
        <v>0</v>
      </c>
      <c r="AN30" s="218"/>
      <c r="AO30" s="218" t="s">
        <v>118</v>
      </c>
      <c r="AP30" s="219">
        <f>(AM29+AP29)/Z29</f>
        <v>0</v>
      </c>
      <c r="AQ30" s="218" t="s">
        <v>117</v>
      </c>
      <c r="AR30" s="219">
        <f>AR29/Y29</f>
        <v>0</v>
      </c>
      <c r="AS30" s="218"/>
      <c r="AT30" s="218" t="s">
        <v>118</v>
      </c>
      <c r="AU30" s="219">
        <f>(AR29+AU29)/Z29</f>
        <v>0</v>
      </c>
      <c r="AV30" s="6"/>
      <c r="AW30" s="147"/>
      <c r="AX30" s="147"/>
      <c r="AY30" s="6"/>
      <c r="AZ30" s="147"/>
    </row>
    <row r="32" spans="1:110" ht="19.5" customHeight="1">
      <c r="A32" s="103" t="s">
        <v>50</v>
      </c>
      <c r="C32" s="103"/>
      <c r="M32" s="52"/>
      <c r="N32" s="263" t="s">
        <v>42</v>
      </c>
      <c r="O32" s="264"/>
      <c r="P32" s="53"/>
      <c r="Q32" s="54"/>
      <c r="S32" s="67"/>
      <c r="T32" s="135" t="s">
        <v>41</v>
      </c>
      <c r="U32" s="68"/>
      <c r="V32" s="68"/>
      <c r="W32" s="69"/>
      <c r="Y32" s="82"/>
      <c r="Z32" s="136" t="s">
        <v>38</v>
      </c>
      <c r="AA32" s="83"/>
      <c r="AB32" s="83"/>
      <c r="AC32" s="83"/>
      <c r="AD32" s="84"/>
      <c r="AH32" s="45"/>
      <c r="AI32" s="45"/>
      <c r="AJ32" s="45"/>
      <c r="AK32" s="45"/>
      <c r="AL32" s="45"/>
      <c r="AM32" s="45"/>
      <c r="AN32" s="45"/>
      <c r="AO32" s="45"/>
      <c r="AP32" s="45"/>
      <c r="AQ32" s="45"/>
      <c r="AR32" s="45"/>
      <c r="AS32" s="45"/>
      <c r="AT32" s="45"/>
      <c r="AU32" s="45"/>
      <c r="AV32" s="45"/>
      <c r="AW32" s="45"/>
      <c r="AX32" s="45"/>
      <c r="AY32" s="45"/>
      <c r="AZ32" s="45"/>
      <c r="BA32" s="45"/>
      <c r="BB32" s="134"/>
      <c r="BC32" s="251" t="s">
        <v>28</v>
      </c>
      <c r="BD32" s="252"/>
      <c r="BE32" s="253"/>
      <c r="BF32" s="254"/>
      <c r="BG32" s="45"/>
      <c r="BH32" s="134"/>
      <c r="BI32" s="251" t="s">
        <v>29</v>
      </c>
      <c r="BJ32" s="252"/>
      <c r="BK32" s="253"/>
      <c r="BL32" s="254"/>
      <c r="BM32" s="45"/>
      <c r="BN32" s="134"/>
      <c r="BO32" s="251" t="s">
        <v>61</v>
      </c>
      <c r="BP32" s="252"/>
      <c r="BQ32" s="253"/>
      <c r="BR32" s="254"/>
      <c r="BS32" s="45"/>
      <c r="BT32" s="134"/>
      <c r="BU32" s="251" t="s">
        <v>62</v>
      </c>
      <c r="BV32" s="252"/>
      <c r="BW32" s="253"/>
      <c r="BX32" s="254"/>
      <c r="BY32" s="45"/>
      <c r="BZ32" s="134"/>
      <c r="CA32" s="251" t="s">
        <v>63</v>
      </c>
      <c r="CB32" s="252"/>
      <c r="CC32" s="253"/>
      <c r="CD32" s="254"/>
      <c r="CE32" s="45"/>
      <c r="CF32" s="134"/>
      <c r="CG32" s="251" t="s">
        <v>64</v>
      </c>
      <c r="CH32" s="252"/>
      <c r="CI32" s="253"/>
      <c r="CJ32" s="254"/>
      <c r="CK32" s="45"/>
      <c r="CL32" s="134"/>
      <c r="CM32" s="251" t="s">
        <v>65</v>
      </c>
      <c r="CN32" s="252"/>
      <c r="CO32" s="253"/>
      <c r="CP32" s="254"/>
      <c r="CQ32" s="45"/>
      <c r="CR32" s="134"/>
      <c r="CS32" s="251" t="s">
        <v>66</v>
      </c>
      <c r="CT32" s="252"/>
      <c r="CU32" s="253"/>
      <c r="CV32" s="254"/>
      <c r="CW32" s="45"/>
      <c r="CX32" s="134"/>
      <c r="CY32" s="251" t="s">
        <v>67</v>
      </c>
      <c r="CZ32" s="252"/>
      <c r="DA32" s="253"/>
      <c r="DB32" s="254"/>
    </row>
    <row r="33" spans="1:106" ht="19.5" customHeight="1">
      <c r="A33" s="103" t="s">
        <v>51</v>
      </c>
      <c r="B33" s="103"/>
      <c r="C33" s="103"/>
      <c r="M33" s="55"/>
      <c r="N33" s="56" t="s">
        <v>73</v>
      </c>
      <c r="O33" s="56" t="s">
        <v>7</v>
      </c>
      <c r="P33" s="56" t="s">
        <v>21</v>
      </c>
      <c r="Q33" s="57" t="s">
        <v>22</v>
      </c>
      <c r="S33" s="70"/>
      <c r="T33" s="71" t="s">
        <v>73</v>
      </c>
      <c r="U33" s="71" t="s">
        <v>7</v>
      </c>
      <c r="V33" s="71" t="s">
        <v>21</v>
      </c>
      <c r="W33" s="72" t="s">
        <v>22</v>
      </c>
      <c r="Y33" s="85" t="s">
        <v>73</v>
      </c>
      <c r="Z33" s="4" t="s">
        <v>7</v>
      </c>
      <c r="AA33" s="4" t="s">
        <v>21</v>
      </c>
      <c r="AB33" s="4" t="s">
        <v>22</v>
      </c>
      <c r="AC33" s="4" t="s">
        <v>9</v>
      </c>
      <c r="AD33" s="237" t="s">
        <v>130</v>
      </c>
      <c r="AH33" s="45"/>
      <c r="AI33" s="45"/>
      <c r="AJ33" s="45"/>
      <c r="AK33" s="45"/>
      <c r="AL33" s="45"/>
      <c r="AM33" s="45"/>
      <c r="AN33" s="45"/>
      <c r="AO33" s="45"/>
      <c r="AP33" s="45"/>
      <c r="AQ33" s="45"/>
      <c r="AR33" s="45"/>
      <c r="AS33" s="45"/>
      <c r="AT33" s="45"/>
      <c r="AU33" s="45"/>
      <c r="AV33" s="45"/>
      <c r="AW33" s="45"/>
      <c r="AX33" s="45"/>
      <c r="AY33" s="45"/>
      <c r="AZ33" s="45"/>
      <c r="BA33" s="45"/>
      <c r="BB33" s="126"/>
      <c r="BC33" s="262" t="s">
        <v>18</v>
      </c>
      <c r="BD33" s="262"/>
      <c r="BE33" s="259"/>
      <c r="BF33" s="260"/>
      <c r="BG33" s="45"/>
      <c r="BH33" s="126"/>
      <c r="BI33" s="262" t="s">
        <v>18</v>
      </c>
      <c r="BJ33" s="262"/>
      <c r="BK33" s="259"/>
      <c r="BL33" s="260"/>
      <c r="BM33" s="45"/>
      <c r="BN33" s="126"/>
      <c r="BO33" s="262" t="s">
        <v>18</v>
      </c>
      <c r="BP33" s="262"/>
      <c r="BQ33" s="259"/>
      <c r="BR33" s="260"/>
      <c r="BS33" s="45"/>
      <c r="BT33" s="126"/>
      <c r="BU33" s="262" t="s">
        <v>18</v>
      </c>
      <c r="BV33" s="262"/>
      <c r="BW33" s="259"/>
      <c r="BX33" s="260"/>
      <c r="BY33" s="45"/>
      <c r="BZ33" s="126"/>
      <c r="CA33" s="262" t="s">
        <v>18</v>
      </c>
      <c r="CB33" s="262"/>
      <c r="CC33" s="259"/>
      <c r="CD33" s="260"/>
      <c r="CE33" s="45"/>
      <c r="CF33" s="126"/>
      <c r="CG33" s="262" t="s">
        <v>18</v>
      </c>
      <c r="CH33" s="262"/>
      <c r="CI33" s="259"/>
      <c r="CJ33" s="260"/>
      <c r="CK33" s="45"/>
      <c r="CL33" s="126"/>
      <c r="CM33" s="262" t="s">
        <v>18</v>
      </c>
      <c r="CN33" s="262"/>
      <c r="CO33" s="259"/>
      <c r="CP33" s="260"/>
      <c r="CQ33" s="45"/>
      <c r="CR33" s="126"/>
      <c r="CS33" s="261" t="s">
        <v>18</v>
      </c>
      <c r="CT33" s="262"/>
      <c r="CU33" s="259"/>
      <c r="CV33" s="260"/>
      <c r="CW33" s="45"/>
      <c r="CX33" s="126"/>
      <c r="CY33" s="261" t="s">
        <v>18</v>
      </c>
      <c r="CZ33" s="262"/>
      <c r="DA33" s="259"/>
      <c r="DB33" s="260"/>
    </row>
    <row r="34" spans="1:106" ht="19.5" customHeight="1">
      <c r="A34" s="103" t="s">
        <v>52</v>
      </c>
      <c r="B34" s="103"/>
      <c r="C34" s="103"/>
      <c r="M34" s="58">
        <v>1.1499999999999999</v>
      </c>
      <c r="N34" s="59">
        <f>SUMIFS($P$13:$P$28,$N$13:$N$28,$N$33,$M$13:$M$28,$M$34)</f>
        <v>0</v>
      </c>
      <c r="O34" s="59">
        <f>SUMIFS($P$13:$P$28,$N$13:$N$28,$O$33,$M$13:$M$28,$M$34)</f>
        <v>0</v>
      </c>
      <c r="P34" s="59">
        <f>SUMIFS($P$13:$P$28,$N$13:$N$28,$P$33,$M$13:$M$28,$M$34)</f>
        <v>0</v>
      </c>
      <c r="Q34" s="60">
        <f>SUMIFS($P$13:$P$28,$N$13:$N$28,$Q$33,$M$13:$M$28,$M$34)</f>
        <v>0</v>
      </c>
      <c r="S34" s="73">
        <v>1.1499999999999999</v>
      </c>
      <c r="T34" s="74">
        <f>SUMIFS($O$13:$O$28,$N$13:$N$28,$N$33,$M$13:$M$28,$M$34)</f>
        <v>0</v>
      </c>
      <c r="U34" s="74">
        <f>SUMIFS($O$13:$O$28,$N$13:$N$28,$O$33,$M$13:$M$28,$M$34)</f>
        <v>0</v>
      </c>
      <c r="V34" s="74">
        <f>SUMIFS($O$13:$O$28,$N$13:$N$28,$P$33,$M$13:$M$28,$M$34)</f>
        <v>0</v>
      </c>
      <c r="W34" s="75">
        <f>SUMIFS($O$13:$O$28,$N$13:$N$28,$Q$33,$M$13:$M$28,$M$34)</f>
        <v>0</v>
      </c>
      <c r="Y34" s="17">
        <f>SUMIFS($AE$13:$AE$28,$N$13:$N$28,$N$33)</f>
        <v>9300</v>
      </c>
      <c r="Z34" s="18">
        <f>SUMIFS($AE$13:$AE$28,$N$13:$N$28,$O$33)</f>
        <v>0</v>
      </c>
      <c r="AA34" s="18">
        <f>SUMIFS($AE$13:$AE$28,$N$13:$N$28,$P$33)</f>
        <v>0</v>
      </c>
      <c r="AB34" s="18">
        <f>SUMIFS($AE$13:$AE$28,$N$13:$N$28,$Q$33)</f>
        <v>0</v>
      </c>
      <c r="AC34" s="235">
        <f>SUM(Y34:AB34)</f>
        <v>9300</v>
      </c>
      <c r="AD34" s="238" t="e">
        <f>AF29</f>
        <v>#N/A</v>
      </c>
      <c r="AE34" s="19"/>
      <c r="AF34" s="19"/>
      <c r="AG34" s="19"/>
      <c r="AK34" s="46"/>
      <c r="AL34" s="46"/>
      <c r="AM34" s="46"/>
      <c r="AN34" s="46"/>
      <c r="AO34" s="46"/>
      <c r="AP34" s="46"/>
      <c r="AQ34" s="46"/>
      <c r="AR34" s="46"/>
      <c r="AS34" s="46"/>
      <c r="AT34" s="46"/>
      <c r="AU34" s="46"/>
      <c r="AV34" s="46"/>
      <c r="AW34" s="46"/>
      <c r="AX34" s="46"/>
      <c r="AY34" s="46"/>
      <c r="AZ34" s="46"/>
      <c r="BA34" s="46"/>
      <c r="BB34" s="126"/>
      <c r="BC34" s="127" t="s">
        <v>73</v>
      </c>
      <c r="BD34" s="127" t="s">
        <v>7</v>
      </c>
      <c r="BE34" s="127" t="s">
        <v>21</v>
      </c>
      <c r="BF34" s="128" t="s">
        <v>22</v>
      </c>
      <c r="BG34" s="46"/>
      <c r="BH34" s="126"/>
      <c r="BI34" s="127" t="s">
        <v>73</v>
      </c>
      <c r="BJ34" s="127" t="s">
        <v>7</v>
      </c>
      <c r="BK34" s="127" t="s">
        <v>20</v>
      </c>
      <c r="BL34" s="128" t="s">
        <v>22</v>
      </c>
      <c r="BM34" s="46"/>
      <c r="BN34" s="126"/>
      <c r="BO34" s="127" t="s">
        <v>73</v>
      </c>
      <c r="BP34" s="127" t="s">
        <v>7</v>
      </c>
      <c r="BQ34" s="127" t="s">
        <v>20</v>
      </c>
      <c r="BR34" s="128" t="s">
        <v>22</v>
      </c>
      <c r="BS34" s="46"/>
      <c r="BT34" s="126"/>
      <c r="BU34" s="127" t="s">
        <v>73</v>
      </c>
      <c r="BV34" s="127" t="s">
        <v>7</v>
      </c>
      <c r="BW34" s="127" t="s">
        <v>20</v>
      </c>
      <c r="BX34" s="128" t="s">
        <v>22</v>
      </c>
      <c r="BY34" s="46"/>
      <c r="BZ34" s="126"/>
      <c r="CA34" s="127" t="s">
        <v>73</v>
      </c>
      <c r="CB34" s="127" t="s">
        <v>7</v>
      </c>
      <c r="CC34" s="127" t="s">
        <v>20</v>
      </c>
      <c r="CD34" s="128" t="s">
        <v>22</v>
      </c>
      <c r="CE34" s="46"/>
      <c r="CF34" s="126"/>
      <c r="CG34" s="127" t="s">
        <v>73</v>
      </c>
      <c r="CH34" s="127" t="s">
        <v>7</v>
      </c>
      <c r="CI34" s="127" t="s">
        <v>20</v>
      </c>
      <c r="CJ34" s="128" t="s">
        <v>22</v>
      </c>
      <c r="CK34" s="46"/>
      <c r="CL34" s="126"/>
      <c r="CM34" s="127" t="s">
        <v>73</v>
      </c>
      <c r="CN34" s="127" t="s">
        <v>7</v>
      </c>
      <c r="CO34" s="127" t="s">
        <v>20</v>
      </c>
      <c r="CP34" s="128" t="s">
        <v>22</v>
      </c>
      <c r="CQ34" s="46"/>
      <c r="CR34" s="126"/>
      <c r="CS34" s="127" t="s">
        <v>73</v>
      </c>
      <c r="CT34" s="127" t="s">
        <v>7</v>
      </c>
      <c r="CU34" s="127" t="s">
        <v>20</v>
      </c>
      <c r="CV34" s="128" t="s">
        <v>22</v>
      </c>
      <c r="CW34" s="46"/>
      <c r="CX34" s="126"/>
      <c r="CY34" s="127" t="s">
        <v>73</v>
      </c>
      <c r="CZ34" s="127" t="s">
        <v>7</v>
      </c>
      <c r="DA34" s="127" t="s">
        <v>20</v>
      </c>
      <c r="DB34" s="128" t="s">
        <v>22</v>
      </c>
    </row>
    <row r="35" spans="1:106" ht="19.5" customHeight="1">
      <c r="A35" s="103" t="s">
        <v>126</v>
      </c>
      <c r="B35" s="103"/>
      <c r="C35" s="103"/>
      <c r="M35" s="58" t="s">
        <v>8</v>
      </c>
      <c r="N35" s="59">
        <f>SUMIFS($P$13:$P$28,$N$13:$N$28,$N$33,$M$13:$M$28,$M$35)</f>
        <v>0</v>
      </c>
      <c r="O35" s="59">
        <f>SUMIFS($P$13:$P$28,$N$13:$N$28,$O$33,$M$13:$M$28,$M$35)</f>
        <v>0</v>
      </c>
      <c r="P35" s="59">
        <f>SUMIFS($P$13:$P$28,$N$13:$N$28,$P$33,$M$13:$M$28,$M$35)</f>
        <v>0</v>
      </c>
      <c r="Q35" s="60">
        <f>SUMIFS($P$13:$P$28,$N$13:$N$28,$Q$33,$M$13:$M$28,$M$35)</f>
        <v>0</v>
      </c>
      <c r="S35" s="73" t="s">
        <v>8</v>
      </c>
      <c r="T35" s="74">
        <f>SUMIFS($O$13:$O$28,$N$13:$N$28,$N$33,$M$13:$M$28,$M$35)</f>
        <v>0</v>
      </c>
      <c r="U35" s="74">
        <f>SUMIFS($O$13:$O$28,$N$13:$N$28,$O$33,$M$13:$M$28,$M$35)</f>
        <v>0</v>
      </c>
      <c r="V35" s="74">
        <f>SUMIFS($O$13:$O$28,$N$13:$N$28,$P$33,$M$13:$M$28,$M$35)</f>
        <v>0</v>
      </c>
      <c r="W35" s="75">
        <f>SUMIFS($O$13:$O$28,$N$13:$N$28,$Q$33,$M$13:$M$28,$M$35)</f>
        <v>0</v>
      </c>
      <c r="Y35" s="19"/>
      <c r="AK35" s="46"/>
      <c r="AL35" s="46"/>
      <c r="AM35" s="46"/>
      <c r="AN35" s="46"/>
      <c r="AO35" s="46"/>
      <c r="AP35" s="46"/>
      <c r="AQ35" s="46"/>
      <c r="AR35" s="46"/>
      <c r="AS35" s="46"/>
      <c r="AT35" s="46"/>
      <c r="AU35" s="46"/>
      <c r="AV35" s="46"/>
      <c r="AW35" s="46"/>
      <c r="AX35" s="46"/>
      <c r="AY35" s="46"/>
      <c r="AZ35" s="46"/>
      <c r="BA35" s="46"/>
      <c r="BB35" s="129">
        <v>1.1499999999999999</v>
      </c>
      <c r="BC35" s="127">
        <f>COUNTIFS(BD13:BD28,"&lt;&gt;0",$N$13:$N$28,$BC$34,$M$13:$M$28,$BB$35)</f>
        <v>0</v>
      </c>
      <c r="BD35" s="127">
        <f>COUNTIFS(BD13:BD28,"&lt;&gt;0",$N$13:$N$28,$BD$34,$M$13:$M$28,$BB$35)</f>
        <v>0</v>
      </c>
      <c r="BE35" s="127">
        <f>COUNTIFS(BD14:BD29,"&lt;&gt;0",$N$13:$N$28,$BE$34,$M$13:$M$28,$BB$35)</f>
        <v>0</v>
      </c>
      <c r="BF35" s="128">
        <f>COUNTIFS(BD13:BD28,"&lt;&gt;0",$N$13:$N$28,$BF$34,$M$13:$M$28,$BB$35)</f>
        <v>0</v>
      </c>
      <c r="BG35" s="46"/>
      <c r="BH35" s="129">
        <v>1.1499999999999999</v>
      </c>
      <c r="BI35" s="127">
        <f>COUNTIFS(BJ13:BJ28,"&lt;&gt;0",$N$13:$N$28,$BI$34,$M$13:$M$28,$BH$35)</f>
        <v>0</v>
      </c>
      <c r="BJ35" s="127">
        <f>COUNTIFS(BJ13:BJ28,"&lt;&gt;0",$N$13:$N$28,$BJ$34,$M$13:$M$28,$BH$35)</f>
        <v>0</v>
      </c>
      <c r="BK35" s="127">
        <f>COUNTIFS(BJ13:BJ28,"&lt;&gt;0",$N$13:$N$28,$BK$34,$M$13:$M$28,$BH$35)</f>
        <v>0</v>
      </c>
      <c r="BL35" s="128">
        <f>COUNTIFS(BJ13:BJ28,"&lt;&gt;0",$N$13:$N$28,$BL$34,$M$13:$M$28,$BH$35)</f>
        <v>0</v>
      </c>
      <c r="BM35" s="46"/>
      <c r="BN35" s="129">
        <v>1.1499999999999999</v>
      </c>
      <c r="BO35" s="127">
        <f>COUNTIFS(BP13:BP28,"&lt;&gt;0",$N$13:$N$28,$BO$34,$M$13:$M$28,$BN$35)</f>
        <v>0</v>
      </c>
      <c r="BP35" s="127">
        <f>COUNTIFS(BP13:BP28,"&lt;&gt;0",$N$13:$N$28,$BP$34,$M$13:$M$28,$BN$35)</f>
        <v>0</v>
      </c>
      <c r="BQ35" s="127">
        <f>COUNTIFS(BP13:BP28,"&lt;&gt;0",$N$13:$N$28,$BQ$34,$M$13:$M$28,$BN$35)</f>
        <v>0</v>
      </c>
      <c r="BR35" s="128">
        <f>COUNTIFS(BP13:BP28,"&lt;&gt;0",$N$13:$N$28,$BR$34,$M$13:$M$28,$BN$35)</f>
        <v>0</v>
      </c>
      <c r="BS35" s="46"/>
      <c r="BT35" s="129">
        <v>1.1499999999999999</v>
      </c>
      <c r="BU35" s="127">
        <f>COUNTIFS(BV13:BV28,"&lt;&gt;0",$N$13:$N$28,$BU$34,$M$13:$M$28,$BT$35)</f>
        <v>0</v>
      </c>
      <c r="BV35" s="127">
        <f>COUNTIFS(BV13:BV28,"&lt;&gt;0",$N$13:$N$28,$BV$34,$M$13:$M$28,$BT$35)</f>
        <v>0</v>
      </c>
      <c r="BW35" s="127">
        <f>COUNTIFS(BV13:BV28,"&lt;&gt;0",$N$13:$N$28,$BW$34,$M$13:$M$28,$BT$35)</f>
        <v>0</v>
      </c>
      <c r="BX35" s="128">
        <f>COUNTIFS(BV13:BV28,"&lt;&gt;0",$N$13:$N$28,$BX$34,$M$13:$M$28,$BT$35)</f>
        <v>0</v>
      </c>
      <c r="BY35" s="46"/>
      <c r="BZ35" s="129">
        <v>1.1499999999999999</v>
      </c>
      <c r="CA35" s="127">
        <f>COUNTIFS(CB13:CB28,"&lt;&gt;0",$N$13:$N$28,$CA$34,$M$13:$M$28,$BZ$35)</f>
        <v>0</v>
      </c>
      <c r="CB35" s="127">
        <f>COUNTIFS(CB13:CB28,"&lt;&gt;0",$N$13:$N$28,$CB$34,$M$13:$M$28,$BZ$35)</f>
        <v>0</v>
      </c>
      <c r="CC35" s="127">
        <f>COUNTIFS(CB14:CB29,"&lt;&gt;0",$N$13:$N$28,$CC$34,$M$13:$M$28,$BZ$35)</f>
        <v>0</v>
      </c>
      <c r="CD35" s="128">
        <f>COUNTIFS(CB14:CB29,"&lt;&gt;0",$N$13:$N$28,$CD$34,$M$13:$M$28,$BZ$35)</f>
        <v>0</v>
      </c>
      <c r="CE35" s="46"/>
      <c r="CF35" s="129">
        <v>1.1499999999999999</v>
      </c>
      <c r="CG35" s="127">
        <f>COUNTIFS(CH13:CH28,"&lt;&gt;0",$N$13:$N$28,$CG$34,$M$13:$M$28,$CF$35)</f>
        <v>0</v>
      </c>
      <c r="CH35" s="127">
        <f>COUNTIFS(CH13:CH28,"&lt;&gt;0",$N$13:$N$28,$CH$34,$M$13:$M$28,$CF$35)</f>
        <v>0</v>
      </c>
      <c r="CI35" s="127">
        <f>COUNTIFS(CH13:CH28,"&lt;&gt;0",$N$13:$N$28,$CI$34,$M$13:$M$28,$CF$35)</f>
        <v>0</v>
      </c>
      <c r="CJ35" s="128">
        <f>COUNTIFS(CH13:CH28,"&lt;&gt;0",$N$13:$N$28,$CJ$34,$M$13:$M$28,$CF$35)</f>
        <v>0</v>
      </c>
      <c r="CK35" s="46"/>
      <c r="CL35" s="129">
        <v>1.1499999999999999</v>
      </c>
      <c r="CM35" s="127">
        <f>COUNTIFS($CN$13:$CN$28,"&lt;&gt;0",$N$13:$N$28,CM34,$M$13:$M$28,CL35)</f>
        <v>0</v>
      </c>
      <c r="CN35" s="127">
        <f>COUNTIFS($CN$13:$CN$28,"&lt;&gt;0",$N$13:$N$28,CN34,$M$13:$M$28,CL35)</f>
        <v>0</v>
      </c>
      <c r="CO35" s="127">
        <f>COUNTIFS($CN$13:$CN$28,"&lt;&gt;0",$N$13:$N$28,CO34,$M$13:$M$28,CL35)</f>
        <v>0</v>
      </c>
      <c r="CP35" s="128">
        <f>COUNTIFS($CN$13:$CN$28,"&lt;&gt;0",$N$13:$N$28,CP34,$M$13:$M$28,CL35)</f>
        <v>0</v>
      </c>
      <c r="CQ35" s="46"/>
      <c r="CR35" s="129">
        <v>1.1499999999999999</v>
      </c>
      <c r="CS35" s="127">
        <f>COUNTIFS($CT$13:$CT$28,"&lt;&gt;0",$N$13:$N$28,CS34,$M$13:$M$28,CR35)</f>
        <v>0</v>
      </c>
      <c r="CT35" s="127">
        <f>COUNTIFS($CT$13:$CT$28,"&lt;&gt;0",$N$13:$N$28,CT34,$M$13:$M$28,CR35)</f>
        <v>0</v>
      </c>
      <c r="CU35" s="127">
        <f>COUNTIFS($CT$13:$CT$28,"&lt;&gt;0",$N$13:$N$28,CU34,$M$13:$M$28,CR35)</f>
        <v>0</v>
      </c>
      <c r="CV35" s="128">
        <f>COUNTIFS($CT$13:$CT$28,"&lt;&gt;0",$N$13:$N$28,CV34,$M$13:$M$28,CR35)</f>
        <v>0</v>
      </c>
      <c r="CW35" s="46"/>
      <c r="CX35" s="129">
        <v>1.1499999999999999</v>
      </c>
      <c r="CY35" s="127">
        <f>COUNTIFS($CZ$13:$CZ$28,"&lt;&gt;0",$N$13:$N$28,CY34,$M$13:$M$28,CX35)</f>
        <v>0</v>
      </c>
      <c r="CZ35" s="127">
        <f>COUNTIFS($CZ$13:$CZ$28,"&lt;&gt;0",$N$13:$N$28,CZ34,$M$13:$M$28,CX35)</f>
        <v>0</v>
      </c>
      <c r="DA35" s="127">
        <f>COUNTIFS($CZ$13:$CZ$28,"&lt;&gt;0",$N$13:$N$28,DA34,$M$13:$M$28,CX35)</f>
        <v>0</v>
      </c>
      <c r="DB35" s="127">
        <f>COUNTIFS($CZ$13:$CZ$28,"&lt;&gt;0",$N$13:$N$28,DB34,$M$13:$M$28,CX35)</f>
        <v>0</v>
      </c>
    </row>
    <row r="36" spans="1:106" ht="19.5" customHeight="1">
      <c r="A36" s="104" t="s">
        <v>127</v>
      </c>
      <c r="B36" s="103"/>
      <c r="C36" s="103"/>
      <c r="M36" s="58" t="s">
        <v>6</v>
      </c>
      <c r="N36" s="59">
        <f>SUMIFS($P$13:$P$28,$N$13:$N$28,$N$33,$M$13:$M$28,$M$36)</f>
        <v>44800</v>
      </c>
      <c r="O36" s="59">
        <f>SUMIFS($P$13:$P$28,$N$13:$N$28,$O$33,$M$13:$M$28,$M$36)</f>
        <v>0</v>
      </c>
      <c r="P36" s="59">
        <f>SUMIFS($P$13:$P$28,$N$13:$N$28,$P$33,$M$13:$M$28,$M$36)</f>
        <v>0</v>
      </c>
      <c r="Q36" s="60">
        <f>SUMIFS($P$13:$P$28,$N$13:$N$28,$Q$33,$M$13:$M$28,$M$36)</f>
        <v>0</v>
      </c>
      <c r="S36" s="73" t="s">
        <v>6</v>
      </c>
      <c r="T36" s="74">
        <f>SUMIFS($O$13:$O$28,$N$13:$N$28,$N$33,$M$13:$M$28,$M$36)</f>
        <v>2200</v>
      </c>
      <c r="U36" s="74">
        <f>SUMIFS($O$13:$O$28,$N$13:$N$28,$O$33,$M$13:$M$28,$M$36)</f>
        <v>0</v>
      </c>
      <c r="V36" s="74">
        <f>SUMIFS($O$13:$O$28,$N$13:$N$28,$P$33,$M$13:$M$28,$M$36)</f>
        <v>0</v>
      </c>
      <c r="W36" s="75">
        <f>SUMIFS($O$13:$O$28,$N$13:$N$28,$Q$33,$M$13:$M$28,$M$36)</f>
        <v>0</v>
      </c>
      <c r="Y36" s="86"/>
      <c r="Z36" s="137" t="s">
        <v>39</v>
      </c>
      <c r="AA36" s="87"/>
      <c r="AB36" s="87"/>
      <c r="AC36" s="87"/>
      <c r="AD36" s="88"/>
      <c r="AK36" s="46"/>
      <c r="AL36" s="46"/>
      <c r="AM36" s="46"/>
      <c r="AN36" s="46"/>
      <c r="AO36" s="46"/>
      <c r="AP36" s="46"/>
      <c r="AQ36" s="46"/>
      <c r="AR36" s="46"/>
      <c r="AS36" s="46"/>
      <c r="AT36" s="46"/>
      <c r="AU36" s="46"/>
      <c r="AV36" s="46"/>
      <c r="AW36" s="46"/>
      <c r="AX36" s="46"/>
      <c r="AY36" s="46"/>
      <c r="AZ36" s="46"/>
      <c r="BA36" s="46"/>
      <c r="BB36" s="129" t="s">
        <v>8</v>
      </c>
      <c r="BC36" s="127">
        <f>COUNTIFS(BD13:BD28,"&lt;&gt;0",$N$13:$N$28,$BC$34,$M$13:$M$28,$BB$36)</f>
        <v>0</v>
      </c>
      <c r="BD36" s="127">
        <f>COUNTIFS(BD13:BD28,"&lt;&gt;0",$N$13:$N$28,$BD$34,$M$13:$M$28,$BB$36)</f>
        <v>0</v>
      </c>
      <c r="BE36" s="127">
        <f>COUNTIFS(BD14:BD29,"&lt;&gt;0",$N$13:$N$28,$BE$34,$M$13:$M$28,$BB$36)</f>
        <v>0</v>
      </c>
      <c r="BF36" s="128">
        <f>COUNTIFS(BD13:BD28,"&lt;&gt;0",$N$13:$N$28,$BE$34,$M$13:$M$28,$BB$36)</f>
        <v>0</v>
      </c>
      <c r="BG36" s="46"/>
      <c r="BH36" s="129" t="s">
        <v>8</v>
      </c>
      <c r="BI36" s="127">
        <f>COUNTIFS(BJ13:BJ28,"&lt;&gt;0",$N$13:$N$28,$BI$34,$M$13:$M$28,$BH$36)</f>
        <v>0</v>
      </c>
      <c r="BJ36" s="127">
        <f>COUNTIFS(BJ13:BJ28,"&lt;&gt;0",$N$13:$N$28,$BJ$34,$M$13:$M$28,$BH$36)</f>
        <v>0</v>
      </c>
      <c r="BK36" s="127">
        <f>COUNTIFS(BJ13:BJ28,"&lt;&gt;0",$N$13:$N$28,$BK$34,$M$13:$M$28,$BH$36)</f>
        <v>0</v>
      </c>
      <c r="BL36" s="128">
        <f>COUNTIFS(BJ13:BJ28,"&lt;&gt;0",$N$13:$N$28,$BL$34,$M$13:$M$28,$BH$36)</f>
        <v>0</v>
      </c>
      <c r="BM36" s="46"/>
      <c r="BN36" s="129" t="s">
        <v>8</v>
      </c>
      <c r="BO36" s="127">
        <f>COUNTIFS(BP13:BP28,"&lt;&gt;0",$N$13:$N$28,$BO$34,$M$13:$M$28,$BN$36)</f>
        <v>0</v>
      </c>
      <c r="BP36" s="127">
        <f>COUNTIFS(BP13:BP28,"&lt;&gt;0",$N$13:$N$28,$BP$34,$M$13:$M$28,$BN$36)</f>
        <v>0</v>
      </c>
      <c r="BQ36" s="127">
        <f>COUNTIFS(BP13:BP28,"&lt;&gt;0",$N$13:$N$28,$BQ$34,$M$13:$M$28,$BN$36)</f>
        <v>0</v>
      </c>
      <c r="BR36" s="128">
        <f>COUNTIFS(BP13:BP28,"&lt;&gt;0",$N$13:$N$28,$BR$34,$M$13:$M$28,$BN$36)</f>
        <v>0</v>
      </c>
      <c r="BS36" s="46"/>
      <c r="BT36" s="129" t="s">
        <v>8</v>
      </c>
      <c r="BU36" s="127">
        <f>COUNTIFS(BV13:BV28,"&lt;&gt;0",$N$13:$N$28,$BU$34,$M$13:$M$28,$BT$36)</f>
        <v>0</v>
      </c>
      <c r="BV36" s="127">
        <f>COUNTIFS(BV13:BV28,"&lt;&gt;0",$N$13:$N$28,$BV$34,$M$13:$M$28,$BT$36)</f>
        <v>0</v>
      </c>
      <c r="BW36" s="127">
        <f>COUNTIFS(BV13:BV28,"&lt;&gt;0",$N$13:$N$28,$BW$34,$M$13:$M$28,$BT$36)</f>
        <v>0</v>
      </c>
      <c r="BX36" s="128">
        <f>COUNTIFS(BV13:BV28,"&lt;&gt;0",$N$13:$N$28,$BX$34,$M$13:$M$28,$BT$35)</f>
        <v>0</v>
      </c>
      <c r="BY36" s="46"/>
      <c r="BZ36" s="129" t="s">
        <v>8</v>
      </c>
      <c r="CA36" s="127">
        <f>COUNTIFS(CB13:CB28,"&lt;&gt;0",$N$13:$N$28,$CA$34,$M$13:$M$28,$BZ$36)</f>
        <v>0</v>
      </c>
      <c r="CB36" s="127">
        <f>COUNTIFS(CB13:CB28,"&lt;&gt;0",$N$13:$N$28,$CB$34,$M$13:$M$28,$BZ$36)</f>
        <v>0</v>
      </c>
      <c r="CC36" s="127">
        <f>COUNTIFS(CB13:CB28,"&lt;&gt;0",$N$13:$N$28,$CC$34,$M$13:$M$28,$BZ$36)</f>
        <v>0</v>
      </c>
      <c r="CD36" s="128">
        <f>COUNTIFS(CB13:CB28,"&lt;&gt;0",$N$13:$N$28,$CD$34,$M$13:$M$28,$BZ$36)</f>
        <v>0</v>
      </c>
      <c r="CE36" s="46"/>
      <c r="CF36" s="129" t="s">
        <v>8</v>
      </c>
      <c r="CG36" s="127">
        <f>COUNTIFS(CH13:CH28,"&lt;&gt;0",$N$13:$N$28,$CG$34,$M$13:$M$28,$CF$36)</f>
        <v>0</v>
      </c>
      <c r="CH36" s="127">
        <f>COUNTIFS(CH13:CH28,"&lt;&gt;0",$N$13:$N$28,$CH$34,$M$13:$M$28,$CF$36)</f>
        <v>0</v>
      </c>
      <c r="CI36" s="127">
        <f>COUNTIFS(CH13:CH28,"&lt;&gt;0",$N$13:$N$28,$CI$34,$M$13:$M$28,$CF$36)</f>
        <v>0</v>
      </c>
      <c r="CJ36" s="128">
        <f>COUNTIFS(CH13:CH28,"&lt;&gt;0",$N$13:$N$28,$CJ$34,$M$13:$M$28,$CF$36)</f>
        <v>0</v>
      </c>
      <c r="CK36" s="46"/>
      <c r="CL36" s="129" t="s">
        <v>8</v>
      </c>
      <c r="CM36" s="127">
        <f>COUNTIFS($CN$13:$CN$28,"&lt;&gt;0",$N$13:$N$28,CM34,$M$13:$M$28,CL36)</f>
        <v>0</v>
      </c>
      <c r="CN36" s="127">
        <f>COUNTIFS($CN$13:$CN$28,"&lt;&gt;0",$N$13:$N$28,CN34,$M$13:$M$28,CL36)</f>
        <v>0</v>
      </c>
      <c r="CO36" s="127">
        <f>COUNTIFS($CN$13:$CN$28,"&lt;&gt;0",$N$13:$N$28,CO34,$M$13:$M$28,CL36)</f>
        <v>0</v>
      </c>
      <c r="CP36" s="128">
        <f>COUNTIFS($CN$13:$CN$28,"&lt;&gt;0",$N$13:$N$28,CP34,$M$13:$M$28,CL36)</f>
        <v>0</v>
      </c>
      <c r="CQ36" s="46"/>
      <c r="CR36" s="129" t="s">
        <v>8</v>
      </c>
      <c r="CS36" s="127">
        <f>COUNTIFS($CT$13:$CT$28,"&lt;&gt;0",$N$13:$N$28,CS35,$M$13:$M$28,CR36)</f>
        <v>0</v>
      </c>
      <c r="CT36" s="127">
        <f>COUNTIFS($CT$13:$CT$28,"&lt;&gt;0",$N$13:$N$28,CT34,$M$13:$M$28,CR36)</f>
        <v>0</v>
      </c>
      <c r="CU36" s="127">
        <f>COUNTIFS($CT$13:$CT$28,"&lt;&gt;0",$N$13:$N$28,CU34,$M$13:$M$28,CR36)</f>
        <v>0</v>
      </c>
      <c r="CV36" s="128">
        <f>COUNTIFS($CT$13:$CT$28,"&lt;&gt;0",$N$13:$N$28,CV34,$M$13:$M$28,CR36)</f>
        <v>0</v>
      </c>
      <c r="CW36" s="46"/>
      <c r="CX36" s="129" t="s">
        <v>8</v>
      </c>
      <c r="CY36" s="127">
        <f>COUNTIFS($CZ$13:$CZ$28,"&lt;&gt;0",$N$13:$N$28,CY34,$M$13:$M$28,CX36)</f>
        <v>0</v>
      </c>
      <c r="CZ36" s="127">
        <f>COUNTIFS($CZ$13:$CZ$28,"&lt;&gt;0",$N$13:$N$28,CZ34,$M$13:$M$28,CX36)</f>
        <v>0</v>
      </c>
      <c r="DA36" s="127">
        <f>COUNTIFS($CZ$13:$CZ$28,"&lt;&gt;0",$N$13:$N$28,DA34,$M$13:$M$28,CX36)</f>
        <v>0</v>
      </c>
      <c r="DB36" s="127">
        <f>COUNTIFS($CZ$13:$CZ$28,"&lt;&gt;0",$N$13:$N$28,DB34,$M$13:$M$28,CX36)</f>
        <v>0</v>
      </c>
    </row>
    <row r="37" spans="1:106" ht="19.5" customHeight="1">
      <c r="A37" s="104" t="s">
        <v>54</v>
      </c>
      <c r="B37" s="103"/>
      <c r="C37" s="103"/>
      <c r="M37" s="58" t="s">
        <v>5</v>
      </c>
      <c r="N37" s="59">
        <f>SUMIFS($P$13:$P$28,$N$13:$N$28,$N$33,$M$13:$M$28,$M$37)</f>
        <v>0</v>
      </c>
      <c r="O37" s="59">
        <f>SUMIFS($P$13:$P$28,$N$13:$N$28,$O$33,$M$13:$M$28,$M$37)</f>
        <v>0</v>
      </c>
      <c r="P37" s="59">
        <f>SUMIFS($P$13:$P$28,$N$13:$N$28,$P$33,$M$13:$M$28,$M$37)</f>
        <v>0</v>
      </c>
      <c r="Q37" s="60">
        <f>SUMIFS($P$13:$P$28,$N$13:$N$28,$Q$33,$M$13:$M$28,$M$37)</f>
        <v>0</v>
      </c>
      <c r="S37" s="73" t="s">
        <v>5</v>
      </c>
      <c r="T37" s="74">
        <f>SUMIFS($O$13:$O$28,$N$13:$N$28,$N$33,$M$13:$M$28,$M$37)</f>
        <v>0</v>
      </c>
      <c r="U37" s="74">
        <f>SUMIFS($P$13:$P$28,$N$13:$N$28,$O$33,$M$13:$M$28,$M$37)</f>
        <v>0</v>
      </c>
      <c r="V37" s="74">
        <f>SUMIFS($O$13:$O$28,$N$13:$N$28,$P$33,$M$13:$M$28,$M$37)</f>
        <v>0</v>
      </c>
      <c r="W37" s="75">
        <f>SUMIFS($P$13:$P$28,$N$13:$N$28,$Q$33,$M$13:$M$28,$M$37)</f>
        <v>0</v>
      </c>
      <c r="Y37" s="89" t="s">
        <v>73</v>
      </c>
      <c r="Z37" s="90" t="s">
        <v>7</v>
      </c>
      <c r="AA37" s="90" t="s">
        <v>21</v>
      </c>
      <c r="AB37" s="90" t="s">
        <v>22</v>
      </c>
      <c r="AC37" s="90" t="s">
        <v>9</v>
      </c>
      <c r="AD37" s="239" t="s">
        <v>131</v>
      </c>
      <c r="AK37" s="46"/>
      <c r="AL37" s="46"/>
      <c r="AM37" s="46"/>
      <c r="AN37" s="46"/>
      <c r="AO37" s="46"/>
      <c r="AP37" s="46"/>
      <c r="AQ37" s="46"/>
      <c r="AR37" s="46"/>
      <c r="AS37" s="46"/>
      <c r="AT37" s="46"/>
      <c r="AU37" s="46"/>
      <c r="AV37" s="46"/>
      <c r="AW37" s="46"/>
      <c r="AX37" s="46"/>
      <c r="AY37" s="46"/>
      <c r="AZ37" s="46"/>
      <c r="BA37" s="46"/>
      <c r="BB37" s="129" t="s">
        <v>6</v>
      </c>
      <c r="BC37" s="127">
        <f>COUNTIFS(BD13:BD28,"&lt;&gt;0",$N$13:$N$28,$BC$34,$M$13:$M$28,$BB$37)</f>
        <v>1</v>
      </c>
      <c r="BD37" s="127">
        <f>COUNTIFS(BD13:BD28,"&lt;&gt;0",$N$13:$N$28,$BD$34,$M$13:$M$28,$BB$37)</f>
        <v>0</v>
      </c>
      <c r="BE37" s="127">
        <f>COUNTIFS(BD13:BD28,"&lt;&gt;0",$N$13:$N$28,$BE$34,$M$13:$M$28,$BB$37)</f>
        <v>0</v>
      </c>
      <c r="BF37" s="128">
        <f>COUNTIFS(BD13:BD28,"&lt;&gt;0",$N$13:$N$28,$BF$34,$M$13:$M$28,$BB$37)</f>
        <v>0</v>
      </c>
      <c r="BG37" s="46"/>
      <c r="BH37" s="129" t="s">
        <v>6</v>
      </c>
      <c r="BI37" s="127">
        <f>COUNTIFS(BJ13:BJ28,"&lt;&gt;0",$N$13:$N$28,$BI$34,$M$13:$M$28,$BH$37)</f>
        <v>0</v>
      </c>
      <c r="BJ37" s="127">
        <f>COUNTIFS(BJ13:BJ28,"&lt;&gt;0",$N$13:$N$28,$BJ$34,$M$13:$M$28,$BH$37)</f>
        <v>0</v>
      </c>
      <c r="BK37" s="127">
        <f>COUNTIFS(BJ13:BJ28,"&lt;&gt;0",$N$13:$N$28,$BK$34,$M$13:$M$28,$BH$37)</f>
        <v>0</v>
      </c>
      <c r="BL37" s="128">
        <f>COUNTIFS(BJ13:BJ28,"&lt;&gt;0",$N$13:$N$28,$BL$34,$M$13:$M$28,$BH$37)</f>
        <v>0</v>
      </c>
      <c r="BM37" s="46"/>
      <c r="BN37" s="129" t="s">
        <v>6</v>
      </c>
      <c r="BO37" s="127">
        <f>COUNTIFS(BP13:BP28,"&lt;&gt;0",$N$13:$N$28,$BO$34,$M$13:$M$28,$BN$37)</f>
        <v>0</v>
      </c>
      <c r="BP37" s="127">
        <f>COUNTIFS(BP13:BP28,"&lt;&gt;0",$N$13:$N$28,$BP$34,$M$13:$M$28,$BN$37)</f>
        <v>0</v>
      </c>
      <c r="BQ37" s="127">
        <f>COUNTIFS(BP13:BP28,"&lt;&gt;0",$N$13:$N$28,$BQ$34,$M$13:$M$28,$BN$37)</f>
        <v>0</v>
      </c>
      <c r="BR37" s="128">
        <f>COUNTIFS(BP13:BP28,"&lt;&gt;0",$N$13:$N$28,$BR$34,$M$13:$M$28,$BN$37)</f>
        <v>0</v>
      </c>
      <c r="BS37" s="46"/>
      <c r="BT37" s="129" t="s">
        <v>6</v>
      </c>
      <c r="BU37" s="127">
        <f>COUNTIFS(BV13:BV28,"&lt;&gt;0",$N$13:$N$28,$BU$34,$M$13:$M$28,$BT$37)</f>
        <v>0</v>
      </c>
      <c r="BV37" s="127">
        <f>COUNTIFS(BV13:BV28,"&lt;&gt;0",$N$13:$N$28,$BV$34,$M$13:$M$28,$BT$37)</f>
        <v>0</v>
      </c>
      <c r="BW37" s="127">
        <f>COUNTIFS(BV13:BV28,"&lt;&gt;0",$N$13:$N$28,$BW$34,$M$13:$M$28,$BT$37)</f>
        <v>0</v>
      </c>
      <c r="BX37" s="128">
        <f>COUNTIFS(BV13:BV28,"&lt;&gt;0",$N$13:$N$28,$BX$34,$M$13:$M$28,$BT$35)</f>
        <v>0</v>
      </c>
      <c r="BY37" s="46"/>
      <c r="BZ37" s="129" t="s">
        <v>6</v>
      </c>
      <c r="CA37" s="127">
        <f>COUNTIFS(CB13:CB28,"&lt;&gt;0",$N$13:$N$28,$CA$34,$M$13:$M$28,$BZ$37)</f>
        <v>0</v>
      </c>
      <c r="CB37" s="127">
        <f>COUNTIFS(CB13:CB28,"&lt;&gt;0",$N$13:$N$28,$CB$34,$M$13:$M$28,$BZ$37)</f>
        <v>0</v>
      </c>
      <c r="CC37" s="127">
        <f>COUNTIFS(CB13:CB28,"&lt;&gt;0",$N$13:$N$28,$CC$34,$M$13:$M$28,$BZ$37)</f>
        <v>0</v>
      </c>
      <c r="CD37" s="128">
        <f>COUNTIFS(CB13:CB28,"&lt;&gt;0",$N$13:$N$28,$CD$34,$M$13:$M$28,$BZ$37)</f>
        <v>0</v>
      </c>
      <c r="CE37" s="46"/>
      <c r="CF37" s="129" t="s">
        <v>6</v>
      </c>
      <c r="CG37" s="127">
        <f>COUNTIFS(CH13:CH28,"&lt;&gt;0",$N$13:$N$28,$CG$34,$M$13:$M$28,$CF$37)</f>
        <v>0</v>
      </c>
      <c r="CH37" s="127">
        <f>COUNTIFS(CH13:CH28,"&lt;&gt;0",$N$13:$N$28,$CH$34,$M$13:$M$28,$CF$37)</f>
        <v>0</v>
      </c>
      <c r="CI37" s="127">
        <f>COUNTIFS(CH13:CH28,"&lt;&gt;0",$N$13:$N$28,$CI$34,$M$13:$M$28,$CF$37)</f>
        <v>0</v>
      </c>
      <c r="CJ37" s="128">
        <f>COUNTIFS(CH13:CH28,"&lt;&gt;0",$N$13:$N$28,$CJ$34,$M$13:$M$28,$CF$37)</f>
        <v>0</v>
      </c>
      <c r="CK37" s="46"/>
      <c r="CL37" s="129" t="s">
        <v>6</v>
      </c>
      <c r="CM37" s="127">
        <f>COUNTIFS($CN$13:$CN$28,"&lt;&gt;0",$N$13:$N$28,CM34,$M$13:$M$28,CL37)</f>
        <v>0</v>
      </c>
      <c r="CN37" s="127">
        <f>COUNTIFS($CN$13:$CN$28,"&lt;&gt;0",$N$13:$N$28,CN34,$M$13:$M$28,CL37)</f>
        <v>0</v>
      </c>
      <c r="CO37" s="127">
        <f>COUNTIFS($CN$13:$CN$28,"&lt;&gt;0",$N$13:$N$28,CO34,$M$13:$M$28,CL37)</f>
        <v>0</v>
      </c>
      <c r="CP37" s="128">
        <f>COUNTIFS($CN$13:$CN$28,"&lt;&gt;0",$N$13:$N$28,CP34,$M$13:$M$28,CL37)</f>
        <v>0</v>
      </c>
      <c r="CQ37" s="46"/>
      <c r="CR37" s="129" t="s">
        <v>6</v>
      </c>
      <c r="CS37" s="127">
        <f>COUNTIFS($CT$13:$CT$28,"&lt;&gt;0",$N$13:$N$28,CS34,$M$13:$M$28,CR37)</f>
        <v>0</v>
      </c>
      <c r="CT37" s="127">
        <f>COUNTIFS($CT$13:$CT$28,"&lt;&gt;0",$N$13:$N$28,CT34,$M$13:$M$28,CR37)</f>
        <v>0</v>
      </c>
      <c r="CU37" s="127">
        <f>COUNTIFS($CT$13:$CT$28,"&lt;&gt;0",$N$13:$N$28,CU34,$M$13:$M$28,CR37)</f>
        <v>0</v>
      </c>
      <c r="CV37" s="128">
        <f>COUNTIFS($CT$13:$CT$28,"&lt;&gt;0",$N$13:$N$28,CV34,$M$13:$M$28,CR37)</f>
        <v>0</v>
      </c>
      <c r="CW37" s="46"/>
      <c r="CX37" s="129" t="s">
        <v>6</v>
      </c>
      <c r="CY37" s="127">
        <f>COUNTIFS($CZ$13:$CZ$28,"&lt;&gt;0",$N$13:$N$28,CY34,$M$13:$M$28,CX37)</f>
        <v>0</v>
      </c>
      <c r="CZ37" s="127">
        <f>COUNTIFS($CZ$13:$CZ$28,"&lt;&gt;0",$N$13:$N$28,CZ34,$M$13:$M$28,CX37)</f>
        <v>0</v>
      </c>
      <c r="DA37" s="127">
        <f>COUNTIFS($CZ$13:$CZ$28,"&lt;&gt;0",$N$13:$N$28,DA34,$M$13:$M$28,CX37)</f>
        <v>0</v>
      </c>
      <c r="DB37" s="127">
        <f>COUNTIFS($CZ$13:$CZ$28,"&lt;&gt;0",$N$13:$N$28,DB34,$M$13:$M$28,CX37)</f>
        <v>0</v>
      </c>
    </row>
    <row r="38" spans="1:106" ht="19.5" customHeight="1">
      <c r="A38" s="105" t="s">
        <v>53</v>
      </c>
      <c r="B38" s="105"/>
      <c r="C38" s="105"/>
      <c r="M38" s="55" t="s">
        <v>33</v>
      </c>
      <c r="N38" s="61">
        <f>SUM(N34:N37)</f>
        <v>44800</v>
      </c>
      <c r="O38" s="61">
        <f>SUM(O34:O37)</f>
        <v>0</v>
      </c>
      <c r="P38" s="61">
        <f>SUM(P34:P37)</f>
        <v>0</v>
      </c>
      <c r="Q38" s="62">
        <f>SUM(Q34:Q37)</f>
        <v>0</v>
      </c>
      <c r="R38" s="19"/>
      <c r="S38" s="70" t="s">
        <v>33</v>
      </c>
      <c r="T38" s="76">
        <f>SUM(T34:T37)</f>
        <v>2200</v>
      </c>
      <c r="U38" s="76">
        <f>SUM(U34:U37)</f>
        <v>0</v>
      </c>
      <c r="V38" s="76">
        <f>SUM(V34:V37)</f>
        <v>0</v>
      </c>
      <c r="W38" s="77">
        <f>SUM(W34:W37)</f>
        <v>0</v>
      </c>
      <c r="Y38" s="91">
        <f>SUMIFS($AG$13:$AG$28,$N$13:$N$28,$N$33)</f>
        <v>7900</v>
      </c>
      <c r="Z38" s="92">
        <f>SUMIFS($AG$13:$AG$28,$N$13:$N$28,$O$33)</f>
        <v>0</v>
      </c>
      <c r="AA38" s="92">
        <f>SUMIFS($AG$13:$AG$28,$N$13:$N$28,$P$33)</f>
        <v>0</v>
      </c>
      <c r="AB38" s="92">
        <f>SUMIFS($AG$13:$AG$28,$N$13:$N$28,$Q$33)</f>
        <v>0</v>
      </c>
      <c r="AC38" s="236">
        <f>SUM(Y38:AB38)</f>
        <v>7900</v>
      </c>
      <c r="AD38" s="240" t="e">
        <f>AH29</f>
        <v>#N/A</v>
      </c>
      <c r="AE38" s="19"/>
      <c r="AF38" s="19"/>
      <c r="AG38" s="19"/>
      <c r="AK38" s="47"/>
      <c r="AL38" s="47"/>
      <c r="AM38" s="47"/>
      <c r="AN38" s="47"/>
      <c r="AO38" s="47"/>
      <c r="AP38" s="47"/>
      <c r="AQ38" s="47"/>
      <c r="AR38" s="47"/>
      <c r="AS38" s="47"/>
      <c r="AT38" s="47"/>
      <c r="AU38" s="47"/>
      <c r="AV38" s="47"/>
      <c r="AW38" s="47"/>
      <c r="AX38" s="47"/>
      <c r="AY38" s="47"/>
      <c r="AZ38" s="47"/>
      <c r="BA38" s="47"/>
      <c r="BB38" s="129" t="s">
        <v>5</v>
      </c>
      <c r="BC38" s="127">
        <f>COUNTIFS(BD13:BD28,"&lt;&gt;0",$N$13:$N$28,$BC$34,$M$13:$M$28,$BB$38)</f>
        <v>0</v>
      </c>
      <c r="BD38" s="127">
        <f>COUNTIFS(BD13:BD28,"&lt;&gt;0",$N$13:$N$28,$BD$34,$M$13:$M$28,$BB$38)</f>
        <v>0</v>
      </c>
      <c r="BE38" s="127">
        <f>COUNTIFS(BD13:BD28,"&lt;&gt;0",$N$13:$N$28,$BE$34,$M$13:$M$28,$BB$38)</f>
        <v>0</v>
      </c>
      <c r="BF38" s="128">
        <f>COUNTIFS(BD13:BD28,"&lt;&gt;0",$N$13:$N$28,$BF$34,$M$13:$M$28,$BB$38)</f>
        <v>0</v>
      </c>
      <c r="BG38" s="47"/>
      <c r="BH38" s="129" t="s">
        <v>5</v>
      </c>
      <c r="BI38" s="127">
        <f>COUNTIFS(BJ13:BJ28,"&lt;&gt;0",$N$13:$N$28,$BI$34,$M$13:$M$28,$BH$38)</f>
        <v>0</v>
      </c>
      <c r="BJ38" s="127">
        <f>COUNTIFS(BJ13:BJ28,"&lt;&gt;0",$N$13:$N$28,$BJ$34,$M$13:$M$28,$BH$38)</f>
        <v>0</v>
      </c>
      <c r="BK38" s="127">
        <f>COUNTIFS(BJ13:BJ28,"&lt;&gt;0",$N$13:$N$28,$BK$34,$M$13:$M$28,$BH$38)</f>
        <v>0</v>
      </c>
      <c r="BL38" s="128">
        <f>COUNTIFS(BJ13:BJ28,"&lt;&gt;0",$N$13:$N$28,$BL$34,$M$13:$M$28,$BH$38)</f>
        <v>0</v>
      </c>
      <c r="BM38" s="47"/>
      <c r="BN38" s="129" t="s">
        <v>5</v>
      </c>
      <c r="BO38" s="127">
        <f>COUNTIFS(BP13:BP28,"&lt;&gt;0",$N$13:$N$28,$BO$34,$M$13:$M$28,$BN$38)</f>
        <v>0</v>
      </c>
      <c r="BP38" s="127">
        <f>COUNTIFS(BP13:BP28,"&lt;&gt;0",$N$13:$N$28,$BP$34,$M$13:$M$28,$BN$38)</f>
        <v>0</v>
      </c>
      <c r="BQ38" s="127">
        <f>COUNTIFS(BP13:BP28,"&lt;&gt;0",$N$13:$N$28,$BQ$34,$M$13:$M$28,$BN$38)</f>
        <v>0</v>
      </c>
      <c r="BR38" s="128">
        <f>COUNTIFS(BP13:BP28,"&lt;&gt;0",$N$13:$N$28,$BR$34,$M$13:$M$28,$BN$38)</f>
        <v>0</v>
      </c>
      <c r="BS38" s="47"/>
      <c r="BT38" s="129" t="s">
        <v>5</v>
      </c>
      <c r="BU38" s="127">
        <f>COUNTIFS(BV13:BV28,"&lt;&gt;0",$N$13:$N$28,$BU$34,$M$13:$M$28,$BT$38)</f>
        <v>0</v>
      </c>
      <c r="BV38" s="127">
        <f>COUNTIFS(BV13:BV28,"&lt;&gt;0",$N$13:$N$28,$BV$34,$M$13:$M$28,$BT$38)</f>
        <v>0</v>
      </c>
      <c r="BW38" s="127">
        <f>COUNTIFS(BV13:BV28,"&lt;&gt;0",$N$13:$N$28,$BW$34,$M$13:$M$28,$BT$38)</f>
        <v>0</v>
      </c>
      <c r="BX38" s="128">
        <f>COUNTIFS(BV13:BV28,"&lt;&gt;0",$N$13:$N$28,$BX$34,$M$13:$M$28,$BT$35)</f>
        <v>0</v>
      </c>
      <c r="BY38" s="47"/>
      <c r="BZ38" s="129" t="s">
        <v>5</v>
      </c>
      <c r="CA38" s="127">
        <f>COUNTIFS(CB13:CB28,"&lt;&gt;0",$N$13:$N$28,$CA$34,$M$13:$M$28,$BZ$38)</f>
        <v>0</v>
      </c>
      <c r="CB38" s="127">
        <f>COUNTIFS(CB13:CB28,"&lt;&gt;0",$N$13:$N$28,$CB$34,$M$13:$M$28,$BZ$38)</f>
        <v>0</v>
      </c>
      <c r="CC38" s="127">
        <f>COUNTIFS(CB13:CB28,"&lt;&gt;0",$N$13:$N$28,$CC$34,$M$13:$M$28,$BZ$38)</f>
        <v>0</v>
      </c>
      <c r="CD38" s="128">
        <f>COUNTIFS(CB13:CB28,"&lt;&gt;0",$N$13:$N$28,$CD$34,$M$13:$M$28,$BZ$38)</f>
        <v>0</v>
      </c>
      <c r="CE38" s="47"/>
      <c r="CF38" s="129" t="s">
        <v>5</v>
      </c>
      <c r="CG38" s="127">
        <f>COUNTIFS(CH13:CH28,"&lt;&gt;0",$N$13:$N$28,$CG$34,$M$13:$M$28,$CF$38)</f>
        <v>0</v>
      </c>
      <c r="CH38" s="127">
        <f>COUNTIFS(CH13:CH28,"&lt;&gt;0",$N$13:$N$28,$CH$34,$M$13:$M$28,$CF$38)</f>
        <v>0</v>
      </c>
      <c r="CI38" s="127">
        <f>COUNTIFS(CH13:CH28,"&lt;&gt;0",$N$13:$N$28,$CI$34,$M$13:$M$28,$CF$38)</f>
        <v>0</v>
      </c>
      <c r="CJ38" s="128">
        <f>COUNTIFS(CH13:CH28,"&lt;&gt;0",$N$13:$N$28,$CJ$34,$M$13:$M$28,$CF$38)</f>
        <v>0</v>
      </c>
      <c r="CK38" s="47"/>
      <c r="CL38" s="129" t="s">
        <v>5</v>
      </c>
      <c r="CM38" s="127">
        <f>COUNTIFS($CN$13:$CN$28,"&lt;&gt;0",$N$13:$N$28,CM34,$M$13:$M$28,CL38)</f>
        <v>0</v>
      </c>
      <c r="CN38" s="127">
        <f>COUNTIFS($CN$13:$CN$28,"&lt;&gt;0",$N$13:$N$28,CN34,$M$13:$M$28,CL38)</f>
        <v>0</v>
      </c>
      <c r="CO38" s="127">
        <f>COUNTIFS($CN$13:$CN$28,"&lt;&gt;0",$N$13:$N$28,CO34,$M$13:$M$28,CL38)</f>
        <v>0</v>
      </c>
      <c r="CP38" s="128">
        <f>COUNTIFS($CN$13:$CN$28,"&lt;&gt;0",$N$13:$N$28,CP34,$M$13:$M$28,CL38)</f>
        <v>0</v>
      </c>
      <c r="CQ38" s="47"/>
      <c r="CR38" s="129" t="s">
        <v>5</v>
      </c>
      <c r="CS38" s="127">
        <f>COUNTIFS($CT$13:$CT$28,"&lt;&gt;0",$N$13:$N$28,CS34,$M$13:$M$28,CR38)</f>
        <v>0</v>
      </c>
      <c r="CT38" s="127">
        <f>COUNTIFS($CT$13:$CT$28,"&lt;&gt;0",$N$13:$N$28,CT34,$M$13:$M$28,CR38)</f>
        <v>0</v>
      </c>
      <c r="CU38" s="127">
        <f>COUNTIFS($CT$13:$CT$28,"&lt;&gt;0",$N$13:$N$28,CU34,$M$13:$M$28,CR38)</f>
        <v>0</v>
      </c>
      <c r="CV38" s="128">
        <f>COUNTIFS($CT$13:$CT$28,"&lt;&gt;0",$N$13:$N$28,CV34,$M$13:$M$28,CR38)</f>
        <v>0</v>
      </c>
      <c r="CW38" s="47"/>
      <c r="CX38" s="129" t="s">
        <v>5</v>
      </c>
      <c r="CY38" s="127">
        <f>COUNTIFS($CZ$13:$CZ$28,"&lt;&gt;0",$N$13:$N$28,CY34,$M$13:$M$28,CX38)</f>
        <v>0</v>
      </c>
      <c r="CZ38" s="127">
        <f>COUNTIFS($CZ$13:$CZ$28,"&lt;&gt;0",$N$13:$N$28,CZ34,$M$13:$M$28,CX38)</f>
        <v>0</v>
      </c>
      <c r="DA38" s="127">
        <f>COUNTIFS($CZ$13:$CZ$28,"&lt;&gt;0",$N$13:$N$28,DA34,$M$13:$M$28,CX38)</f>
        <v>0</v>
      </c>
      <c r="DB38" s="127">
        <f>COUNTIFS($CZ$13:$CZ$28,"&lt;&gt;0",$N$13:$N$28,DB34,$M$13:$M$28,CX38)</f>
        <v>0</v>
      </c>
    </row>
    <row r="39" spans="1:106" ht="19.5" customHeight="1">
      <c r="A39" s="105" t="s">
        <v>76</v>
      </c>
      <c r="B39" s="103"/>
      <c r="C39" s="103"/>
      <c r="M39" s="63" t="s">
        <v>9</v>
      </c>
      <c r="N39" s="64">
        <f>SUM(N38:Q38)</f>
        <v>44800</v>
      </c>
      <c r="O39" s="65"/>
      <c r="P39" s="65"/>
      <c r="Q39" s="66"/>
      <c r="S39" s="78" t="s">
        <v>9</v>
      </c>
      <c r="T39" s="79">
        <f>SUM(T38:W38)</f>
        <v>2200</v>
      </c>
      <c r="U39" s="80"/>
      <c r="V39" s="80"/>
      <c r="W39" s="81"/>
      <c r="AK39" s="46"/>
      <c r="AL39" s="46"/>
      <c r="AM39" s="46"/>
      <c r="AN39" s="46"/>
      <c r="AO39" s="46"/>
      <c r="AP39" s="46"/>
      <c r="AQ39" s="46"/>
      <c r="AR39" s="46"/>
      <c r="AS39" s="46"/>
      <c r="AT39" s="46"/>
      <c r="AU39" s="46"/>
      <c r="AV39" s="46"/>
      <c r="AW39" s="46"/>
      <c r="AX39" s="46"/>
      <c r="AY39" s="46"/>
      <c r="AZ39" s="46"/>
      <c r="BA39" s="46"/>
      <c r="BB39" s="129" t="s">
        <v>27</v>
      </c>
      <c r="BC39" s="127">
        <f>SUM(BC35:BC38)</f>
        <v>1</v>
      </c>
      <c r="BD39" s="127">
        <f>SUM(BD35:BD38)</f>
        <v>0</v>
      </c>
      <c r="BE39" s="127">
        <f>SUM(BE35:BE38)</f>
        <v>0</v>
      </c>
      <c r="BF39" s="128">
        <f>SUM(BF35:BF38)</f>
        <v>0</v>
      </c>
      <c r="BG39" s="47"/>
      <c r="BH39" s="129" t="s">
        <v>27</v>
      </c>
      <c r="BI39" s="127">
        <f>SUM(BI35:BI38)</f>
        <v>0</v>
      </c>
      <c r="BJ39" s="127">
        <f>SUM(BJ35:BJ38)</f>
        <v>0</v>
      </c>
      <c r="BK39" s="127">
        <f>SUM(BK35:BK38)</f>
        <v>0</v>
      </c>
      <c r="BL39" s="128">
        <f>SUM(BL35:BL38)</f>
        <v>0</v>
      </c>
      <c r="BM39" s="47"/>
      <c r="BN39" s="129" t="s">
        <v>27</v>
      </c>
      <c r="BO39" s="127">
        <f>SUM(BO35:BO38)</f>
        <v>0</v>
      </c>
      <c r="BP39" s="127">
        <f>SUM(BP35:BP38)</f>
        <v>0</v>
      </c>
      <c r="BQ39" s="127">
        <f>SUM(BQ35:BQ38)</f>
        <v>0</v>
      </c>
      <c r="BR39" s="128">
        <f>SUM(BR35:BR38)</f>
        <v>0</v>
      </c>
      <c r="BS39" s="47"/>
      <c r="BT39" s="129" t="s">
        <v>27</v>
      </c>
      <c r="BU39" s="127">
        <f>SUM(BU35:BU38)</f>
        <v>0</v>
      </c>
      <c r="BV39" s="127">
        <f>SUM(BV35:BV38)</f>
        <v>0</v>
      </c>
      <c r="BW39" s="127">
        <f>SUM(BW35:BW38)</f>
        <v>0</v>
      </c>
      <c r="BX39" s="128">
        <f>SUM(BX35:BX38)</f>
        <v>0</v>
      </c>
      <c r="BY39" s="47"/>
      <c r="BZ39" s="129" t="s">
        <v>27</v>
      </c>
      <c r="CA39" s="127">
        <f>SUM(CA35:CA38)</f>
        <v>0</v>
      </c>
      <c r="CB39" s="127">
        <f>SUM(CB35:CB38)</f>
        <v>0</v>
      </c>
      <c r="CC39" s="127">
        <f>SUM(CC35:CC38)</f>
        <v>0</v>
      </c>
      <c r="CD39" s="128">
        <f>SUM(CD35:CD38)</f>
        <v>0</v>
      </c>
      <c r="CE39" s="47"/>
      <c r="CF39" s="129" t="s">
        <v>27</v>
      </c>
      <c r="CG39" s="127">
        <f>SUM(CG35:CG38)</f>
        <v>0</v>
      </c>
      <c r="CH39" s="127">
        <f>SUM(CH35:CH38)</f>
        <v>0</v>
      </c>
      <c r="CI39" s="127">
        <f>SUM(CI35:CI38)</f>
        <v>0</v>
      </c>
      <c r="CJ39" s="128">
        <f>SUM(CJ35:CJ38)</f>
        <v>0</v>
      </c>
      <c r="CK39" s="47"/>
      <c r="CL39" s="129" t="s">
        <v>27</v>
      </c>
      <c r="CM39" s="127">
        <f>SUM(CM35:CM38)</f>
        <v>0</v>
      </c>
      <c r="CN39" s="127">
        <f>SUM(CN35:CN38)</f>
        <v>0</v>
      </c>
      <c r="CO39" s="127">
        <f>SUM(CO35:CO38)</f>
        <v>0</v>
      </c>
      <c r="CP39" s="128">
        <f>SUM(CP35:CP38)</f>
        <v>0</v>
      </c>
      <c r="CQ39" s="47"/>
      <c r="CR39" s="129" t="s">
        <v>27</v>
      </c>
      <c r="CS39" s="127">
        <f>SUM(CS35:CS38)</f>
        <v>0</v>
      </c>
      <c r="CT39" s="127">
        <f>SUM(CT35:CT38)</f>
        <v>0</v>
      </c>
      <c r="CU39" s="127">
        <f>SUM(CU35:CU38)</f>
        <v>0</v>
      </c>
      <c r="CV39" s="128">
        <f>SUM(CV35:CV38)</f>
        <v>0</v>
      </c>
      <c r="CW39" s="47"/>
      <c r="CX39" s="129" t="s">
        <v>27</v>
      </c>
      <c r="CY39" s="127">
        <f>SUM(CY35:CY38)</f>
        <v>0</v>
      </c>
      <c r="CZ39" s="127">
        <f>SUM(CZ35:CZ38)</f>
        <v>0</v>
      </c>
      <c r="DA39" s="127">
        <f>SUM(DA35:DA38)</f>
        <v>0</v>
      </c>
      <c r="DB39" s="128">
        <f>SUM(DB35:DB38)</f>
        <v>0</v>
      </c>
    </row>
    <row r="40" spans="1:106" ht="19.5" customHeight="1">
      <c r="A40" s="106"/>
      <c r="B40" s="103"/>
      <c r="C40" s="103"/>
      <c r="M40" s="6"/>
      <c r="AK40" s="46"/>
      <c r="AL40" s="46"/>
      <c r="AM40" s="46"/>
      <c r="AN40" s="46"/>
      <c r="AO40" s="46"/>
      <c r="AP40" s="46"/>
      <c r="AQ40" s="46"/>
      <c r="AR40" s="46"/>
      <c r="AS40" s="46"/>
      <c r="AT40" s="46"/>
      <c r="AU40" s="46"/>
      <c r="AV40" s="46"/>
      <c r="AW40" s="46"/>
      <c r="AX40" s="46"/>
      <c r="AY40" s="46"/>
      <c r="AZ40" s="46"/>
      <c r="BA40" s="46"/>
      <c r="BB40" s="130" t="s">
        <v>70</v>
      </c>
      <c r="BC40" s="131">
        <f>BC39+BD39+BE39+BF39</f>
        <v>1</v>
      </c>
      <c r="BD40" s="132"/>
      <c r="BE40" s="132"/>
      <c r="BF40" s="133"/>
      <c r="BG40" s="47"/>
      <c r="BH40" s="130" t="s">
        <v>70</v>
      </c>
      <c r="BI40" s="131">
        <f>BI39+BJ39+BK39+BL39</f>
        <v>0</v>
      </c>
      <c r="BJ40" s="132"/>
      <c r="BK40" s="132"/>
      <c r="BL40" s="133"/>
      <c r="BM40" s="47"/>
      <c r="BN40" s="130" t="s">
        <v>70</v>
      </c>
      <c r="BO40" s="131">
        <f>BO39+BP39+BQ39+BR39</f>
        <v>0</v>
      </c>
      <c r="BP40" s="132"/>
      <c r="BQ40" s="132"/>
      <c r="BR40" s="133"/>
      <c r="BS40" s="47"/>
      <c r="BT40" s="130" t="s">
        <v>70</v>
      </c>
      <c r="BU40" s="131">
        <f>BU39+BV39+BW39+BX39</f>
        <v>0</v>
      </c>
      <c r="BV40" s="132"/>
      <c r="BW40" s="132"/>
      <c r="BX40" s="133"/>
      <c r="BY40" s="47"/>
      <c r="BZ40" s="130" t="s">
        <v>70</v>
      </c>
      <c r="CA40" s="131">
        <f>CA39+CB39+CC39+CD39</f>
        <v>0</v>
      </c>
      <c r="CB40" s="132"/>
      <c r="CC40" s="132"/>
      <c r="CD40" s="133"/>
      <c r="CE40" s="47"/>
      <c r="CF40" s="130" t="s">
        <v>70</v>
      </c>
      <c r="CG40" s="131">
        <f>CG39+CH39+CI39+CJ39</f>
        <v>0</v>
      </c>
      <c r="CH40" s="132"/>
      <c r="CI40" s="132"/>
      <c r="CJ40" s="133"/>
      <c r="CK40" s="47"/>
      <c r="CL40" s="130" t="s">
        <v>70</v>
      </c>
      <c r="CM40" s="131">
        <f>CM39+CN39+CO39+CP39</f>
        <v>0</v>
      </c>
      <c r="CN40" s="132"/>
      <c r="CO40" s="132"/>
      <c r="CP40" s="133"/>
      <c r="CQ40" s="47"/>
      <c r="CR40" s="130" t="s">
        <v>70</v>
      </c>
      <c r="CS40" s="131">
        <f>CS39+CT39+CU39+CV39</f>
        <v>0</v>
      </c>
      <c r="CT40" s="132"/>
      <c r="CU40" s="132"/>
      <c r="CV40" s="133"/>
      <c r="CW40" s="47"/>
      <c r="CX40" s="130" t="s">
        <v>70</v>
      </c>
      <c r="CY40" s="131">
        <f>CY39+CZ39+DA39+DB39</f>
        <v>0</v>
      </c>
      <c r="CZ40" s="132"/>
      <c r="DA40" s="132"/>
      <c r="DB40" s="133"/>
    </row>
    <row r="41" spans="1:106" ht="19.5" customHeight="1">
      <c r="A41" s="106"/>
      <c r="B41" s="103"/>
      <c r="C41" s="103"/>
      <c r="M41" s="6"/>
      <c r="AK41" s="46"/>
      <c r="AL41" s="46"/>
      <c r="AM41" s="46"/>
      <c r="AN41" s="46"/>
      <c r="AO41" s="46"/>
      <c r="AP41" s="46"/>
      <c r="AQ41" s="46"/>
      <c r="AR41" s="46"/>
      <c r="AS41" s="46"/>
      <c r="AT41" s="46"/>
      <c r="AU41" s="46"/>
      <c r="AV41" s="46"/>
      <c r="AW41" s="46"/>
      <c r="AX41" s="46"/>
      <c r="AY41" s="46"/>
      <c r="AZ41" s="46"/>
      <c r="BA41" s="46"/>
      <c r="BB41" s="47"/>
      <c r="BC41" s="45"/>
      <c r="BD41" s="45"/>
      <c r="BG41" s="46"/>
      <c r="BH41" s="47"/>
      <c r="BI41" s="45"/>
      <c r="BJ41" s="45"/>
      <c r="BM41" s="46"/>
      <c r="BN41" s="47"/>
      <c r="BO41" s="45"/>
      <c r="BP41" s="45"/>
      <c r="BS41" s="46"/>
      <c r="BT41" s="47"/>
      <c r="BU41" s="45"/>
      <c r="BV41" s="45"/>
      <c r="BY41" s="46"/>
      <c r="BZ41" s="47"/>
      <c r="CA41" s="45"/>
      <c r="CB41" s="45"/>
      <c r="CE41" s="46"/>
      <c r="CF41" s="47"/>
      <c r="CG41" s="45"/>
      <c r="CH41" s="45"/>
      <c r="CK41" s="46"/>
      <c r="CL41" s="47"/>
      <c r="CM41" s="45"/>
      <c r="CN41" s="45"/>
      <c r="CQ41" s="46"/>
      <c r="CR41" s="47"/>
      <c r="CS41" s="45"/>
      <c r="CT41" s="45"/>
      <c r="CW41" s="46"/>
      <c r="CX41" s="47"/>
      <c r="CY41" s="45"/>
      <c r="CZ41" s="45"/>
    </row>
    <row r="42" spans="1:106" ht="19.5" customHeight="1">
      <c r="A42" s="103"/>
      <c r="B42" s="106"/>
      <c r="C42" s="103"/>
      <c r="M42" s="6"/>
      <c r="AK42" s="46"/>
      <c r="AL42" s="46"/>
      <c r="AM42" s="46"/>
      <c r="AN42" s="46"/>
      <c r="AO42" s="46"/>
      <c r="AP42" s="46"/>
      <c r="AQ42" s="46"/>
      <c r="AR42" s="46"/>
      <c r="AS42" s="46"/>
      <c r="AT42" s="46"/>
      <c r="AU42" s="46"/>
      <c r="AV42" s="46"/>
      <c r="AW42" s="46"/>
      <c r="AX42" s="46"/>
      <c r="AY42" s="46"/>
      <c r="AZ42" s="46"/>
      <c r="BA42" s="46"/>
      <c r="BB42" s="112"/>
      <c r="BC42" s="257" t="s">
        <v>32</v>
      </c>
      <c r="BD42" s="258"/>
      <c r="BE42" s="255"/>
      <c r="BF42" s="256"/>
      <c r="BG42" s="46"/>
      <c r="BH42" s="112"/>
      <c r="BI42" s="257" t="s">
        <v>32</v>
      </c>
      <c r="BJ42" s="258"/>
      <c r="BK42" s="255"/>
      <c r="BL42" s="256"/>
      <c r="BM42" s="46"/>
      <c r="BN42" s="112"/>
      <c r="BO42" s="257" t="s">
        <v>32</v>
      </c>
      <c r="BP42" s="258"/>
      <c r="BQ42" s="255"/>
      <c r="BR42" s="256"/>
      <c r="BS42" s="46"/>
      <c r="BT42" s="112"/>
      <c r="BU42" s="257" t="s">
        <v>32</v>
      </c>
      <c r="BV42" s="258"/>
      <c r="BW42" s="255"/>
      <c r="BX42" s="256"/>
      <c r="BY42" s="46"/>
      <c r="BZ42" s="112"/>
      <c r="CA42" s="257" t="s">
        <v>32</v>
      </c>
      <c r="CB42" s="258"/>
      <c r="CC42" s="255"/>
      <c r="CD42" s="256"/>
      <c r="CE42" s="46"/>
      <c r="CF42" s="112"/>
      <c r="CG42" s="257" t="s">
        <v>32</v>
      </c>
      <c r="CH42" s="258"/>
      <c r="CI42" s="255"/>
      <c r="CJ42" s="256"/>
      <c r="CK42" s="46"/>
      <c r="CL42" s="112"/>
      <c r="CM42" s="257" t="s">
        <v>32</v>
      </c>
      <c r="CN42" s="258"/>
      <c r="CO42" s="255"/>
      <c r="CP42" s="256"/>
      <c r="CQ42" s="46"/>
      <c r="CR42" s="112"/>
      <c r="CS42" s="257" t="s">
        <v>32</v>
      </c>
      <c r="CT42" s="258"/>
      <c r="CU42" s="255"/>
      <c r="CV42" s="256"/>
      <c r="CW42" s="46"/>
      <c r="CX42" s="112"/>
      <c r="CY42" s="257" t="s">
        <v>32</v>
      </c>
      <c r="CZ42" s="258"/>
      <c r="DA42" s="255"/>
      <c r="DB42" s="256"/>
    </row>
    <row r="43" spans="1:106" ht="19.5" customHeight="1">
      <c r="M43" s="6"/>
      <c r="AK43" s="47"/>
      <c r="AL43" s="47"/>
      <c r="AM43" s="47"/>
      <c r="AN43" s="47"/>
      <c r="AO43" s="47"/>
      <c r="AP43" s="47"/>
      <c r="AQ43" s="47"/>
      <c r="AR43" s="47"/>
      <c r="AS43" s="47"/>
      <c r="AT43" s="47"/>
      <c r="AU43" s="47"/>
      <c r="AV43" s="47"/>
      <c r="AW43" s="47"/>
      <c r="AX43" s="47"/>
      <c r="AY43" s="47"/>
      <c r="AZ43" s="47"/>
      <c r="BA43" s="47"/>
      <c r="BB43" s="113"/>
      <c r="BC43" s="114" t="s">
        <v>73</v>
      </c>
      <c r="BD43" s="114" t="s">
        <v>7</v>
      </c>
      <c r="BE43" s="114" t="s">
        <v>20</v>
      </c>
      <c r="BF43" s="115" t="s">
        <v>22</v>
      </c>
      <c r="BG43" s="46"/>
      <c r="BH43" s="113"/>
      <c r="BI43" s="114" t="s">
        <v>73</v>
      </c>
      <c r="BJ43" s="114" t="s">
        <v>7</v>
      </c>
      <c r="BK43" s="114" t="s">
        <v>20</v>
      </c>
      <c r="BL43" s="115" t="s">
        <v>22</v>
      </c>
      <c r="BM43" s="46"/>
      <c r="BN43" s="113"/>
      <c r="BO43" s="114" t="s">
        <v>73</v>
      </c>
      <c r="BP43" s="114" t="s">
        <v>7</v>
      </c>
      <c r="BQ43" s="114" t="s">
        <v>20</v>
      </c>
      <c r="BR43" s="115" t="s">
        <v>22</v>
      </c>
      <c r="BS43" s="46"/>
      <c r="BT43" s="113"/>
      <c r="BU43" s="114" t="s">
        <v>73</v>
      </c>
      <c r="BV43" s="114" t="s">
        <v>7</v>
      </c>
      <c r="BW43" s="114" t="s">
        <v>20</v>
      </c>
      <c r="BX43" s="115" t="s">
        <v>22</v>
      </c>
      <c r="BY43" s="46"/>
      <c r="BZ43" s="113"/>
      <c r="CA43" s="114" t="s">
        <v>73</v>
      </c>
      <c r="CB43" s="114" t="s">
        <v>7</v>
      </c>
      <c r="CC43" s="114" t="s">
        <v>20</v>
      </c>
      <c r="CD43" s="115" t="s">
        <v>22</v>
      </c>
      <c r="CE43" s="46"/>
      <c r="CF43" s="113"/>
      <c r="CG43" s="114" t="s">
        <v>73</v>
      </c>
      <c r="CH43" s="114" t="s">
        <v>7</v>
      </c>
      <c r="CI43" s="114" t="s">
        <v>20</v>
      </c>
      <c r="CJ43" s="115" t="s">
        <v>22</v>
      </c>
      <c r="CK43" s="46"/>
      <c r="CL43" s="113"/>
      <c r="CM43" s="114" t="s">
        <v>73</v>
      </c>
      <c r="CN43" s="114" t="s">
        <v>7</v>
      </c>
      <c r="CO43" s="114" t="s">
        <v>20</v>
      </c>
      <c r="CP43" s="115" t="s">
        <v>22</v>
      </c>
      <c r="CQ43" s="46"/>
      <c r="CR43" s="113"/>
      <c r="CS43" s="114" t="s">
        <v>73</v>
      </c>
      <c r="CT43" s="114" t="s">
        <v>7</v>
      </c>
      <c r="CU43" s="114" t="s">
        <v>20</v>
      </c>
      <c r="CV43" s="115" t="s">
        <v>22</v>
      </c>
      <c r="CW43" s="46"/>
      <c r="CX43" s="113"/>
      <c r="CY43" s="114" t="s">
        <v>73</v>
      </c>
      <c r="CZ43" s="114" t="s">
        <v>7</v>
      </c>
      <c r="DA43" s="114" t="s">
        <v>20</v>
      </c>
      <c r="DB43" s="115" t="s">
        <v>22</v>
      </c>
    </row>
    <row r="44" spans="1:106" ht="19.5" customHeight="1">
      <c r="AI44" s="47"/>
      <c r="AJ44" s="47"/>
      <c r="AK44" s="47"/>
      <c r="AL44" s="47"/>
      <c r="AM44" s="47"/>
      <c r="AN44" s="47"/>
      <c r="AO44" s="47"/>
      <c r="AP44" s="47"/>
      <c r="AQ44" s="47"/>
      <c r="AR44" s="47"/>
      <c r="AS44" s="47"/>
      <c r="AT44" s="47"/>
      <c r="AU44" s="47"/>
      <c r="AV44" s="47"/>
      <c r="AW44" s="47"/>
      <c r="AX44" s="47"/>
      <c r="AY44" s="47"/>
      <c r="AZ44" s="47"/>
      <c r="BA44" s="45"/>
      <c r="BB44" s="116">
        <v>1.1499999999999999</v>
      </c>
      <c r="BC44" s="117">
        <f>SUMIFS(BD13:BD28,$N$13:$N$28,$BC$43,$M$13:$M$28,$BB$44)</f>
        <v>0</v>
      </c>
      <c r="BD44" s="117">
        <f>SUMIFS(BD13:BD28,$N$13:$N$28,$BD$43,$M$13:$M$28,BB44)</f>
        <v>0</v>
      </c>
      <c r="BE44" s="117">
        <f>SUMIFS(BD13:BD28,$N$13:$N$28,$BE$43,$M$13:$M$28,$BB$44)</f>
        <v>0</v>
      </c>
      <c r="BF44" s="118">
        <f>SUMIFS(BD13:BD28,$N$13:$N$28,$BF$43,$M$13:$M$28,$BB$44)</f>
        <v>0</v>
      </c>
      <c r="BG44" s="46"/>
      <c r="BH44" s="116">
        <v>1.1499999999999999</v>
      </c>
      <c r="BI44" s="117">
        <f>SUMIFS(BJ13:BJ28,$N$13:$N$28,$BC$43,$M$13:$M$28,$BB$44)</f>
        <v>0</v>
      </c>
      <c r="BJ44" s="117">
        <f>SUMIFS(BJ13:BJ28,$N$13:$N$28,$BD$43,$M$13:$M$28,$BB$44)</f>
        <v>0</v>
      </c>
      <c r="BK44" s="117">
        <f>SUMIFS(BJ13:BJ28,$N$13:$N$28,$BE$43,$M$13:$M$28,$BB$44)</f>
        <v>0</v>
      </c>
      <c r="BL44" s="118">
        <f>SUMIFS(BJ13:BJ28,$N$13:$N$28,$BF$43,$M$13:$M$28,$BB$44)</f>
        <v>0</v>
      </c>
      <c r="BM44" s="46"/>
      <c r="BN44" s="116">
        <v>1.1499999999999999</v>
      </c>
      <c r="BO44" s="117">
        <f>SUMIFS(BP13:BP28,$N$13:$N$28,$BC$43,$M$13:$M$28,$BB$44)</f>
        <v>0</v>
      </c>
      <c r="BP44" s="117">
        <f>SUMIFS(BP13:BP28,$N$13:$N$28,$BD$43,$M$13:$M$28,$BB$44)</f>
        <v>0</v>
      </c>
      <c r="BQ44" s="117">
        <f>SUMIFS(BP13:BP28,$N$13:$N$28,$BE$43,$M$13:$M$28,$BB$44)</f>
        <v>0</v>
      </c>
      <c r="BR44" s="118">
        <f>SUMIFS(BP13:BP28,$N$13:$N$28,$BF$43,$M$13:$M$28,$BB$44)</f>
        <v>0</v>
      </c>
      <c r="BS44" s="46"/>
      <c r="BT44" s="116">
        <v>1.1499999999999999</v>
      </c>
      <c r="BU44" s="117">
        <f>SUMIFS(BV13:BV28,$N$13:$N$28,$BC$43,$M$13:$M$28,$BB$44)</f>
        <v>0</v>
      </c>
      <c r="BV44" s="117">
        <f>SUMIFS(BV13:BV28,$N$13:$N$28,$BD$43,$M$13:$M$28,$BB$44)</f>
        <v>0</v>
      </c>
      <c r="BW44" s="117">
        <f>SUMIFS(BV13:BV28,$N$13:$N$28,$BE$43,$M$13:$M$28,$BB$44)</f>
        <v>0</v>
      </c>
      <c r="BX44" s="118">
        <f>SUMIFS(BV13:BV28,$N$13:$N$28,$BF$43,$M$13:$M$28,$BB$44)</f>
        <v>0</v>
      </c>
      <c r="BY44" s="46"/>
      <c r="BZ44" s="116">
        <v>1.1499999999999999</v>
      </c>
      <c r="CA44" s="117">
        <f>SUMIFS(CB13:CB28,$N$13:$N$28,$BC$43,$M$13:$M$28,$BB$44)</f>
        <v>0</v>
      </c>
      <c r="CB44" s="117">
        <f>SUMIFS(CB13:CB28,$N$13:$N$28,$BD$43,$M$13:$M$28,$BB$44)</f>
        <v>0</v>
      </c>
      <c r="CC44" s="117">
        <f>SUMIFS(CB13:CB28,$N$13:$N$28,$BE$43,$M$13:$M$28,$BB$44)</f>
        <v>0</v>
      </c>
      <c r="CD44" s="118">
        <f>SUMIFS(CB13:CB28,$N$13:$N$28,$BF$43,$M$13:$M$28,$BB$44)</f>
        <v>0</v>
      </c>
      <c r="CE44" s="46"/>
      <c r="CF44" s="116">
        <v>1.1499999999999999</v>
      </c>
      <c r="CG44" s="117">
        <f>SUMIFS(CH13:CH28,$N$13:$N$28,$BC$43,$M$13:$M$28,$BB$44)</f>
        <v>0</v>
      </c>
      <c r="CH44" s="117">
        <f>SUMIFS(CH13:CH28,$N$13:$N$28,$BD$43,$M$13:$M$28,$BB$44)</f>
        <v>0</v>
      </c>
      <c r="CI44" s="117">
        <f>SUMIFS(CH13:CH28,$N$13:$N$28,$BE$43,$M$13:$M$28,$BB$44)</f>
        <v>0</v>
      </c>
      <c r="CJ44" s="118">
        <f>SUMIFS(CH13:CH28,$N$13:$N$28,$BF$43,$M$13:$M$28,$BB$44)</f>
        <v>0</v>
      </c>
      <c r="CK44" s="46"/>
      <c r="CL44" s="116">
        <v>1.1499999999999999</v>
      </c>
      <c r="CM44" s="117">
        <f>SUMIFS(CN13:CN28,$N$13:$N$28,$BC$43,$M$13:$M$28,$BB$44)</f>
        <v>0</v>
      </c>
      <c r="CN44" s="117">
        <f>SUMIFS(CN13:CN28,$N$13:$N$28,$BD$43,$M$13:$M$28,$BB$44)</f>
        <v>0</v>
      </c>
      <c r="CO44" s="117">
        <f>SUMIFS(CN13:CN28,$N$13:$N$28,$BE$43,$M$13:$M$28,$BB$44)</f>
        <v>0</v>
      </c>
      <c r="CP44" s="118">
        <f>SUMIFS(CN13:CN28,$N$13:$N$28,$BF$43,$M$13:$M$28,$BB$44)</f>
        <v>0</v>
      </c>
      <c r="CQ44" s="46"/>
      <c r="CR44" s="116">
        <v>1.1499999999999999</v>
      </c>
      <c r="CS44" s="117">
        <f>SUMIFS(CT13:CT28,$N$13:$N$28,$BC$43,$M$13:$M$28,$BB$44)</f>
        <v>0</v>
      </c>
      <c r="CT44" s="117">
        <f>SUMIFS(CT13:CT28,$N$13:$N$28,$BD$43,$M$13:$M$28,$BB$44)</f>
        <v>0</v>
      </c>
      <c r="CU44" s="117">
        <f>SUMIFS(CT13:CT28,$N$13:$N$28,$BE$43,$M$13:$M$28,$BB$44)</f>
        <v>0</v>
      </c>
      <c r="CV44" s="118">
        <f>SUMIFS(CT13:CT28,$N$13:$N$28,$BF$43,$M$13:$M$28,$BB$44)</f>
        <v>0</v>
      </c>
      <c r="CW44" s="46"/>
      <c r="CX44" s="116">
        <v>1.1499999999999999</v>
      </c>
      <c r="CY44" s="117">
        <f>SUMIFS(CZ13:CZ28,$N$13:$N$28,$BC$43,$M$13:$M$28,$BB$44)</f>
        <v>0</v>
      </c>
      <c r="CZ44" s="117">
        <f>SUMIFS(CZ13:CZ28,$N$13:$N$28,$BD$43,$M$13:$M$28,$BB$44)</f>
        <v>0</v>
      </c>
      <c r="DA44" s="117">
        <f>SUMIFS(CZ13:CZ28,$N$13:$N$28,$BE$43,$M$13:$M$28,$BB$44)</f>
        <v>0</v>
      </c>
      <c r="DB44" s="118">
        <f>SUMIFS(CZ13:CZ28,$N$13:$N$28,$BF$43,$M$13:$M$28,$BB$44)</f>
        <v>0</v>
      </c>
    </row>
    <row r="45" spans="1:106" ht="19.5" customHeight="1">
      <c r="AI45" s="47"/>
      <c r="AJ45" s="47"/>
      <c r="AK45" s="47"/>
      <c r="AL45" s="47"/>
      <c r="AM45" s="47"/>
      <c r="AN45" s="47"/>
      <c r="AO45" s="47"/>
      <c r="AP45" s="47"/>
      <c r="AQ45" s="47"/>
      <c r="AR45" s="47"/>
      <c r="AS45" s="47"/>
      <c r="AT45" s="47"/>
      <c r="AU45" s="47"/>
      <c r="AV45" s="47"/>
      <c r="AW45" s="47"/>
      <c r="AX45" s="47"/>
      <c r="AY45" s="47"/>
      <c r="AZ45" s="47"/>
      <c r="BA45" s="45"/>
      <c r="BB45" s="116" t="s">
        <v>8</v>
      </c>
      <c r="BC45" s="117">
        <f>SUMIFS(BD13:BD28,$N$13:$N$28,$BC$43,$M$13:$M$28,$BB$45)</f>
        <v>0</v>
      </c>
      <c r="BD45" s="117">
        <f>SUMIFS(BD13:BD28,$N$13:$N$28,$BD$43,$M$13:$M$28,BB45)</f>
        <v>0</v>
      </c>
      <c r="BE45" s="117">
        <f>SUMIFS(BD13:BD28,$N$13:$N$28,$BE$43,$M$13:$M$28,$BB$45)</f>
        <v>0</v>
      </c>
      <c r="BF45" s="118">
        <f>SUMIFS(BD13:BD28,$N$13:$N$28,$BF$43,$M$13:$M$28,$BB$45)</f>
        <v>0</v>
      </c>
      <c r="BG45" s="47"/>
      <c r="BH45" s="116" t="s">
        <v>8</v>
      </c>
      <c r="BI45" s="117">
        <f>SUMIFS(BJ13:BJ28,$N$13:$N$28,$BC$43,$M$13:$M$28,$BB$45)</f>
        <v>0</v>
      </c>
      <c r="BJ45" s="117">
        <f>SUMIFS(BJ13:BJ28,$N$13:$N$28,$BD$43,$M$13:$M$28,$BB$45)</f>
        <v>0</v>
      </c>
      <c r="BK45" s="117">
        <f>SUMIFS(BJ13:BJ28,$N$13:$N$28,$BE$43,$M$13:$M$28,$BB$45)</f>
        <v>0</v>
      </c>
      <c r="BL45" s="118">
        <f>SUMIFS(BJ13:BJ28,$N$13:$N$28,$BF$43,$M$13:$M$28,$BB$45)</f>
        <v>0</v>
      </c>
      <c r="BM45" s="47"/>
      <c r="BN45" s="116" t="s">
        <v>8</v>
      </c>
      <c r="BO45" s="117">
        <f>SUMIFS(BP13:BP28,$N$13:$N$28,$BC$43,$M$13:$M$28,$BB$45)</f>
        <v>0</v>
      </c>
      <c r="BP45" s="117">
        <f>SUMIFS(BP13:BP28,$N$13:$N$28,$BD$43,$M$13:$M$28,$BB$45)</f>
        <v>0</v>
      </c>
      <c r="BQ45" s="117">
        <f>SUMIFS(BP13:BP28,$N$13:$N$28,$BE$43,$M$13:$M$28,$BB$45)</f>
        <v>0</v>
      </c>
      <c r="BR45" s="118">
        <f>SUMIFS(BP13:BP28,$N$13:$N$28,$BF$43,$M$13:$M$28,$BB$45)</f>
        <v>0</v>
      </c>
      <c r="BS45" s="47"/>
      <c r="BT45" s="116" t="s">
        <v>8</v>
      </c>
      <c r="BU45" s="117">
        <f>SUMIFS(BV13:BV28,$N$13:$N$28,$BC$43,$M$13:$M$28,$BB$45)</f>
        <v>0</v>
      </c>
      <c r="BV45" s="117">
        <f>SUMIFS(BV13:BV28,$N$13:$N$28,$BD$43,$M$13:$M$28,$BB$45)</f>
        <v>0</v>
      </c>
      <c r="BW45" s="117">
        <f>SUMIFS(BV13:BV28,$N$13:$N$28,$BE$43,$M$13:$M$28,$BB$45)</f>
        <v>0</v>
      </c>
      <c r="BX45" s="118">
        <f>SUMIFS(BV13:BV28,$N$13:$N$28,$BF$43,$M$13:$M$28,$BB$45)</f>
        <v>0</v>
      </c>
      <c r="BY45" s="47"/>
      <c r="BZ45" s="116" t="s">
        <v>8</v>
      </c>
      <c r="CA45" s="117">
        <f>SUMIFS(CB13:CB28,$N$13:$N$28,$BC$43,$M$13:$M$28,$BB$45)</f>
        <v>0</v>
      </c>
      <c r="CB45" s="117">
        <f>SUMIFS(CB13:CB28,$N$13:$N$28,$BD$43,$M$13:$M$28,$BB$45)</f>
        <v>0</v>
      </c>
      <c r="CC45" s="117">
        <f>SUMIFS(CB13:CB28,$N$13:$N$28,$BE$43,$M$13:$M$28,$BB$45)</f>
        <v>0</v>
      </c>
      <c r="CD45" s="118">
        <f>SUMIFS(CB13:CB28,$N$13:$N$28,$BF$43,$M$13:$M$28,$BB$45)</f>
        <v>0</v>
      </c>
      <c r="CE45" s="47"/>
      <c r="CF45" s="116" t="s">
        <v>8</v>
      </c>
      <c r="CG45" s="117">
        <f>SUMIFS(CH13:CH28,$N$13:$N$28,$BC$43,$M$13:$M$28,$BB$45)</f>
        <v>0</v>
      </c>
      <c r="CH45" s="117">
        <f>SUMIFS(CH13:CH28,$N$13:$N$28,$BD$43,$M$13:$M$28,$BB$45)</f>
        <v>0</v>
      </c>
      <c r="CI45" s="117">
        <f>SUMIFS(CH13:CH28,$N$13:$N$28,$BE$43,$M$13:$M$28,$BB$45)</f>
        <v>0</v>
      </c>
      <c r="CJ45" s="118">
        <f>SUMIFS(CH13:CH28,$N$13:$N$28,$BF$43,$M$13:$M$28,$BB$45)</f>
        <v>0</v>
      </c>
      <c r="CK45" s="47"/>
      <c r="CL45" s="116" t="s">
        <v>8</v>
      </c>
      <c r="CM45" s="117">
        <f>SUMIFS(CN13:CN28,$N$13:$N$28,$BC$43,$M$13:$M$28,$BB$45)</f>
        <v>0</v>
      </c>
      <c r="CN45" s="117">
        <f>SUMIFS(CN13:CN28,$N$13:$N$28,$BD$43,$M$13:$M$28,$BB$45)</f>
        <v>0</v>
      </c>
      <c r="CO45" s="117">
        <f>SUMIFS(CN13:CN28,$N$13:$N$28,$BE$43,$M$13:$M$28,$BB$45)</f>
        <v>0</v>
      </c>
      <c r="CP45" s="118">
        <f>SUMIFS(CN13:CN28,$N$13:$N$28,$BF$43,$M$13:$M$28,$BB$45)</f>
        <v>0</v>
      </c>
      <c r="CQ45" s="47"/>
      <c r="CR45" s="116" t="s">
        <v>8</v>
      </c>
      <c r="CS45" s="117">
        <f>SUMIFS(CT13:CT28,$N$13:$N$28,$BC$43,$M$13:$M$28,$BB$45)</f>
        <v>0</v>
      </c>
      <c r="CT45" s="117">
        <f>SUMIFS(CT13:CT28,$N$13:$N$28,$BD$43,$M$13:$M$28,$BB$45)</f>
        <v>0</v>
      </c>
      <c r="CU45" s="117">
        <f>SUMIFS(CT13:CT28,$N$13:$N$28,$BE$43,$M$13:$M$28,$BB$45)</f>
        <v>0</v>
      </c>
      <c r="CV45" s="118">
        <f>SUMIFS(CT13:CT28,$N$13:$N$28,$BF$43,$M$13:$M$28,$BB$45)</f>
        <v>0</v>
      </c>
      <c r="CW45" s="47"/>
      <c r="CX45" s="116" t="s">
        <v>8</v>
      </c>
      <c r="CY45" s="117">
        <f>SUMIFS(CZ13:CZ28,$N$13:$N$28,$BC$43,$M$13:$M$28,$BB$45)</f>
        <v>0</v>
      </c>
      <c r="CZ45" s="117">
        <f>SUMIFS(CZ13:CZ28,$N$13:$N$28,$BD$43,$M$13:$M$28,$BB$45)</f>
        <v>0</v>
      </c>
      <c r="DA45" s="117">
        <f>SUMIFS(CZ13:CZ28,$N$13:$N$28,$BE$43,$M$13:$M$28,$BB$45)</f>
        <v>0</v>
      </c>
      <c r="DB45" s="118">
        <f>SUMIFS(CZ13:CZ28,$N$13:$N$28,$BF$43,$M$13:$M$28,$BB$45)</f>
        <v>0</v>
      </c>
    </row>
    <row r="46" spans="1:106" ht="19.5" customHeight="1">
      <c r="AK46" s="47"/>
      <c r="AL46" s="47"/>
      <c r="AM46" s="47"/>
      <c r="AN46" s="47"/>
      <c r="AO46" s="47"/>
      <c r="AP46" s="47"/>
      <c r="AQ46" s="47"/>
      <c r="AR46" s="47"/>
      <c r="AS46" s="47"/>
      <c r="AT46" s="47"/>
      <c r="AU46" s="47"/>
      <c r="AV46" s="47"/>
      <c r="AW46" s="47"/>
      <c r="AX46" s="47"/>
      <c r="AY46" s="47"/>
      <c r="AZ46" s="47"/>
      <c r="BA46" s="47"/>
      <c r="BB46" s="116" t="s">
        <v>6</v>
      </c>
      <c r="BC46" s="117">
        <f>SUMIFS(BD13:BD28,$N$13:$N$28,$BC$43,$M$13:$M$28,$BB$46)</f>
        <v>2000</v>
      </c>
      <c r="BD46" s="117">
        <f>SUMIFS(BD13:BD28,$N$13:$N$28,$BD$43,$M$13:$M$28,$BB$46)</f>
        <v>0</v>
      </c>
      <c r="BE46" s="117">
        <f>SUMIFS(BD13:BD28,$N$13:$N$28,$BE$43,$M$13:$M$28,$BB$46)</f>
        <v>0</v>
      </c>
      <c r="BF46" s="118">
        <f>SUMIFS(BD13:BD28,$N$13:$N$28,$BF$43,$M$13:$M$28,$BB$46)</f>
        <v>0</v>
      </c>
      <c r="BG46" s="45"/>
      <c r="BH46" s="116" t="s">
        <v>6</v>
      </c>
      <c r="BI46" s="117">
        <f>SUMIFS(BJ13:BJ28,$N$13:$N$28,$BC$43,$M$13:$M$28,$BB$46)</f>
        <v>0</v>
      </c>
      <c r="BJ46" s="117">
        <f>SUMIFS(BJ13:BJ28,$N$13:$N$28,$BD$43,$M$13:$M$28,$BB$46)</f>
        <v>0</v>
      </c>
      <c r="BK46" s="117">
        <f>SUMIFS(BJ13:BJ28,$N$13:$N$28,$BE$43,$M$13:$M$28,$BB$46)</f>
        <v>0</v>
      </c>
      <c r="BL46" s="118">
        <f>SUMIFS(BJ13:BJ28,$N$13:$N$28,$BF$43,$M$13:$M$28,$BB$46)</f>
        <v>0</v>
      </c>
      <c r="BM46" s="45"/>
      <c r="BN46" s="116" t="s">
        <v>6</v>
      </c>
      <c r="BO46" s="117">
        <f>SUMIFS(BP13:BP28,$N$13:$N$28,$BC$43,$M$13:$M$28,$BB$46)</f>
        <v>0</v>
      </c>
      <c r="BP46" s="117">
        <f>SUMIFS(BP13:BP28,$N$13:$N$28,$BD$43,$M$13:$M$28,$BB$46)</f>
        <v>0</v>
      </c>
      <c r="BQ46" s="117">
        <f>SUMIFS(BP13:BP28,$N$13:$N$28,$BE$43,$M$13:$M$28,$BB$46)</f>
        <v>0</v>
      </c>
      <c r="BR46" s="118">
        <f>SUMIFS(BP13:BP28,$N$13:$N$28,$BF$43,$M$13:$M$28,$BB$46)</f>
        <v>0</v>
      </c>
      <c r="BS46" s="45"/>
      <c r="BT46" s="116" t="s">
        <v>6</v>
      </c>
      <c r="BU46" s="117">
        <f>SUMIFS(BV13:BV28,$N$13:$N$28,$BC$43,$M$13:$M$28,$BB$46)</f>
        <v>0</v>
      </c>
      <c r="BV46" s="117">
        <f>SUMIFS(BV13:BV28,$N$13:$N$28,$BD$43,$M$13:$M$28,$BB$46)</f>
        <v>0</v>
      </c>
      <c r="BW46" s="117">
        <f>SUMIFS(BV13:BV28,$N$13:$N$28,$BE$43,$M$13:$M$28,$BB$46)</f>
        <v>0</v>
      </c>
      <c r="BX46" s="118">
        <f>SUMIFS(BV13:BV28,$N$13:$N$28,$BF$43,$M$13:$M$28,$BB$46)</f>
        <v>0</v>
      </c>
      <c r="BY46" s="45"/>
      <c r="BZ46" s="116" t="s">
        <v>6</v>
      </c>
      <c r="CA46" s="117">
        <f>SUMIFS(CB13:CB28,$N$13:$N$28,$BC$43,$M$13:$M$28,$BB$46)</f>
        <v>0</v>
      </c>
      <c r="CB46" s="117">
        <f>SUMIFS(CB13:CB28,$N$13:$N$28,$BD$43,$M$13:$M$28,$BB$46)</f>
        <v>0</v>
      </c>
      <c r="CC46" s="117">
        <f>SUMIFS(CB13:CB28,$N$13:$N$28,$BE$43,$M$13:$M$28,$BB$46)</f>
        <v>0</v>
      </c>
      <c r="CD46" s="118">
        <f>SUMIFS(CB13:CB28,$N$13:$N$28,$BF$43,$M$13:$M$28,$BB$46)</f>
        <v>0</v>
      </c>
      <c r="CE46" s="45"/>
      <c r="CF46" s="116" t="s">
        <v>6</v>
      </c>
      <c r="CG46" s="117">
        <f>SUMIFS(CH13:CH28,$N$13:$N$28,$BC$43,$M$13:$M$28,$BB$46)</f>
        <v>0</v>
      </c>
      <c r="CH46" s="117">
        <f>SUMIFS(CH13:CH28,$N$13:$N$28,$BD$43,$M$13:$M$28,$BB$46)</f>
        <v>0</v>
      </c>
      <c r="CI46" s="117">
        <f>SUMIFS(CH13:CH28,$N$13:$N$28,$BE$43,$M$13:$M$28,$BB$46)</f>
        <v>0</v>
      </c>
      <c r="CJ46" s="118">
        <f>SUMIFS(CH13:CH28,$N$13:$N$28,$BF$43,$M$13:$M$28,$BB$46)</f>
        <v>0</v>
      </c>
      <c r="CK46" s="45"/>
      <c r="CL46" s="116" t="s">
        <v>6</v>
      </c>
      <c r="CM46" s="117">
        <f>SUMIFS(CN13:CN28,$N$13:$N$28,$BC$43,$M$13:$M$28,$BB$46)</f>
        <v>0</v>
      </c>
      <c r="CN46" s="117">
        <f>SUMIFS(CN13:CN28,$N$13:$N$28,$BD$43,$M$13:$M$28,$BB$46)</f>
        <v>0</v>
      </c>
      <c r="CO46" s="117">
        <f>SUMIFS(CN13:CN28,$N$13:$N$28,$BE$43,$M$13:$M$28,$BB$46)</f>
        <v>0</v>
      </c>
      <c r="CP46" s="118">
        <f>SUMIFS(CN13:CN28,$N$13:$N$28,$BF$43,$M$13:$M$28,$BB$46)</f>
        <v>0</v>
      </c>
      <c r="CQ46" s="45"/>
      <c r="CR46" s="116" t="s">
        <v>6</v>
      </c>
      <c r="CS46" s="117">
        <f>SUMIFS(CT13:CT28,$N$13:$N$28,$BC$43,$M$13:$M$28,$BB$46)</f>
        <v>0</v>
      </c>
      <c r="CT46" s="117">
        <f>SUMIFS(CT13:CT28,$N$13:$N$28,$BD$43,$M$13:$M$28,$BB$46)</f>
        <v>0</v>
      </c>
      <c r="CU46" s="117">
        <f>SUMIFS(CT13:CT28,$N$13:$N$28,$BE$43,$M$13:$M$28,$BB$46)</f>
        <v>0</v>
      </c>
      <c r="CV46" s="118">
        <f>SUMIFS(CT13:CT28,$N$13:$N$28,$BF$43,$M$13:$M$28,$BB$46)</f>
        <v>0</v>
      </c>
      <c r="CW46" s="45"/>
      <c r="CX46" s="116" t="s">
        <v>6</v>
      </c>
      <c r="CY46" s="117">
        <f>SUMIFS(CZ13:CZ28,$N$13:$N$28,$BC$43,$M$13:$M$28,$BB$46)</f>
        <v>0</v>
      </c>
      <c r="CZ46" s="117">
        <f>SUMIFS(CZ13:CZ28,$N$13:$N$28,$BD$43,$M$13:$M$28,$BB$46)</f>
        <v>0</v>
      </c>
      <c r="DA46" s="117">
        <f>SUMIFS(CZ13:CZ28,$N$13:$N$28,$BE$43,$M$13:$M$28,$BB$46)</f>
        <v>0</v>
      </c>
      <c r="DB46" s="118">
        <f>SUMIFS(CZ13:CZ28,$N$13:$N$28,$BF$43,$M$13:$M$28,$BB$46)</f>
        <v>0</v>
      </c>
    </row>
    <row r="47" spans="1:106" ht="19.5" customHeight="1">
      <c r="AK47" s="46"/>
      <c r="AL47" s="46"/>
      <c r="AM47" s="46"/>
      <c r="AN47" s="46"/>
      <c r="AO47" s="46"/>
      <c r="AP47" s="46"/>
      <c r="AQ47" s="46"/>
      <c r="AR47" s="46"/>
      <c r="AS47" s="46"/>
      <c r="AT47" s="46"/>
      <c r="AU47" s="46"/>
      <c r="AV47" s="46"/>
      <c r="AW47" s="46"/>
      <c r="AX47" s="46"/>
      <c r="AY47" s="46"/>
      <c r="AZ47" s="46"/>
      <c r="BA47" s="46"/>
      <c r="BB47" s="116" t="s">
        <v>5</v>
      </c>
      <c r="BC47" s="117">
        <f>SUMIFS(BD13:BD28,$N$13:$N$28,$BC$43,$M$13:$M$28,$BB$47)</f>
        <v>0</v>
      </c>
      <c r="BD47" s="117">
        <f>SUMIFS(BD13:BD28,$N$13:$N$28,$BD$43,$M$13:$M$28,$BB$47)</f>
        <v>0</v>
      </c>
      <c r="BE47" s="117">
        <f>SUMIFS(BD13:BD28,$N$13:$N$28,$BE$43,$M$13:$M$28,$BB$47)</f>
        <v>0</v>
      </c>
      <c r="BF47" s="118">
        <f>SUMIFS(BD13:BD28,$N$13:$N$28,$BF$43,$M$13:$M$28,$BB$47)</f>
        <v>0</v>
      </c>
      <c r="BG47" s="45"/>
      <c r="BH47" s="116" t="s">
        <v>5</v>
      </c>
      <c r="BI47" s="117">
        <f>SUMIFS(BJ13:BJ28,$N$13:$N$28,$BC$43,$M$13:$M$28,$BB$47)</f>
        <v>0</v>
      </c>
      <c r="BJ47" s="117">
        <f>SUMIFS(BJ13:BJ28,$N$13:$N$28,$BD$43,$M$13:$M$28,$BB$47)</f>
        <v>0</v>
      </c>
      <c r="BK47" s="117">
        <f>SUMIFS(BJ13:BJ28,$N$13:$N$28,$BE$43,$M$13:$M$28,$BB$47)</f>
        <v>0</v>
      </c>
      <c r="BL47" s="118">
        <f>SUMIFS(BJ13:BJ28,$N$13:$N$28,$BF$43,$M$13:$M$28,$BB$47)</f>
        <v>0</v>
      </c>
      <c r="BM47" s="45"/>
      <c r="BN47" s="116" t="s">
        <v>5</v>
      </c>
      <c r="BO47" s="117">
        <f>SUMIFS(BP13:BP28,$N$13:$N$28,$BC$43,$M$13:$M$28,$BB$47)</f>
        <v>0</v>
      </c>
      <c r="BP47" s="117">
        <f>SUMIFS(BP13:BP28,$N$13:$N$28,$BD$43,$M$13:$M$28,$BB$47)</f>
        <v>0</v>
      </c>
      <c r="BQ47" s="117">
        <f>SUMIFS(BP13:BP28,$N$13:$N$28,$BE$43,$M$13:$M$28,$BB$47)</f>
        <v>0</v>
      </c>
      <c r="BR47" s="118">
        <f>SUMIFS(BP13:BP28,$N$13:$N$28,$BF$43,$M$13:$M$28,$BB$47)</f>
        <v>0</v>
      </c>
      <c r="BS47" s="45"/>
      <c r="BT47" s="116" t="s">
        <v>5</v>
      </c>
      <c r="BU47" s="117">
        <f>SUMIFS(BV13:BV28,$N$13:$N$28,$BC$43,$M$13:$M$28,$BB$47)</f>
        <v>0</v>
      </c>
      <c r="BV47" s="117">
        <f>SUMIFS(BV13:BV28,$N$13:$N$28,$BD$43,$M$13:$M$28,$BB$47)</f>
        <v>0</v>
      </c>
      <c r="BW47" s="117">
        <f>SUMIFS(BV13:BV28,$N$13:$N$28,$BE$43,$M$13:$M$28,$BB$47)</f>
        <v>0</v>
      </c>
      <c r="BX47" s="118">
        <f>SUMIFS(BV13:BV28,$N$13:$N$28,$BF$43,$M$13:$M$28,$BB$47)</f>
        <v>0</v>
      </c>
      <c r="BY47" s="45"/>
      <c r="BZ47" s="116" t="s">
        <v>5</v>
      </c>
      <c r="CA47" s="117">
        <f>SUMIFS(CB13:CB28,$N$13:$N$28,$BC$43,$M$13:$M$28,$BB$47)</f>
        <v>0</v>
      </c>
      <c r="CB47" s="117">
        <f>SUMIFS(CB13:CB28,$N$13:$N$28,$BD$43,$M$13:$M$28,$BB$47)</f>
        <v>0</v>
      </c>
      <c r="CC47" s="117">
        <f>SUMIFS(CB13:CB28,$N$13:$N$28,$BE$43,$M$13:$M$28,$BB$47)</f>
        <v>0</v>
      </c>
      <c r="CD47" s="118">
        <f>SUMIFS(CB13:CB28,$N$13:$N$28,$BF$43,$M$13:$M$28,$BB$47)</f>
        <v>0</v>
      </c>
      <c r="CE47" s="45"/>
      <c r="CF47" s="116" t="s">
        <v>5</v>
      </c>
      <c r="CG47" s="117">
        <f>SUMIFS(CH13:CH28,$N$13:$N$28,$BC$43,$M$13:$M$28,$BB$47)</f>
        <v>0</v>
      </c>
      <c r="CH47" s="117">
        <f>SUMIFS(CH13:CH28,$N$13:$N$28,$BD$43,$M$13:$M$28,$BB$47)</f>
        <v>0</v>
      </c>
      <c r="CI47" s="117">
        <f>SUMIFS(CH13:CH28,$N$13:$N$28,$BE$43,$M$13:$M$28,$BB$47)</f>
        <v>0</v>
      </c>
      <c r="CJ47" s="118">
        <f>SUMIFS(CH13:CH28,$N$13:$N$28,$BF$43,$M$13:$M$28,$BB$47)</f>
        <v>0</v>
      </c>
      <c r="CK47" s="45"/>
      <c r="CL47" s="116" t="s">
        <v>5</v>
      </c>
      <c r="CM47" s="117">
        <f>SUMIFS(CN13:CN28,$N$13:$N$28,$BC$43,$M$13:$M$28,$BB$47)</f>
        <v>0</v>
      </c>
      <c r="CN47" s="117">
        <f>SUMIFS(CN13:CN28,$N$13:$N$28,$BD$43,$M$13:$M$28,$BB$47)</f>
        <v>0</v>
      </c>
      <c r="CO47" s="117">
        <f>SUMIFS(CN13:CN28,$N$13:$N$28,$BE$43,$M$13:$M$28,$BB$47)</f>
        <v>0</v>
      </c>
      <c r="CP47" s="118">
        <f>SUMIFS(CN13:CN28,$N$13:$N$28,$BF$43,$M$13:$M$28,$BB$47)</f>
        <v>0</v>
      </c>
      <c r="CQ47" s="45"/>
      <c r="CR47" s="116" t="s">
        <v>5</v>
      </c>
      <c r="CS47" s="117">
        <f>SUMIFS(CT13:CT28,$N$13:$N$28,$BC$43,$M$13:$M$28,$BB$47)</f>
        <v>0</v>
      </c>
      <c r="CT47" s="117">
        <f>SUMIFS(CT13:CT28,$N$13:$N$28,$BD$43,$M$13:$M$28,$BB$47)</f>
        <v>0</v>
      </c>
      <c r="CU47" s="117">
        <f>SUMIFS(CT13:CT28,$N$13:$N$28,$BE$43,$M$13:$M$28,$BB$47)</f>
        <v>0</v>
      </c>
      <c r="CV47" s="118">
        <f>SUMIFS(CT13:CT28,$N$13:$N$28,$BF$43,$M$13:$M$28,$BB$47)</f>
        <v>0</v>
      </c>
      <c r="CW47" s="45"/>
      <c r="CX47" s="116" t="s">
        <v>5</v>
      </c>
      <c r="CY47" s="117">
        <f>SUMIFS(CZ13:CZ28,$N$13:$N$28,$BC$43,$M$13:$M$28,$BB$47)</f>
        <v>0</v>
      </c>
      <c r="CZ47" s="117">
        <f>SUMIFS(CZ13:CZ28,$N$13:$N$28,$BD$43,$M$13:$M$28,$BB$47)</f>
        <v>0</v>
      </c>
      <c r="DA47" s="117">
        <f>SUMIFS(CZ13:CZ28,$N$13:$N$28,$BE$43,$M$13:$M$28,$BB$47)</f>
        <v>0</v>
      </c>
      <c r="DB47" s="118">
        <f>SUMIFS(CZ13:CZ28,$N$13:$N$28,$BF$43,$M$13:$M$28,$BB$47)</f>
        <v>0</v>
      </c>
    </row>
    <row r="48" spans="1:106" ht="19.5" customHeight="1">
      <c r="AK48" s="46"/>
      <c r="AL48" s="46"/>
      <c r="AM48" s="46"/>
      <c r="AN48" s="46"/>
      <c r="AO48" s="46"/>
      <c r="AP48" s="46"/>
      <c r="AQ48" s="46"/>
      <c r="AR48" s="46"/>
      <c r="AS48" s="46"/>
      <c r="AT48" s="46"/>
      <c r="AU48" s="46"/>
      <c r="AV48" s="46"/>
      <c r="AW48" s="46"/>
      <c r="AX48" s="46"/>
      <c r="AY48" s="46"/>
      <c r="AZ48" s="46"/>
      <c r="BA48" s="46"/>
      <c r="BB48" s="113" t="s">
        <v>27</v>
      </c>
      <c r="BC48" s="119">
        <f>SUM(BC44:BC47)</f>
        <v>2000</v>
      </c>
      <c r="BD48" s="119">
        <f>SUM(BD44:BD47)</f>
        <v>0</v>
      </c>
      <c r="BE48" s="119">
        <f>SUM(BE44:BE47)</f>
        <v>0</v>
      </c>
      <c r="BF48" s="120">
        <f>SUM(BF44:BF47)</f>
        <v>0</v>
      </c>
      <c r="BG48" s="47"/>
      <c r="BH48" s="113" t="s">
        <v>27</v>
      </c>
      <c r="BI48" s="119">
        <f>SUM(BI44:BI47)</f>
        <v>0</v>
      </c>
      <c r="BJ48" s="119">
        <f>SUM(BJ44:BJ47)</f>
        <v>0</v>
      </c>
      <c r="BK48" s="119">
        <f>SUM(BK44:BK47)</f>
        <v>0</v>
      </c>
      <c r="BL48" s="120">
        <f>SUM(BL44:BL47)</f>
        <v>0</v>
      </c>
      <c r="BM48" s="47"/>
      <c r="BN48" s="113" t="s">
        <v>27</v>
      </c>
      <c r="BO48" s="119">
        <f>SUM(BO44:BO47)</f>
        <v>0</v>
      </c>
      <c r="BP48" s="119">
        <f>SUM(BP44:BP47)</f>
        <v>0</v>
      </c>
      <c r="BQ48" s="119">
        <f>SUM(BQ44:BQ47)</f>
        <v>0</v>
      </c>
      <c r="BR48" s="120">
        <f>SUM(BR44:BR47)</f>
        <v>0</v>
      </c>
      <c r="BS48" s="47"/>
      <c r="BT48" s="113" t="s">
        <v>27</v>
      </c>
      <c r="BU48" s="119">
        <f>SUM(BU44:BU47)</f>
        <v>0</v>
      </c>
      <c r="BV48" s="119">
        <f>SUM(BV44:BV47)</f>
        <v>0</v>
      </c>
      <c r="BW48" s="119">
        <f>SUM(BW44:BW47)</f>
        <v>0</v>
      </c>
      <c r="BX48" s="120">
        <f>SUM(BX44:BX47)</f>
        <v>0</v>
      </c>
      <c r="BY48" s="47"/>
      <c r="BZ48" s="113" t="s">
        <v>27</v>
      </c>
      <c r="CA48" s="119">
        <f>SUM(CA44:CA47)</f>
        <v>0</v>
      </c>
      <c r="CB48" s="119">
        <f>SUM(CB44:CB47)</f>
        <v>0</v>
      </c>
      <c r="CC48" s="119">
        <f>SUM(CC44:CC47)</f>
        <v>0</v>
      </c>
      <c r="CD48" s="120">
        <f>SUM(CD44:CD47)</f>
        <v>0</v>
      </c>
      <c r="CE48" s="47"/>
      <c r="CF48" s="113" t="s">
        <v>27</v>
      </c>
      <c r="CG48" s="119">
        <f>SUM(CG44:CG47)</f>
        <v>0</v>
      </c>
      <c r="CH48" s="119">
        <f>SUM(CH44:CH47)</f>
        <v>0</v>
      </c>
      <c r="CI48" s="119">
        <f>SUM(CI44:CI47)</f>
        <v>0</v>
      </c>
      <c r="CJ48" s="120">
        <f>SUM(CJ44:CJ47)</f>
        <v>0</v>
      </c>
      <c r="CK48" s="47"/>
      <c r="CL48" s="113" t="s">
        <v>27</v>
      </c>
      <c r="CM48" s="119">
        <f>SUM(CM44:CM47)</f>
        <v>0</v>
      </c>
      <c r="CN48" s="119">
        <f>SUM(CN44:CN47)</f>
        <v>0</v>
      </c>
      <c r="CO48" s="119">
        <f>SUM(CO44:CO47)</f>
        <v>0</v>
      </c>
      <c r="CP48" s="120">
        <f>SUM(CP44:CP47)</f>
        <v>0</v>
      </c>
      <c r="CQ48" s="47"/>
      <c r="CR48" s="113" t="s">
        <v>27</v>
      </c>
      <c r="CS48" s="119">
        <f>SUM(CS44:CS47)</f>
        <v>0</v>
      </c>
      <c r="CT48" s="119">
        <f>SUM(CT44:CT47)</f>
        <v>0</v>
      </c>
      <c r="CU48" s="119">
        <f>SUM(CU44:CU47)</f>
        <v>0</v>
      </c>
      <c r="CV48" s="120">
        <f>SUM(CV44:CV47)</f>
        <v>0</v>
      </c>
      <c r="CW48" s="47"/>
      <c r="CX48" s="113" t="s">
        <v>27</v>
      </c>
      <c r="CY48" s="119">
        <f>SUM(CY44:CY47)</f>
        <v>0</v>
      </c>
      <c r="CZ48" s="119">
        <f>SUM(CZ44:CZ47)</f>
        <v>0</v>
      </c>
      <c r="DA48" s="119">
        <f>SUM(DA44:DA47)</f>
        <v>0</v>
      </c>
      <c r="DB48" s="120">
        <f>SUM(DB44:DB47)</f>
        <v>0</v>
      </c>
    </row>
    <row r="49" spans="34:106" ht="19.5" customHeight="1">
      <c r="AK49" s="46"/>
      <c r="AL49" s="46"/>
      <c r="AM49" s="46"/>
      <c r="AN49" s="46"/>
      <c r="AO49" s="46"/>
      <c r="AP49" s="46"/>
      <c r="AQ49" s="46"/>
      <c r="AR49" s="46"/>
      <c r="AS49" s="46"/>
      <c r="AT49" s="46"/>
      <c r="AU49" s="46"/>
      <c r="AV49" s="46"/>
      <c r="AW49" s="46"/>
      <c r="AX49" s="46"/>
      <c r="AY49" s="46"/>
      <c r="AZ49" s="46"/>
      <c r="BA49" s="46"/>
      <c r="BB49" s="121" t="s">
        <v>31</v>
      </c>
      <c r="BC49" s="122">
        <f>BC48+BD48+BE48+BF48</f>
        <v>2000</v>
      </c>
      <c r="BD49" s="123"/>
      <c r="BE49" s="124"/>
      <c r="BF49" s="125"/>
      <c r="BG49" s="46"/>
      <c r="BH49" s="121" t="s">
        <v>31</v>
      </c>
      <c r="BI49" s="122">
        <f>BI48+BJ48+BK48+BL48</f>
        <v>0</v>
      </c>
      <c r="BJ49" s="123"/>
      <c r="BK49" s="124"/>
      <c r="BL49" s="125"/>
      <c r="BM49" s="46"/>
      <c r="BN49" s="121" t="s">
        <v>31</v>
      </c>
      <c r="BO49" s="122">
        <f>BO48+BP48+BQ48+BR48</f>
        <v>0</v>
      </c>
      <c r="BP49" s="123"/>
      <c r="BQ49" s="124"/>
      <c r="BR49" s="125"/>
      <c r="BS49" s="46"/>
      <c r="BT49" s="121" t="s">
        <v>31</v>
      </c>
      <c r="BU49" s="122">
        <f>BU48+BV48+BW48+BX48</f>
        <v>0</v>
      </c>
      <c r="BV49" s="123"/>
      <c r="BW49" s="124"/>
      <c r="BX49" s="125"/>
      <c r="BY49" s="46"/>
      <c r="BZ49" s="121" t="s">
        <v>31</v>
      </c>
      <c r="CA49" s="122">
        <f>CA48+CB48+CC48+CD48</f>
        <v>0</v>
      </c>
      <c r="CB49" s="123"/>
      <c r="CC49" s="124"/>
      <c r="CD49" s="125"/>
      <c r="CE49" s="46"/>
      <c r="CF49" s="121" t="s">
        <v>31</v>
      </c>
      <c r="CG49" s="122">
        <f>CG48+CH48+CI48+CJ48</f>
        <v>0</v>
      </c>
      <c r="CH49" s="123"/>
      <c r="CI49" s="124"/>
      <c r="CJ49" s="125"/>
      <c r="CK49" s="46"/>
      <c r="CL49" s="121" t="s">
        <v>31</v>
      </c>
      <c r="CM49" s="122">
        <f>CM48+CN48+CO48+CP48</f>
        <v>0</v>
      </c>
      <c r="CN49" s="123"/>
      <c r="CO49" s="124"/>
      <c r="CP49" s="125"/>
      <c r="CQ49" s="46"/>
      <c r="CR49" s="121" t="s">
        <v>31</v>
      </c>
      <c r="CS49" s="122">
        <f>CS48+CT48+CU48+CV48</f>
        <v>0</v>
      </c>
      <c r="CT49" s="123"/>
      <c r="CU49" s="124"/>
      <c r="CV49" s="125"/>
      <c r="CW49" s="46"/>
      <c r="CX49" s="121" t="s">
        <v>31</v>
      </c>
      <c r="CY49" s="122">
        <f>CY48+CZ48+DA48+DB48</f>
        <v>0</v>
      </c>
      <c r="CZ49" s="123"/>
      <c r="DA49" s="124"/>
      <c r="DB49" s="125"/>
    </row>
    <row r="50" spans="34:106" ht="19.5" customHeight="1">
      <c r="AK50" s="46"/>
      <c r="AL50" s="46"/>
      <c r="AM50" s="46"/>
      <c r="AN50" s="46"/>
      <c r="AO50" s="46"/>
      <c r="AP50" s="46"/>
      <c r="AQ50" s="46"/>
      <c r="AR50" s="46"/>
      <c r="AS50" s="46"/>
      <c r="AT50" s="46"/>
      <c r="AU50" s="46"/>
      <c r="AV50" s="46"/>
      <c r="AW50" s="46"/>
      <c r="AX50" s="46"/>
      <c r="AY50" s="46"/>
      <c r="AZ50" s="46"/>
      <c r="BA50" s="46"/>
      <c r="BB50" s="46"/>
      <c r="BC50" s="48"/>
      <c r="BD50" s="48"/>
      <c r="BE50" s="14"/>
      <c r="BF50" s="14"/>
      <c r="BG50" s="46"/>
      <c r="BH50" s="46"/>
      <c r="BI50" s="48"/>
      <c r="BJ50" s="48"/>
      <c r="BK50" s="14"/>
      <c r="BL50" s="14"/>
      <c r="BM50" s="46"/>
      <c r="BN50" s="46"/>
      <c r="BO50" s="48"/>
      <c r="BP50" s="48"/>
      <c r="BQ50" s="14"/>
      <c r="BR50" s="14"/>
      <c r="BS50" s="46"/>
      <c r="BT50" s="46"/>
      <c r="BU50" s="48"/>
      <c r="BV50" s="48"/>
      <c r="BW50" s="14"/>
      <c r="BX50" s="14"/>
    </row>
    <row r="51" spans="34:106" ht="19.5" customHeight="1">
      <c r="AK51" s="47"/>
      <c r="AL51" s="47"/>
      <c r="AM51" s="47"/>
      <c r="AN51" s="47"/>
      <c r="AO51" s="47"/>
      <c r="AP51" s="47"/>
      <c r="AQ51" s="47"/>
      <c r="AR51" s="47"/>
      <c r="AS51" s="47"/>
      <c r="AT51" s="47"/>
      <c r="AU51" s="47"/>
      <c r="AV51" s="47"/>
      <c r="AW51" s="47"/>
      <c r="AX51" s="47"/>
      <c r="AY51" s="47"/>
      <c r="AZ51" s="47"/>
      <c r="BA51" s="47"/>
      <c r="BB51" s="154"/>
      <c r="BC51" s="247" t="s">
        <v>81</v>
      </c>
      <c r="BD51" s="248"/>
      <c r="BE51" s="249"/>
      <c r="BF51" s="250"/>
      <c r="BG51" s="155"/>
      <c r="BH51" s="154"/>
      <c r="BI51" s="247" t="s">
        <v>81</v>
      </c>
      <c r="BJ51" s="248"/>
      <c r="BK51" s="249"/>
      <c r="BL51" s="250"/>
      <c r="BM51" s="155"/>
      <c r="BN51" s="154"/>
      <c r="BO51" s="247" t="s">
        <v>81</v>
      </c>
      <c r="BP51" s="248"/>
      <c r="BQ51" s="249"/>
      <c r="BR51" s="250"/>
      <c r="BS51" s="155"/>
      <c r="BT51" s="154"/>
      <c r="BU51" s="247" t="s">
        <v>81</v>
      </c>
      <c r="BV51" s="248"/>
      <c r="BW51" s="249"/>
      <c r="BX51" s="250"/>
      <c r="BY51" s="155"/>
      <c r="BZ51" s="154"/>
      <c r="CA51" s="247" t="s">
        <v>81</v>
      </c>
      <c r="CB51" s="248"/>
      <c r="CC51" s="249"/>
      <c r="CD51" s="250"/>
      <c r="CE51" s="155"/>
      <c r="CF51" s="154"/>
      <c r="CG51" s="247" t="s">
        <v>81</v>
      </c>
      <c r="CH51" s="248"/>
      <c r="CI51" s="249"/>
      <c r="CJ51" s="250"/>
      <c r="CK51" s="155"/>
      <c r="CL51" s="154"/>
      <c r="CM51" s="247" t="s">
        <v>81</v>
      </c>
      <c r="CN51" s="248"/>
      <c r="CO51" s="249"/>
      <c r="CP51" s="250"/>
      <c r="CQ51" s="155"/>
      <c r="CR51" s="154"/>
      <c r="CS51" s="247" t="s">
        <v>81</v>
      </c>
      <c r="CT51" s="248"/>
      <c r="CU51" s="249"/>
      <c r="CV51" s="250"/>
      <c r="CW51" s="155"/>
      <c r="CX51" s="154"/>
      <c r="CY51" s="247" t="s">
        <v>81</v>
      </c>
      <c r="CZ51" s="248"/>
      <c r="DA51" s="249"/>
      <c r="DB51" s="250"/>
    </row>
    <row r="52" spans="34:106" ht="19.5" customHeight="1">
      <c r="AK52" s="47"/>
      <c r="AL52" s="47"/>
      <c r="AM52" s="47"/>
      <c r="AN52" s="47"/>
      <c r="AO52" s="47"/>
      <c r="AP52" s="47"/>
      <c r="AQ52" s="47"/>
      <c r="AR52" s="47"/>
      <c r="AS52" s="47"/>
      <c r="AT52" s="47"/>
      <c r="AU52" s="47"/>
      <c r="AV52" s="47"/>
      <c r="AW52" s="47"/>
      <c r="AX52" s="47"/>
      <c r="AY52" s="47"/>
      <c r="AZ52" s="47"/>
      <c r="BA52" s="47"/>
      <c r="BB52" s="156"/>
      <c r="BC52" s="157" t="s">
        <v>82</v>
      </c>
      <c r="BD52" s="157" t="s">
        <v>7</v>
      </c>
      <c r="BE52" s="157" t="s">
        <v>20</v>
      </c>
      <c r="BF52" s="158" t="s">
        <v>22</v>
      </c>
      <c r="BG52" s="155"/>
      <c r="BH52" s="156"/>
      <c r="BI52" s="157" t="s">
        <v>82</v>
      </c>
      <c r="BJ52" s="157" t="s">
        <v>7</v>
      </c>
      <c r="BK52" s="157" t="s">
        <v>20</v>
      </c>
      <c r="BL52" s="158"/>
      <c r="BM52" s="155"/>
      <c r="BN52" s="156"/>
      <c r="BO52" s="157" t="s">
        <v>82</v>
      </c>
      <c r="BP52" s="157" t="s">
        <v>7</v>
      </c>
      <c r="BQ52" s="157" t="s">
        <v>20</v>
      </c>
      <c r="BR52" s="158"/>
      <c r="BS52" s="155"/>
      <c r="BT52" s="156"/>
      <c r="BU52" s="157" t="s">
        <v>82</v>
      </c>
      <c r="BV52" s="157" t="s">
        <v>7</v>
      </c>
      <c r="BW52" s="157" t="s">
        <v>20</v>
      </c>
      <c r="BX52" s="158"/>
      <c r="BY52" s="155"/>
      <c r="BZ52" s="156"/>
      <c r="CA52" s="157" t="s">
        <v>82</v>
      </c>
      <c r="CB52" s="157" t="s">
        <v>7</v>
      </c>
      <c r="CC52" s="157" t="s">
        <v>20</v>
      </c>
      <c r="CD52" s="158"/>
      <c r="CE52" s="155"/>
      <c r="CF52" s="156"/>
      <c r="CG52" s="157" t="s">
        <v>82</v>
      </c>
      <c r="CH52" s="157" t="s">
        <v>7</v>
      </c>
      <c r="CI52" s="157" t="s">
        <v>20</v>
      </c>
      <c r="CJ52" s="158"/>
      <c r="CK52" s="155"/>
      <c r="CL52" s="156"/>
      <c r="CM52" s="157" t="s">
        <v>82</v>
      </c>
      <c r="CN52" s="157" t="s">
        <v>7</v>
      </c>
      <c r="CO52" s="157" t="s">
        <v>20</v>
      </c>
      <c r="CP52" s="158"/>
      <c r="CQ52" s="155"/>
      <c r="CR52" s="156"/>
      <c r="CS52" s="157" t="s">
        <v>82</v>
      </c>
      <c r="CT52" s="157" t="s">
        <v>7</v>
      </c>
      <c r="CU52" s="157" t="s">
        <v>20</v>
      </c>
      <c r="CV52" s="158"/>
      <c r="CW52" s="155"/>
      <c r="CX52" s="156"/>
      <c r="CY52" s="157" t="s">
        <v>82</v>
      </c>
      <c r="CZ52" s="157" t="s">
        <v>7</v>
      </c>
      <c r="DA52" s="157" t="s">
        <v>20</v>
      </c>
      <c r="DB52" s="158"/>
    </row>
    <row r="53" spans="34:106" ht="19.5" customHeight="1">
      <c r="AK53" s="46"/>
      <c r="AL53" s="46"/>
      <c r="AM53" s="46"/>
      <c r="AN53" s="46"/>
      <c r="AO53" s="46"/>
      <c r="AP53" s="46"/>
      <c r="AQ53" s="46"/>
      <c r="AR53" s="46"/>
      <c r="AS53" s="46"/>
      <c r="AT53" s="46"/>
      <c r="AU53" s="46"/>
      <c r="AV53" s="46"/>
      <c r="AW53" s="46"/>
      <c r="AX53" s="46"/>
      <c r="AY53" s="46"/>
      <c r="AZ53" s="46"/>
      <c r="BA53" s="46"/>
      <c r="BB53" s="116">
        <v>1.1499999999999999</v>
      </c>
      <c r="BC53" s="160">
        <f>SUMIFS($BB$13:$BB$28,$N$13:$N$28,$BC$52,$M$13:$M$28,BB53)</f>
        <v>0</v>
      </c>
      <c r="BD53" s="160">
        <f>SUMIFS($BB$13:$BB$28,$N$13:$N$28,$BD$43,$M$13:$M$28,BB53)</f>
        <v>0</v>
      </c>
      <c r="BE53" s="160">
        <f>SUMIFS($BB$13:$BB$28,$N$13:$N$28,$BE$52,$M$13:$M$28,BB53)</f>
        <v>0</v>
      </c>
      <c r="BF53" s="161">
        <f>SUMIFS($BB$13:$BB$28,$N$13:$N$28,$BF$43,$M$13:$M$28,$BB$44)</f>
        <v>0</v>
      </c>
      <c r="BG53" s="155"/>
      <c r="BH53" s="116">
        <v>1.1499999999999999</v>
      </c>
      <c r="BI53" s="160">
        <f>SUMIFS($BH$13:$BH$28,$N$13:$N$28,$BI$52,$M$13:$M$28,BH53)</f>
        <v>0</v>
      </c>
      <c r="BJ53" s="160">
        <f>SUMIFS($BH$13:$BH$28,$N$13:$N$28,$BJ$52,$M$13:$M$28,BH53)</f>
        <v>0</v>
      </c>
      <c r="BK53" s="160">
        <f>SUMIFS($BH$13:$BH$28,$N$13:$N$28,$BK$52,$M$13:$M$28,BH53)</f>
        <v>0</v>
      </c>
      <c r="BL53" s="161"/>
      <c r="BM53" s="155"/>
      <c r="BN53" s="116">
        <v>1.1499999999999999</v>
      </c>
      <c r="BO53" s="160">
        <f>SUMIFS(BN13:BN28,$N$13:$N$28,$BI$52,$M$13:$M$28,BN53)</f>
        <v>0</v>
      </c>
      <c r="BP53" s="160">
        <f>SUMIFS(BN13:BN28,$N$13:$N$28,$BJ$52,$M$13:$M$28,BN53)</f>
        <v>0</v>
      </c>
      <c r="BQ53" s="160">
        <f>SUMIFS(BN13:BN28,$N$13:$N$28,$BK$52,$M$13:$M$28,BN53)</f>
        <v>0</v>
      </c>
      <c r="BR53" s="161"/>
      <c r="BS53" s="155"/>
      <c r="BT53" s="116">
        <v>1.1499999999999999</v>
      </c>
      <c r="BU53" s="160">
        <f>SUMIFS($BT$13:$BT$28,$N$13:$N$28,$BI$52,$M$13:$M$28,BT53)</f>
        <v>0</v>
      </c>
      <c r="BV53" s="160">
        <f>SUMIFS($BT$13:$BT$28,$N$13:$N$28,$BJ$52,$M$13:$M$28,BT53)</f>
        <v>0</v>
      </c>
      <c r="BW53" s="160">
        <f>SUMIFS($BT$13:$BT$28,$N$13:$N$28,$BK$52,$M$13:$M$28,BT53)</f>
        <v>0</v>
      </c>
      <c r="BX53" s="161"/>
      <c r="BY53" s="155"/>
      <c r="BZ53" s="116">
        <v>1.1499999999999999</v>
      </c>
      <c r="CA53" s="160">
        <f>SUMIFS($BZ$13:$BZ$28,$N$13:$N$28,$BI$52,$M$13:$M$28,BZ53)</f>
        <v>0</v>
      </c>
      <c r="CB53" s="160">
        <f>SUMIFS($BZ$13:$BZ$28,$N$13:$N$28,$BJ$52,$M$13:$M$28,BZ53)</f>
        <v>0</v>
      </c>
      <c r="CC53" s="160">
        <f>SUMIFS($BZ$13:$BZ$28,$N$13:$N$28,$BK$52,$M$13:$M$28,BZ53)</f>
        <v>0</v>
      </c>
      <c r="CD53" s="161"/>
      <c r="CE53" s="155"/>
      <c r="CF53" s="116">
        <v>1.1499999999999999</v>
      </c>
      <c r="CG53" s="160">
        <f>SUMIFS($CF$13:$CF$28,$N$13:$N$28,$BI$52,$M$13:$M$28,CF53)</f>
        <v>0</v>
      </c>
      <c r="CH53" s="160">
        <f>SUMIFS($CF$13:$CF$28,$N$13:$N$28,$BJ$52,$M$13:$M$28,CF53)</f>
        <v>0</v>
      </c>
      <c r="CI53" s="160">
        <f>SUMIFS($CF$13:$CF$28,$N$13:$N$28,$BK$52,$M$13:$M$28,CF53)</f>
        <v>0</v>
      </c>
      <c r="CJ53" s="161"/>
      <c r="CK53" s="155"/>
      <c r="CL53" s="116">
        <v>1.1499999999999999</v>
      </c>
      <c r="CM53" s="160">
        <f>SUMIFS($CL$13:$CL$28,$N$13:$N$28,$BI$52,$M$13:$M$28,CL53)</f>
        <v>0</v>
      </c>
      <c r="CN53" s="160">
        <f>SUMIFS($CL$13:$CL$28,$N$13:$N$28,$BJ$52,$M$13:$M$28,CL53)</f>
        <v>0</v>
      </c>
      <c r="CO53" s="160">
        <f>SUMIFS($CL$13:$CL$28,$N$13:$N$28,$BK$52,$M$13:$M$28,CL53)</f>
        <v>0</v>
      </c>
      <c r="CP53" s="161"/>
      <c r="CQ53" s="155"/>
      <c r="CR53" s="116">
        <v>1.1499999999999999</v>
      </c>
      <c r="CS53" s="160">
        <f>SUMIFS($CR$13:$CR$28,$N$13:$N$28,$BI$52,$M$13:$M$28,CR53)</f>
        <v>0</v>
      </c>
      <c r="CT53" s="160">
        <f>SUMIFS($CR$13:$CR$28,$N$13:$N$28,$BJ$52,$M$13:$M$28,CR53)</f>
        <v>0</v>
      </c>
      <c r="CU53" s="160">
        <f>SUMIFS($CR$13:$CR$28,$N$13:$N$28,$BK$52,$M$13:$M$28,CR53)</f>
        <v>0</v>
      </c>
      <c r="CV53" s="161"/>
      <c r="CW53" s="155"/>
      <c r="CX53" s="116">
        <v>1.1499999999999999</v>
      </c>
      <c r="CY53" s="160">
        <f>SUMIFS($CX$13:$CX$28,$N$13:$N$28,$BI$52,$M$13:$M$28,CX53)</f>
        <v>0</v>
      </c>
      <c r="CZ53" s="160">
        <f>SUMIFS($CX$13:$CX$28,$N$13:$N$28,$BJ$52,$M$13:$M$28,CX53)</f>
        <v>0</v>
      </c>
      <c r="DA53" s="160">
        <f>SUMIFS($CX$13:$CX$28,$N$13:$N$28,$BK$52,$M$13:$M$28,CX53)</f>
        <v>0</v>
      </c>
      <c r="DB53" s="161"/>
    </row>
    <row r="54" spans="34:106" ht="19.5" customHeight="1">
      <c r="AK54" s="46"/>
      <c r="AL54" s="46"/>
      <c r="AM54" s="46"/>
      <c r="AN54" s="46"/>
      <c r="AO54" s="46"/>
      <c r="AP54" s="46"/>
      <c r="AQ54" s="46"/>
      <c r="AR54" s="46"/>
      <c r="AS54" s="46"/>
      <c r="AT54" s="46"/>
      <c r="AU54" s="46"/>
      <c r="AV54" s="46"/>
      <c r="AW54" s="46"/>
      <c r="AX54" s="46"/>
      <c r="AY54" s="46"/>
      <c r="AZ54" s="46"/>
      <c r="BA54" s="46"/>
      <c r="BB54" s="159" t="s">
        <v>8</v>
      </c>
      <c r="BC54" s="160">
        <f>SUMIFS($BB$13:$BB$28,$N$13:$N$28,$BC$52,$M$13:$M$28,BB54)</f>
        <v>0</v>
      </c>
      <c r="BD54" s="160">
        <f>SUMIFS($BB$13:$BB$28,$N$13:$N$28,$BD$43,$M$13:$M$28,BB54)</f>
        <v>0</v>
      </c>
      <c r="BE54" s="160">
        <f>SUMIFS($BB$13:$BB$28,$N$13:$N$28,$BE$52,$M$13:$M$28,BB54)</f>
        <v>0</v>
      </c>
      <c r="BF54" s="161">
        <f>SUMIFS($BB$13:$BB$28,$N$13:$N$28,$BF$43,$M$13:$M$28,$BB$45)</f>
        <v>0</v>
      </c>
      <c r="BG54" s="155"/>
      <c r="BH54" s="159" t="s">
        <v>8</v>
      </c>
      <c r="BI54" s="160">
        <f>SUMIFS($BH$13:$BH$28,$N$13:$N$28,$BI$52,$M$13:$M$28,BH54)</f>
        <v>0</v>
      </c>
      <c r="BJ54" s="160">
        <f>SUMIFS($BH$13:$BH$28,$N$13:$N$28,$BJ$52,$M$13:$M$28,BH54)</f>
        <v>0</v>
      </c>
      <c r="BK54" s="160">
        <f>SUMIFS($BH$13:$BH$28,$N$13:$N$28,$BK$52,$M$13:$M$28,BH54)</f>
        <v>0</v>
      </c>
      <c r="BL54" s="161"/>
      <c r="BM54" s="155"/>
      <c r="BN54" s="159" t="s">
        <v>8</v>
      </c>
      <c r="BO54" s="160">
        <f>SUMIFS(BN13:BN28,$N$13:$N$28,$BI$52,$M$13:$M$28,BN54)</f>
        <v>0</v>
      </c>
      <c r="BP54" s="160">
        <f>SUMIFS(BN13:BN28,$N$13:$N$28,$BJ$52,$M$13:$M$28,BN54)</f>
        <v>0</v>
      </c>
      <c r="BQ54" s="160">
        <f>SUMIFS(BN13:BN28,$N$13:$N$28,$BK$52,$M$13:$M$28,BN54)</f>
        <v>0</v>
      </c>
      <c r="BR54" s="161"/>
      <c r="BS54" s="155"/>
      <c r="BT54" s="159" t="s">
        <v>8</v>
      </c>
      <c r="BU54" s="160">
        <f>SUMIFS($BT$13:$BT$28,$N$13:$N$28,$BI$52,$M$13:$M$28,BT54)</f>
        <v>0</v>
      </c>
      <c r="BV54" s="160">
        <f>SUMIFS($BT$13:$BT$28,$N$13:$N$28,$BJ$52,$M$13:$M$28,BT54)</f>
        <v>0</v>
      </c>
      <c r="BW54" s="160">
        <f>SUMIFS($BT$13:$BT$28,$N$13:$N$28,$BK$52,$M$13:$M$28,BT54)</f>
        <v>0</v>
      </c>
      <c r="BX54" s="161"/>
      <c r="BY54" s="155"/>
      <c r="BZ54" s="159" t="s">
        <v>8</v>
      </c>
      <c r="CA54" s="160">
        <f>SUMIFS($BZ$13:$BZ$28,$N$13:$N$28,$BI$52,$M$13:$M$28,BZ54)</f>
        <v>0</v>
      </c>
      <c r="CB54" s="160">
        <f>SUMIFS($BZ$13:$BZ$28,$N$13:$N$28,$BJ$52,$M$13:$M$28,BZ54)</f>
        <v>0</v>
      </c>
      <c r="CC54" s="160">
        <f>SUMIFS($BZ$13:$BZ$28,$N$13:$N$28,$BK$52,$M$13:$M$28,BZ54)</f>
        <v>0</v>
      </c>
      <c r="CD54" s="161"/>
      <c r="CE54" s="155"/>
      <c r="CF54" s="159" t="s">
        <v>8</v>
      </c>
      <c r="CG54" s="160">
        <f>SUMIFS($CF$13:$CF$28,$N$13:$N$28,$BI$52,$M$13:$M$28,CF54)</f>
        <v>0</v>
      </c>
      <c r="CH54" s="160">
        <f>SUMIFS($CF$13:$CF$28,$N$13:$N$28,$BJ$52,$M$13:$M$28,CF54)</f>
        <v>0</v>
      </c>
      <c r="CI54" s="160">
        <f>SUMIFS($CF$13:$CF$28,$N$13:$N$28,$BK$52,$M$13:$M$28,CF54)</f>
        <v>0</v>
      </c>
      <c r="CJ54" s="161"/>
      <c r="CK54" s="155"/>
      <c r="CL54" s="159" t="s">
        <v>8</v>
      </c>
      <c r="CM54" s="160">
        <f>SUMIFS($CL$13:$CL$28,$N$13:$N$28,$BI$52,$M$13:$M$28,CL54)</f>
        <v>0</v>
      </c>
      <c r="CN54" s="160">
        <f>SUMIFS($CL$13:$CL$28,$N$13:$N$28,$BJ$52,$M$13:$M$28,CL54)</f>
        <v>0</v>
      </c>
      <c r="CO54" s="160">
        <f>SUMIFS($CL$13:$CL$28,$N$13:$N$28,$BK$52,$M$13:$M$28,CL54)</f>
        <v>0</v>
      </c>
      <c r="CP54" s="161"/>
      <c r="CQ54" s="155"/>
      <c r="CR54" s="159" t="s">
        <v>8</v>
      </c>
      <c r="CS54" s="160">
        <f>SUMIFS($CR$13:$CR$28,$N$13:$N$28,$BI$52,$M$13:$M$28,CR54)</f>
        <v>0</v>
      </c>
      <c r="CT54" s="160">
        <f>SUMIFS($CR$13:$CR$28,$N$13:$N$28,$BJ$52,$M$13:$M$28,CR54)</f>
        <v>0</v>
      </c>
      <c r="CU54" s="160">
        <f>SUMIFS($CR$13:$CR$28,$N$13:$N$28,$BK$52,$M$13:$M$28,CR54)</f>
        <v>0</v>
      </c>
      <c r="CV54" s="161"/>
      <c r="CW54" s="155"/>
      <c r="CX54" s="159" t="s">
        <v>8</v>
      </c>
      <c r="CY54" s="160">
        <f>SUMIFS($CX$13:$CX$28,$N$13:$N$28,$BI$52,$M$13:$M$28,CX54)</f>
        <v>0</v>
      </c>
      <c r="CZ54" s="160">
        <f>SUMIFS($CX$13:$CX$28,$N$13:$N$28,$BJ$52,$M$13:$M$28,CX54)</f>
        <v>0</v>
      </c>
      <c r="DA54" s="160">
        <f>SUMIFS($CX$13:$CX$28,$N$13:$N$28,$BK$52,$M$13:$M$28,CX54)</f>
        <v>0</v>
      </c>
      <c r="DB54" s="161"/>
    </row>
    <row r="55" spans="34:106" ht="19.5" customHeight="1">
      <c r="AK55" s="46"/>
      <c r="AL55" s="46"/>
      <c r="AM55" s="46"/>
      <c r="AN55" s="46"/>
      <c r="AO55" s="46"/>
      <c r="AP55" s="46"/>
      <c r="AQ55" s="46"/>
      <c r="AR55" s="46"/>
      <c r="AS55" s="46"/>
      <c r="AT55" s="46"/>
      <c r="AU55" s="46"/>
      <c r="AV55" s="46"/>
      <c r="AW55" s="46"/>
      <c r="AX55" s="46"/>
      <c r="AY55" s="46"/>
      <c r="AZ55" s="46"/>
      <c r="BA55" s="46"/>
      <c r="BB55" s="159" t="s">
        <v>6</v>
      </c>
      <c r="BC55" s="160">
        <f>SUMIFS($BB$13:$BB$28,$N$13:$N$28,$BC$52,$M$13:$M$28,BB55)</f>
        <v>100</v>
      </c>
      <c r="BD55" s="160">
        <f>SUMIFS($BB$13:$BB$28,$N$13:$N$28,$BD$43,$M$13:$M$28,BB55)</f>
        <v>0</v>
      </c>
      <c r="BE55" s="160">
        <f>SUMIFS($BB$13:$BB$28,$N$13:$N$28,$BE$52,$M$13:$M$28,BB55)</f>
        <v>0</v>
      </c>
      <c r="BF55" s="161">
        <f>SUMIFS($BB$13:$BB$28,$N$13:$N$28,$BF$43,$M$13:$M$28,$BB$46)</f>
        <v>0</v>
      </c>
      <c r="BG55" s="155"/>
      <c r="BH55" s="159" t="s">
        <v>6</v>
      </c>
      <c r="BI55" s="160">
        <f>SUMIFS($BH$13:$BH$28,$N$13:$N$28,$BI$52,$M$13:$M$28,BH55)</f>
        <v>0</v>
      </c>
      <c r="BJ55" s="160">
        <f>SUMIFS($BH$13:$BH$28,$N$13:$N$28,$BJ$52,$M$13:$M$28,BH55)</f>
        <v>0</v>
      </c>
      <c r="BK55" s="160">
        <f>SUMIFS($BH$13:$BH$28,$N$13:$N$28,$BK$52,$M$13:$M$28,BH55)</f>
        <v>0</v>
      </c>
      <c r="BL55" s="161"/>
      <c r="BM55" s="155"/>
      <c r="BN55" s="159" t="s">
        <v>6</v>
      </c>
      <c r="BO55" s="160">
        <f>SUMIFS(BN13:BN28,$N$13:$N$28,$BI$52,$M$13:$M$28,BN55)</f>
        <v>0</v>
      </c>
      <c r="BP55" s="160">
        <f>SUMIFS(BN13:BN28,$N$13:$N$28,$BJ$52,$M$13:$M$28,BN55)</f>
        <v>0</v>
      </c>
      <c r="BQ55" s="160">
        <f>SUMIFS(BN13:BN28,$N$13:$N$28,$BK$52,$M$13:$M$28,BN55)</f>
        <v>0</v>
      </c>
      <c r="BR55" s="161"/>
      <c r="BS55" s="155"/>
      <c r="BT55" s="159" t="s">
        <v>6</v>
      </c>
      <c r="BU55" s="160">
        <f>SUMIFS($BT$13:$BT$28,$N$13:$N$28,$BI$52,$M$13:$M$28,BT55)</f>
        <v>0</v>
      </c>
      <c r="BV55" s="160">
        <f>SUMIFS($BT$13:$BT$28,$N$13:$N$28,$BJ$52,$M$13:$M$28,BT55)</f>
        <v>0</v>
      </c>
      <c r="BW55" s="160">
        <f>SUMIFS($BT$13:$BT$28,$N$13:$N$28,$BK$52,$M$13:$M$28,BT55)</f>
        <v>0</v>
      </c>
      <c r="BX55" s="161"/>
      <c r="BY55" s="155"/>
      <c r="BZ55" s="159" t="s">
        <v>6</v>
      </c>
      <c r="CA55" s="160">
        <f>SUMIFS($BZ$13:$BZ$28,$N$13:$N$28,$BI$52,$M$13:$M$28,BZ55)</f>
        <v>0</v>
      </c>
      <c r="CB55" s="160">
        <f>SUMIFS($BZ$13:$BZ$28,$N$13:$N$28,$BJ$52,$M$13:$M$28,BZ55)</f>
        <v>0</v>
      </c>
      <c r="CC55" s="160">
        <f>SUMIFS($BZ$13:$BZ$28,$N$13:$N$28,$BK$52,$M$13:$M$28,BZ55)</f>
        <v>0</v>
      </c>
      <c r="CD55" s="161"/>
      <c r="CE55" s="155"/>
      <c r="CF55" s="159" t="s">
        <v>6</v>
      </c>
      <c r="CG55" s="160">
        <f>SUMIFS($CF$13:$CF$28,$N$13:$N$28,$BI$52,$M$13:$M$28,CF55)</f>
        <v>0</v>
      </c>
      <c r="CH55" s="160">
        <f>SUMIFS($CF$13:$CF$28,$N$13:$N$28,$BJ$52,$M$13:$M$28,CF55)</f>
        <v>0</v>
      </c>
      <c r="CI55" s="160">
        <f>SUMIFS($CF$13:$CF$28,$N$13:$N$28,$BK$52,$M$13:$M$28,CF55)</f>
        <v>0</v>
      </c>
      <c r="CJ55" s="161"/>
      <c r="CK55" s="155"/>
      <c r="CL55" s="159" t="s">
        <v>6</v>
      </c>
      <c r="CM55" s="160">
        <f>SUMIFS($CL$13:$CL$28,$N$13:$N$28,$BI$52,$M$13:$M$28,CL55)</f>
        <v>0</v>
      </c>
      <c r="CN55" s="160">
        <f>SUMIFS($CL$13:$CL$28,$N$13:$N$28,$BJ$52,$M$13:$M$28,CL55)</f>
        <v>0</v>
      </c>
      <c r="CO55" s="160">
        <f>SUMIFS($CL$13:$CL$28,$N$13:$N$28,$BK$52,$M$13:$M$28,CL55)</f>
        <v>0</v>
      </c>
      <c r="CP55" s="161"/>
      <c r="CQ55" s="155"/>
      <c r="CR55" s="159" t="s">
        <v>6</v>
      </c>
      <c r="CS55" s="160">
        <f>SUMIFS($CR$13:$CR$28,$N$13:$N$28,$BI$52,$M$13:$M$28,CR55)</f>
        <v>0</v>
      </c>
      <c r="CT55" s="160">
        <f>SUMIFS($CR$13:$CR$28,$N$13:$N$28,$BJ$52,$M$13:$M$28,CR55)</f>
        <v>0</v>
      </c>
      <c r="CU55" s="160">
        <f>SUMIFS($CR$13:$CR$28,$N$13:$N$28,$BK$52,$M$13:$M$28,CR55)</f>
        <v>0</v>
      </c>
      <c r="CV55" s="161"/>
      <c r="CW55" s="155"/>
      <c r="CX55" s="159" t="s">
        <v>6</v>
      </c>
      <c r="CY55" s="160">
        <f>SUMIFS($CX$13:$CX$28,$N$13:$N$28,$BI$52,$M$13:$M$28,CX55)</f>
        <v>0</v>
      </c>
      <c r="CZ55" s="160">
        <f>SUMIFS($CX$13:$CX$28,$N$13:$N$28,$BJ$52,$M$13:$M$28,CX55)</f>
        <v>0</v>
      </c>
      <c r="DA55" s="160">
        <f>SUMIFS($CX$13:$CX$28,$N$13:$N$28,$BK$52,$M$13:$M$28,CX55)</f>
        <v>0</v>
      </c>
      <c r="DB55" s="161"/>
    </row>
    <row r="56" spans="34:106" ht="19.5" customHeight="1">
      <c r="AK56" s="46"/>
      <c r="AL56" s="46"/>
      <c r="AM56" s="46"/>
      <c r="AN56" s="46"/>
      <c r="AO56" s="46"/>
      <c r="AP56" s="46"/>
      <c r="AQ56" s="46"/>
      <c r="AR56" s="46"/>
      <c r="AS56" s="46"/>
      <c r="AT56" s="46"/>
      <c r="AU56" s="46"/>
      <c r="AV56" s="46"/>
      <c r="AW56" s="46"/>
      <c r="AX56" s="46"/>
      <c r="AY56" s="46"/>
      <c r="AZ56" s="46"/>
      <c r="BA56" s="46"/>
      <c r="BB56" s="159" t="s">
        <v>5</v>
      </c>
      <c r="BC56" s="160">
        <f>SUMIFS($BB$13:$BB$28,$N$13:$N$28,$BC$52,$M$13:$M$28,BB56)</f>
        <v>0</v>
      </c>
      <c r="BD56" s="160">
        <f>SUMIFS($BB$13:$BB$28,$N$13:$N$28,$BD$43,$M$13:$M$28,$BB$47)</f>
        <v>0</v>
      </c>
      <c r="BE56" s="160">
        <f>SUMIFS($BB$13:$BB$28,$N$13:$N$28,$BE$52,$M$13:$M$28,BB56)</f>
        <v>0</v>
      </c>
      <c r="BF56" s="161">
        <f>SUMIFS($BB$13:$BB$28,$N$13:$N$28,$BF$43,$M$13:$M$28,$BB$47)</f>
        <v>0</v>
      </c>
      <c r="BG56" s="155"/>
      <c r="BH56" s="159" t="s">
        <v>5</v>
      </c>
      <c r="BI56" s="160">
        <f>SUMIFS($BH$13:$BH$28,$N$13:$N$28,$BI$52,$M$13:$M$28,BH56)</f>
        <v>0</v>
      </c>
      <c r="BJ56" s="160">
        <f>SUMIFS($BH$13:$BH$28,$N$13:$N$28,$BJ$52,$M$13:$M$28,BH56)</f>
        <v>0</v>
      </c>
      <c r="BK56" s="160">
        <f>SUMIFS($BH$13:$BH$28,$N$13:$N$28,$BK$52,$M$13:$M$28,BH56)</f>
        <v>0</v>
      </c>
      <c r="BL56" s="161"/>
      <c r="BM56" s="155"/>
      <c r="BN56" s="159" t="s">
        <v>5</v>
      </c>
      <c r="BO56" s="160">
        <f>SUMIFS(BN13:BN28,$N$13:$N$28,$BI$52,$M$13:$M$28,BN56)</f>
        <v>0</v>
      </c>
      <c r="BP56" s="160">
        <f>SUMIFS(BN13:BN28,$N$13:$N$28,$BJ$52,$M$13:$M$28,BN56)</f>
        <v>0</v>
      </c>
      <c r="BQ56" s="160">
        <f>SUMIFS(BN13:BN28,$N$13:$N$28,$BK$52,$M$13:$M$28,BN56)</f>
        <v>0</v>
      </c>
      <c r="BR56" s="161"/>
      <c r="BS56" s="155"/>
      <c r="BT56" s="159" t="s">
        <v>5</v>
      </c>
      <c r="BU56" s="160">
        <f>SUMIFS($BT$13:$BT$28,$N$13:$N$28,$BI$52,$M$13:$M$28,BT56)</f>
        <v>0</v>
      </c>
      <c r="BV56" s="160">
        <f>SUMIFS($BT$13:$BT$28,$N$13:$N$28,$BJ$52,$M$13:$M$28,BT56)</f>
        <v>0</v>
      </c>
      <c r="BW56" s="160">
        <f>SUMIFS($BT$13:$BT$28,$N$13:$N$28,$BK$52,$M$13:$M$28,BT56)</f>
        <v>0</v>
      </c>
      <c r="BX56" s="161"/>
      <c r="BY56" s="155"/>
      <c r="BZ56" s="159" t="s">
        <v>5</v>
      </c>
      <c r="CA56" s="160">
        <f>SUMIFS($BZ$13:$BZ$28,$N$13:$N$28,$BI$52,$M$13:$M$28,BZ56)</f>
        <v>0</v>
      </c>
      <c r="CB56" s="160">
        <f>SUMIFS($BZ$13:$BZ$28,$N$13:$N$28,$BJ$52,$M$13:$M$28,BZ56)</f>
        <v>0</v>
      </c>
      <c r="CC56" s="160">
        <f>SUMIFS($BZ$13:$BZ$28,$N$13:$N$28,$BK$52,$M$13:$M$28,BZ56)</f>
        <v>0</v>
      </c>
      <c r="CD56" s="161"/>
      <c r="CE56" s="155"/>
      <c r="CF56" s="159" t="s">
        <v>5</v>
      </c>
      <c r="CG56" s="160">
        <f>SUMIFS($CF$13:$CF$28,$N$13:$N$28,$BI$52,$M$13:$M$28,CF56)</f>
        <v>0</v>
      </c>
      <c r="CH56" s="160">
        <f>SUMIFS($CF$13:$CF$28,$N$13:$N$28,$BJ$52,$M$13:$M$28,CF56)</f>
        <v>0</v>
      </c>
      <c r="CI56" s="160">
        <f>SUMIFS($CF$13:$CF$28,$N$13:$N$28,$BK$52,$M$13:$M$28,CF56)</f>
        <v>0</v>
      </c>
      <c r="CJ56" s="161"/>
      <c r="CK56" s="155"/>
      <c r="CL56" s="159" t="s">
        <v>5</v>
      </c>
      <c r="CM56" s="160">
        <f>SUMIFS($CL$13:$CL$28,$N$13:$N$28,$BI$52,$M$13:$M$28,CL56)</f>
        <v>0</v>
      </c>
      <c r="CN56" s="160">
        <f>SUMIFS($CL$13:$CL$28,$N$13:$N$28,$BJ$52,$M$13:$M$28,CL56)</f>
        <v>0</v>
      </c>
      <c r="CO56" s="160">
        <f>SUMIFS($CL$13:$CL$28,$N$13:$N$28,$BK$52,$M$13:$M$28,CL56)</f>
        <v>0</v>
      </c>
      <c r="CP56" s="161"/>
      <c r="CQ56" s="155"/>
      <c r="CR56" s="159" t="s">
        <v>5</v>
      </c>
      <c r="CS56" s="160">
        <f>SUMIFS($CR$13:$CR$28,$N$13:$N$28,$BI$52,$M$13:$M$28,CR56)</f>
        <v>0</v>
      </c>
      <c r="CT56" s="160">
        <f>SUMIFS($CR$13:$CR$28,$N$13:$N$28,$BJ$52,$M$13:$M$28,CR56)</f>
        <v>0</v>
      </c>
      <c r="CU56" s="160">
        <f>SUMIFS($CR$13:$CR$28,$N$13:$N$28,$BK$52,$M$13:$M$28,CR56)</f>
        <v>0</v>
      </c>
      <c r="CV56" s="161"/>
      <c r="CW56" s="155"/>
      <c r="CX56" s="159" t="s">
        <v>5</v>
      </c>
      <c r="CY56" s="160">
        <f>SUMIFS($CX$13:$CX$28,$N$13:$N$28,$BI$52,$M$13:$M$28,CX56)</f>
        <v>0</v>
      </c>
      <c r="CZ56" s="160">
        <f>SUMIFS($CX$13:$CX$28,$N$13:$N$28,$BJ$52,$M$13:$M$28,CX56)</f>
        <v>0</v>
      </c>
      <c r="DA56" s="160">
        <f>SUMIFS($CX$13:$CX$28,$N$13:$N$28,$BK$52,$M$13:$M$28,CX56)</f>
        <v>0</v>
      </c>
      <c r="DB56" s="161"/>
    </row>
    <row r="57" spans="34:106" ht="19.5" customHeight="1">
      <c r="AK57" s="47"/>
      <c r="AL57" s="47"/>
      <c r="AM57" s="47"/>
      <c r="AN57" s="47"/>
      <c r="AO57" s="47"/>
      <c r="AP57" s="47"/>
      <c r="AQ57" s="47"/>
      <c r="AR57" s="47"/>
      <c r="AS57" s="47"/>
      <c r="AT57" s="47"/>
      <c r="AU57" s="47"/>
      <c r="AV57" s="47"/>
      <c r="AW57" s="47"/>
      <c r="AX57" s="47"/>
      <c r="AY57" s="47"/>
      <c r="AZ57" s="47"/>
      <c r="BA57" s="47"/>
      <c r="BB57" s="156" t="s">
        <v>27</v>
      </c>
      <c r="BC57" s="162">
        <f>SUM(BC53:BC56)</f>
        <v>100</v>
      </c>
      <c r="BD57" s="162">
        <f>SUM(BD53:BD56)</f>
        <v>0</v>
      </c>
      <c r="BE57" s="162">
        <f>SUM(BE53:BE56)</f>
        <v>0</v>
      </c>
      <c r="BF57" s="163">
        <f>SUM(BF53:BF56)</f>
        <v>0</v>
      </c>
      <c r="BG57" s="155"/>
      <c r="BH57" s="156" t="s">
        <v>27</v>
      </c>
      <c r="BI57" s="162">
        <f>SUM(BI53:BI56)</f>
        <v>0</v>
      </c>
      <c r="BJ57" s="162">
        <f>SUM(BJ53:BJ56)</f>
        <v>0</v>
      </c>
      <c r="BK57" s="162">
        <f>SUM(BK53:BK56)</f>
        <v>0</v>
      </c>
      <c r="BL57" s="163"/>
      <c r="BM57" s="155"/>
      <c r="BN57" s="156" t="s">
        <v>27</v>
      </c>
      <c r="BO57" s="162">
        <f>SUM(BO53:BO56)</f>
        <v>0</v>
      </c>
      <c r="BP57" s="162">
        <f>SUM(BP53:BP56)</f>
        <v>0</v>
      </c>
      <c r="BQ57" s="162">
        <f>SUM(BQ53:BQ56)</f>
        <v>0</v>
      </c>
      <c r="BR57" s="163"/>
      <c r="BS57" s="155"/>
      <c r="BT57" s="156" t="s">
        <v>27</v>
      </c>
      <c r="BU57" s="162">
        <f>SUM(BU53:BU56)</f>
        <v>0</v>
      </c>
      <c r="BV57" s="162">
        <f>SUM(BV53:BV56)</f>
        <v>0</v>
      </c>
      <c r="BW57" s="162">
        <f>SUM(BW53:BW56)</f>
        <v>0</v>
      </c>
      <c r="BX57" s="163"/>
      <c r="BY57" s="155"/>
      <c r="BZ57" s="156" t="s">
        <v>27</v>
      </c>
      <c r="CA57" s="162">
        <f>SUM(CA53:CA56)</f>
        <v>0</v>
      </c>
      <c r="CB57" s="162">
        <f>SUM(CB53:CB56)</f>
        <v>0</v>
      </c>
      <c r="CC57" s="162">
        <f>SUM(CC53:CC56)</f>
        <v>0</v>
      </c>
      <c r="CD57" s="163"/>
      <c r="CE57" s="155"/>
      <c r="CF57" s="156" t="s">
        <v>27</v>
      </c>
      <c r="CG57" s="162">
        <f>SUM(CG53:CG56)</f>
        <v>0</v>
      </c>
      <c r="CH57" s="162">
        <f>SUM(CH53:CH56)</f>
        <v>0</v>
      </c>
      <c r="CI57" s="162">
        <f>SUM(CI53:CI56)</f>
        <v>0</v>
      </c>
      <c r="CJ57" s="163"/>
      <c r="CK57" s="155"/>
      <c r="CL57" s="156" t="s">
        <v>27</v>
      </c>
      <c r="CM57" s="162">
        <f>SUM(CM53:CM56)</f>
        <v>0</v>
      </c>
      <c r="CN57" s="162">
        <f>SUM(CN53:CN56)</f>
        <v>0</v>
      </c>
      <c r="CO57" s="162">
        <f>SUM(CO53:CO56)</f>
        <v>0</v>
      </c>
      <c r="CP57" s="163"/>
      <c r="CQ57" s="155"/>
      <c r="CR57" s="156" t="s">
        <v>27</v>
      </c>
      <c r="CS57" s="162">
        <f>SUM(CS53:CS56)</f>
        <v>0</v>
      </c>
      <c r="CT57" s="162">
        <f>SUM(CT53:CT56)</f>
        <v>0</v>
      </c>
      <c r="CU57" s="162">
        <f>SUM(CU53:CU56)</f>
        <v>0</v>
      </c>
      <c r="CV57" s="163"/>
      <c r="CW57" s="155"/>
      <c r="CX57" s="156" t="s">
        <v>27</v>
      </c>
      <c r="CY57" s="162">
        <f>SUM(CY53:CY56)</f>
        <v>0</v>
      </c>
      <c r="CZ57" s="162">
        <f>SUM(CZ53:CZ56)</f>
        <v>0</v>
      </c>
      <c r="DA57" s="162">
        <f>SUM(DA53:DA56)</f>
        <v>0</v>
      </c>
      <c r="DB57" s="163"/>
    </row>
    <row r="58" spans="34:106" ht="19.5" customHeight="1">
      <c r="AK58" s="47"/>
      <c r="AL58" s="47"/>
      <c r="AM58" s="47"/>
      <c r="AN58" s="47"/>
      <c r="AO58" s="47"/>
      <c r="AP58" s="47"/>
      <c r="AQ58" s="47"/>
      <c r="AR58" s="47"/>
      <c r="AS58" s="47"/>
      <c r="AT58" s="47"/>
      <c r="AU58" s="47"/>
      <c r="AV58" s="47"/>
      <c r="AW58" s="47"/>
      <c r="AX58" s="47"/>
      <c r="AY58" s="47"/>
      <c r="AZ58" s="47"/>
      <c r="BA58" s="47"/>
      <c r="BB58" s="164" t="s">
        <v>84</v>
      </c>
      <c r="BC58" s="165">
        <f>BC57+BD57+BE57+BF57</f>
        <v>100</v>
      </c>
      <c r="BD58" s="166"/>
      <c r="BE58" s="167"/>
      <c r="BF58" s="168"/>
      <c r="BG58" s="155"/>
      <c r="BH58" s="164" t="s">
        <v>84</v>
      </c>
      <c r="BI58" s="165">
        <f>BI57+BJ57+BK57+BL57</f>
        <v>0</v>
      </c>
      <c r="BJ58" s="166"/>
      <c r="BK58" s="167"/>
      <c r="BL58" s="168"/>
      <c r="BM58" s="155"/>
      <c r="BN58" s="164" t="s">
        <v>84</v>
      </c>
      <c r="BO58" s="165">
        <f>BO57+BP57+BQ57+BR57</f>
        <v>0</v>
      </c>
      <c r="BP58" s="166"/>
      <c r="BQ58" s="167"/>
      <c r="BR58" s="168"/>
      <c r="BS58" s="155"/>
      <c r="BT58" s="164" t="s">
        <v>84</v>
      </c>
      <c r="BU58" s="165">
        <f>BU57+BV57+BW57+BX57</f>
        <v>0</v>
      </c>
      <c r="BV58" s="166"/>
      <c r="BW58" s="167"/>
      <c r="BX58" s="168"/>
      <c r="BY58" s="155"/>
      <c r="BZ58" s="164" t="s">
        <v>84</v>
      </c>
      <c r="CA58" s="165">
        <f>CA57+CB57+CC57+CD57</f>
        <v>0</v>
      </c>
      <c r="CB58" s="166"/>
      <c r="CC58" s="167"/>
      <c r="CD58" s="168"/>
      <c r="CE58" s="155"/>
      <c r="CF58" s="164" t="s">
        <v>84</v>
      </c>
      <c r="CG58" s="165">
        <f>CG57+CH57+CI57+CJ57</f>
        <v>0</v>
      </c>
      <c r="CH58" s="166"/>
      <c r="CI58" s="167"/>
      <c r="CJ58" s="168"/>
      <c r="CK58" s="155"/>
      <c r="CL58" s="164" t="s">
        <v>84</v>
      </c>
      <c r="CM58" s="165">
        <f>CM57+CN57+CO57+CP57</f>
        <v>0</v>
      </c>
      <c r="CN58" s="166"/>
      <c r="CO58" s="167"/>
      <c r="CP58" s="168"/>
      <c r="CQ58" s="155"/>
      <c r="CR58" s="164" t="s">
        <v>84</v>
      </c>
      <c r="CS58" s="165">
        <f>CS57+CT57+CU57+CV57</f>
        <v>0</v>
      </c>
      <c r="CT58" s="166"/>
      <c r="CU58" s="167"/>
      <c r="CV58" s="168"/>
      <c r="CW58" s="155"/>
      <c r="CX58" s="164" t="s">
        <v>84</v>
      </c>
      <c r="CY58" s="165">
        <f>CY57+CZ57+DA57+DB57</f>
        <v>0</v>
      </c>
      <c r="CZ58" s="166"/>
      <c r="DA58" s="167"/>
      <c r="DB58" s="168"/>
    </row>
    <row r="59" spans="34:106" ht="19.5" customHeight="1">
      <c r="AH59" s="45"/>
      <c r="AI59" s="45"/>
      <c r="AJ59" s="45"/>
      <c r="AK59" s="45"/>
      <c r="AL59" s="45"/>
      <c r="AM59" s="45"/>
      <c r="AN59" s="45"/>
      <c r="AO59" s="45"/>
      <c r="AP59" s="45"/>
      <c r="AQ59" s="45"/>
      <c r="AR59" s="45"/>
      <c r="AS59" s="45"/>
      <c r="AT59" s="45"/>
      <c r="AU59" s="45"/>
      <c r="AV59" s="45"/>
      <c r="AW59" s="45"/>
      <c r="AX59" s="45"/>
      <c r="AY59" s="45"/>
      <c r="AZ59" s="45"/>
      <c r="BA59" s="45"/>
      <c r="BB59" s="155"/>
      <c r="BC59" s="155"/>
      <c r="BD59" s="155"/>
      <c r="BE59" s="155"/>
      <c r="BF59" s="155"/>
      <c r="BG59" s="155"/>
      <c r="BH59" s="155"/>
      <c r="BI59" s="155"/>
      <c r="BJ59" s="155"/>
      <c r="BK59" s="155"/>
      <c r="BL59" s="155"/>
      <c r="BM59" s="155"/>
      <c r="BN59" s="155"/>
      <c r="BO59" s="155"/>
      <c r="BP59" s="155"/>
      <c r="BQ59" s="155"/>
      <c r="BR59" s="155"/>
      <c r="BS59" s="155"/>
      <c r="BT59" s="155"/>
      <c r="BU59" s="155"/>
      <c r="BV59" s="155"/>
      <c r="BW59" s="155"/>
      <c r="BX59" s="155"/>
      <c r="BY59" s="155"/>
      <c r="BZ59" s="155"/>
      <c r="CA59" s="155"/>
      <c r="CB59" s="155"/>
      <c r="CC59" s="155"/>
      <c r="CD59" s="155"/>
      <c r="CE59" s="155"/>
      <c r="CF59" s="155"/>
      <c r="CG59" s="155"/>
      <c r="CH59" s="155"/>
      <c r="CI59" s="155"/>
      <c r="CJ59" s="155"/>
      <c r="CK59" s="155"/>
      <c r="CL59" s="155"/>
      <c r="CM59" s="155"/>
      <c r="CN59" s="155"/>
      <c r="CO59" s="155"/>
      <c r="CP59" s="155"/>
      <c r="CQ59" s="155"/>
      <c r="CR59" s="155"/>
      <c r="CS59" s="155"/>
      <c r="CT59" s="155"/>
      <c r="CU59" s="155"/>
      <c r="CV59" s="155"/>
      <c r="CW59" s="155"/>
      <c r="CX59" s="155"/>
      <c r="CY59" s="155"/>
      <c r="CZ59" s="155"/>
      <c r="DA59" s="155"/>
      <c r="DB59" s="155"/>
    </row>
    <row r="60" spans="34:106" ht="19.5" customHeight="1">
      <c r="AK60" s="45"/>
      <c r="AL60" s="45"/>
      <c r="AM60" s="45"/>
      <c r="AN60" s="45"/>
      <c r="AO60" s="45"/>
      <c r="AP60" s="45"/>
      <c r="AQ60" s="45"/>
      <c r="AR60" s="45"/>
      <c r="AS60" s="45"/>
      <c r="AT60" s="45"/>
      <c r="AU60" s="45"/>
      <c r="AV60" s="45"/>
      <c r="AW60" s="45"/>
      <c r="AX60" s="45"/>
      <c r="AY60" s="45"/>
      <c r="AZ60" s="45"/>
      <c r="BB60" s="154"/>
      <c r="BC60" s="247" t="s">
        <v>85</v>
      </c>
      <c r="BD60" s="248"/>
      <c r="BE60" s="249"/>
      <c r="BF60" s="250"/>
      <c r="BG60" s="155"/>
      <c r="BH60" s="154"/>
      <c r="BI60" s="247" t="s">
        <v>85</v>
      </c>
      <c r="BJ60" s="248"/>
      <c r="BK60" s="249"/>
      <c r="BL60" s="250"/>
      <c r="BM60" s="155"/>
      <c r="BN60" s="154"/>
      <c r="BO60" s="247" t="s">
        <v>85</v>
      </c>
      <c r="BP60" s="248"/>
      <c r="BQ60" s="249"/>
      <c r="BR60" s="250"/>
      <c r="BS60" s="155"/>
      <c r="BT60" s="154"/>
      <c r="BU60" s="247" t="s">
        <v>85</v>
      </c>
      <c r="BV60" s="248"/>
      <c r="BW60" s="249"/>
      <c r="BX60" s="250"/>
      <c r="BY60" s="155"/>
      <c r="BZ60" s="154"/>
      <c r="CA60" s="247" t="s">
        <v>85</v>
      </c>
      <c r="CB60" s="248"/>
      <c r="CC60" s="249"/>
      <c r="CD60" s="250"/>
      <c r="CE60" s="155"/>
      <c r="CF60" s="154"/>
      <c r="CG60" s="247" t="s">
        <v>85</v>
      </c>
      <c r="CH60" s="248"/>
      <c r="CI60" s="249"/>
      <c r="CJ60" s="250"/>
      <c r="CK60" s="155"/>
      <c r="CL60" s="154"/>
      <c r="CM60" s="247" t="s">
        <v>85</v>
      </c>
      <c r="CN60" s="248"/>
      <c r="CO60" s="249"/>
      <c r="CP60" s="250"/>
      <c r="CQ60" s="155"/>
      <c r="CR60" s="154"/>
      <c r="CS60" s="247" t="s">
        <v>85</v>
      </c>
      <c r="CT60" s="248"/>
      <c r="CU60" s="249"/>
      <c r="CV60" s="250"/>
      <c r="CW60" s="155"/>
      <c r="CX60" s="154"/>
      <c r="CY60" s="247" t="s">
        <v>85</v>
      </c>
      <c r="CZ60" s="248"/>
      <c r="DA60" s="249"/>
      <c r="DB60" s="250"/>
    </row>
    <row r="61" spans="34:106" ht="19.5" customHeight="1">
      <c r="BB61" s="156"/>
      <c r="BC61" s="157" t="s">
        <v>82</v>
      </c>
      <c r="BD61" s="157" t="s">
        <v>7</v>
      </c>
      <c r="BE61" s="157" t="s">
        <v>20</v>
      </c>
      <c r="BF61" s="158" t="s">
        <v>22</v>
      </c>
      <c r="BG61" s="155"/>
      <c r="BH61" s="156"/>
      <c r="BI61" s="157" t="s">
        <v>82</v>
      </c>
      <c r="BJ61" s="157" t="s">
        <v>7</v>
      </c>
      <c r="BK61" s="157" t="s">
        <v>20</v>
      </c>
      <c r="BL61" s="158"/>
      <c r="BM61" s="155"/>
      <c r="BN61" s="156"/>
      <c r="BO61" s="157" t="s">
        <v>82</v>
      </c>
      <c r="BP61" s="157" t="s">
        <v>7</v>
      </c>
      <c r="BQ61" s="157" t="s">
        <v>20</v>
      </c>
      <c r="BR61" s="158"/>
      <c r="BS61" s="155"/>
      <c r="BT61" s="156"/>
      <c r="BU61" s="157" t="s">
        <v>82</v>
      </c>
      <c r="BV61" s="157" t="s">
        <v>7</v>
      </c>
      <c r="BW61" s="157" t="s">
        <v>20</v>
      </c>
      <c r="BX61" s="158"/>
      <c r="BY61" s="155"/>
      <c r="BZ61" s="156"/>
      <c r="CA61" s="157" t="s">
        <v>82</v>
      </c>
      <c r="CB61" s="157" t="s">
        <v>7</v>
      </c>
      <c r="CC61" s="157" t="s">
        <v>20</v>
      </c>
      <c r="CD61" s="158"/>
      <c r="CE61" s="155"/>
      <c r="CF61" s="156"/>
      <c r="CG61" s="157" t="s">
        <v>82</v>
      </c>
      <c r="CH61" s="157" t="s">
        <v>7</v>
      </c>
      <c r="CI61" s="157" t="s">
        <v>20</v>
      </c>
      <c r="CJ61" s="158"/>
      <c r="CK61" s="155"/>
      <c r="CL61" s="156"/>
      <c r="CM61" s="157" t="s">
        <v>82</v>
      </c>
      <c r="CN61" s="157" t="s">
        <v>7</v>
      </c>
      <c r="CO61" s="157" t="s">
        <v>20</v>
      </c>
      <c r="CP61" s="158"/>
      <c r="CQ61" s="155"/>
      <c r="CR61" s="156"/>
      <c r="CS61" s="157" t="s">
        <v>82</v>
      </c>
      <c r="CT61" s="157" t="s">
        <v>7</v>
      </c>
      <c r="CU61" s="157" t="s">
        <v>20</v>
      </c>
      <c r="CV61" s="158"/>
      <c r="CW61" s="155"/>
      <c r="CX61" s="156"/>
      <c r="CY61" s="157" t="s">
        <v>82</v>
      </c>
      <c r="CZ61" s="157" t="s">
        <v>7</v>
      </c>
      <c r="DA61" s="157" t="s">
        <v>20</v>
      </c>
      <c r="DB61" s="158"/>
    </row>
    <row r="62" spans="34:106" ht="19.5" customHeight="1">
      <c r="BB62" s="116">
        <v>1.1499999999999999</v>
      </c>
      <c r="BC62" s="160">
        <f>SUMIFS($BC$13:$BC$28,$N$13:$N$28,$BC$61,$M$13:$M$28,BB62)</f>
        <v>0</v>
      </c>
      <c r="BD62" s="160">
        <f>SUMIFS($BC$13:$BC$28,$N$13:$N$28,$BD$61,$M$13:$M$28,BB62)</f>
        <v>0</v>
      </c>
      <c r="BE62" s="160">
        <f>SUMIFS($BC$13:$BC$28,$N$13:$N$28,$BE$61,$M$13:$M$28,BB62)</f>
        <v>0</v>
      </c>
      <c r="BF62" s="161">
        <f>SUMIFS($BC$13:$BC$28,$N$13:$N$28,$BF$43,$M$13:$M$28,$BB$44)</f>
        <v>0</v>
      </c>
      <c r="BG62" s="155"/>
      <c r="BH62" s="116">
        <v>1.1499999999999999</v>
      </c>
      <c r="BI62" s="160">
        <f>SUMIFS($BI$13:$BI$28,$N$13:$N$28,$BC$61,$M$13:$M$28,BH62)</f>
        <v>0</v>
      </c>
      <c r="BJ62" s="160">
        <f>SUMIFS($BI$13:$BI$28,$N$13:$N$28,$BD$61,$M$13:$M$28,BB62)</f>
        <v>0</v>
      </c>
      <c r="BK62" s="160">
        <f>SUMIFS($BI$13:$BI$28,$N$13:$N$28,$BE$61,$M$13:$M$28,BB62)</f>
        <v>0</v>
      </c>
      <c r="BL62" s="161"/>
      <c r="BM62" s="155"/>
      <c r="BN62" s="116">
        <v>1.1499999999999999</v>
      </c>
      <c r="BO62" s="160">
        <f>SUMIFS(BO$13:BO$28,$N$13:$N$28,$BC$61,$M$13:$M$28,BN62)</f>
        <v>0</v>
      </c>
      <c r="BP62" s="160">
        <f>SUMIFS(BO$13:BO$28,$N$13:$N$28,$BD$61,$M$13:$M$28,BH62)</f>
        <v>0</v>
      </c>
      <c r="BQ62" s="160">
        <f>SUMIFS(BO$13:BO$28,$N$13:$N$28,$BE$61,$M$13:$M$28,BH62)</f>
        <v>0</v>
      </c>
      <c r="BR62" s="161"/>
      <c r="BS62" s="155"/>
      <c r="BT62" s="116">
        <v>1.1499999999999999</v>
      </c>
      <c r="BU62" s="160">
        <f>SUMIFS($BU$13:$BU$28,$N$13:$N$28,$BC$61,$M$13:$M$28,BT62)</f>
        <v>0</v>
      </c>
      <c r="BV62" s="160">
        <f>SUMIFS($BU$13:$BU$28,$N$13:$N$28,$BD$61,$M$13:$M$28,BN62)</f>
        <v>0</v>
      </c>
      <c r="BW62" s="160">
        <f>SUMIFS($BU$13:$BU$28,$N$13:$N$28,$BE$61,$M$13:$M$28,BN62)</f>
        <v>0</v>
      </c>
      <c r="BX62" s="161"/>
      <c r="BY62" s="155"/>
      <c r="BZ62" s="116">
        <v>1.1499999999999999</v>
      </c>
      <c r="CA62" s="160">
        <f>SUMIFS($CA$13:$CA$28,$N$13:$N$28,$BC$61,$M$13:$M$28,BZ62)</f>
        <v>0</v>
      </c>
      <c r="CB62" s="160">
        <f>SUMIFS($CA$13:$CA$28,$N$13:$N$28,$BD$61,$M$13:$M$28,BT62)</f>
        <v>0</v>
      </c>
      <c r="CC62" s="160">
        <f>SUMIFS($CA$13:$CA$28,$N$13:$N$28,$BE$61,$M$13:$M$28,BT62)</f>
        <v>0</v>
      </c>
      <c r="CD62" s="161"/>
      <c r="CE62" s="155"/>
      <c r="CF62" s="116">
        <v>1.1499999999999999</v>
      </c>
      <c r="CG62" s="160">
        <f>SUMIFS($CG$13:$CG$28,$N$13:$N$28,$BC$61,$M$13:$M$28,CF62)</f>
        <v>0</v>
      </c>
      <c r="CH62" s="160">
        <f>SUMIFS($CG$13:$CG$28,$N$13:$N$28,$BD$61,$M$13:$M$28,BZ62)</f>
        <v>0</v>
      </c>
      <c r="CI62" s="160">
        <f>SUMIFS($CG$13:$CG$28,$N$13:$N$28,$BE$61,$M$13:$M$28,BZ62)</f>
        <v>0</v>
      </c>
      <c r="CJ62" s="161"/>
      <c r="CK62" s="155"/>
      <c r="CL62" s="116">
        <v>1.1499999999999999</v>
      </c>
      <c r="CM62" s="160">
        <f>SUMIFS($CM$13:$CM$28,$N$13:$N$28,$BC$61,$M$13:$M$28,CL62)</f>
        <v>0</v>
      </c>
      <c r="CN62" s="160">
        <f>SUMIFS($CM$13:$CM$28,$N$13:$N$28,$BD$61,$M$13:$M$28,CF62)</f>
        <v>0</v>
      </c>
      <c r="CO62" s="160">
        <f>SUMIFS($CM$13:$CM$28,$N$13:$N$28,$BE$61,$M$13:$M$28,CF62)</f>
        <v>0</v>
      </c>
      <c r="CP62" s="161"/>
      <c r="CQ62" s="155"/>
      <c r="CR62" s="116">
        <v>1.1499999999999999</v>
      </c>
      <c r="CS62" s="160">
        <f>SUMIFS($CS$13:$CS$28,$N$13:$N$28,$BC$61,$M$13:$M$28,CR62)</f>
        <v>0</v>
      </c>
      <c r="CT62" s="160">
        <f>SUMIFS($CS$13:$CS$28,$N$13:$N$28,$BD$61,$M$13:$M$28,CL62)</f>
        <v>0</v>
      </c>
      <c r="CU62" s="160">
        <f>SUMIFS($CS$13:$CS$28,$N$13:$N$28,$BE$61,$M$13:$M$28,CL62)</f>
        <v>0</v>
      </c>
      <c r="CV62" s="161"/>
      <c r="CW62" s="155"/>
      <c r="CX62" s="116">
        <v>1.1499999999999999</v>
      </c>
      <c r="CY62" s="160">
        <f>SUMIFS($CY$13:$CY$28,$N$13:$N$28,$BC$61,$M$13:$M$28,CX62)</f>
        <v>0</v>
      </c>
      <c r="CZ62" s="160">
        <f>SUMIFS($CY$13:$CY$28,$N$13:$N$28,$BD$61,$M$13:$M$28,CR62)</f>
        <v>0</v>
      </c>
      <c r="DA62" s="160">
        <f>SUMIFS($CY$13:$CY$28,$N$13:$N$28,$BE$61,$M$13:$M$28,CR62)</f>
        <v>0</v>
      </c>
      <c r="DB62" s="161"/>
    </row>
    <row r="63" spans="34:106" ht="19.5" customHeight="1">
      <c r="BB63" s="159" t="s">
        <v>8</v>
      </c>
      <c r="BC63" s="160">
        <f>SUMIFS($BC$13:$BC$28,$N$13:$N$28,$BC$61,$M$13:$M$28,BB63)</f>
        <v>0</v>
      </c>
      <c r="BD63" s="160">
        <f>SUMIFS($BC$13:$BC$28,$N$13:$N$28,$BD$61,$M$13:$M$28,BB63)</f>
        <v>0</v>
      </c>
      <c r="BE63" s="160">
        <f>SUMIFS($BC$13:$BC$28,$N$13:$N$28,$BE$61,$M$13:$M$28,BB63)</f>
        <v>0</v>
      </c>
      <c r="BF63" s="161">
        <f>SUMIFS($BC$13:$BC$28,$N$13:$N$28,$BF$43,$M$13:$M$28,$BB$45)</f>
        <v>0</v>
      </c>
      <c r="BG63" s="155"/>
      <c r="BH63" s="159" t="s">
        <v>8</v>
      </c>
      <c r="BI63" s="160">
        <f>SUMIFS($BI$13:$BI$28,$N$13:$N$28,$BC$61,$M$13:$M$28,BH63)</f>
        <v>0</v>
      </c>
      <c r="BJ63" s="160">
        <f>SUMIFS($BI$13:$BI$28,$N$13:$N$28,$BD$61,$M$13:$M$28,BB63)</f>
        <v>0</v>
      </c>
      <c r="BK63" s="160">
        <f>SUMIFS($BI$13:$BI$28,$N$13:$N$28,$BE$61,$M$13:$M$28,BB63)</f>
        <v>0</v>
      </c>
      <c r="BL63" s="161"/>
      <c r="BM63" s="155"/>
      <c r="BN63" s="159" t="s">
        <v>8</v>
      </c>
      <c r="BO63" s="160">
        <f>SUMIFS(BO$13:BO$28,$N$13:$N$28,$BC$61,$M$13:$M$28,BN63)</f>
        <v>0</v>
      </c>
      <c r="BP63" s="160">
        <f>SUMIFS(BO$13:BO$28,$N$13:$N$28,$BD$61,$M$13:$M$28,BH63)</f>
        <v>0</v>
      </c>
      <c r="BQ63" s="160">
        <f>SUMIFS(BO$13:BO$28,$N$13:$N$28,$BE$61,$M$13:$M$28,BH63)</f>
        <v>0</v>
      </c>
      <c r="BR63" s="161"/>
      <c r="BS63" s="155"/>
      <c r="BT63" s="159" t="s">
        <v>8</v>
      </c>
      <c r="BU63" s="160">
        <f>SUMIFS($BU$13:$BU$28,$N$13:$N$28,$BC$61,$M$13:$M$28,BT63)</f>
        <v>0</v>
      </c>
      <c r="BV63" s="160">
        <f>SUMIFS($BU$13:$BU$28,$N$13:$N$28,$BD$61,$M$13:$M$28,BN63)</f>
        <v>0</v>
      </c>
      <c r="BW63" s="160">
        <f>SUMIFS($BU$13:$BU$28,$N$13:$N$28,$BE$61,$M$13:$M$28,BN63)</f>
        <v>0</v>
      </c>
      <c r="BX63" s="161"/>
      <c r="BY63" s="155"/>
      <c r="BZ63" s="159" t="s">
        <v>8</v>
      </c>
      <c r="CA63" s="160">
        <f>SUMIFS($CA$13:$CA$28,$N$13:$N$28,$BC$61,$M$13:$M$28,BZ63)</f>
        <v>0</v>
      </c>
      <c r="CB63" s="160">
        <f>SUMIFS($CA$13:$CA$28,$N$13:$N$28,$BD$61,$M$13:$M$28,BT63)</f>
        <v>0</v>
      </c>
      <c r="CC63" s="160">
        <f>SUMIFS($CA$13:$CA$28,$N$13:$N$28,$BE$61,$M$13:$M$28,BT63)</f>
        <v>0</v>
      </c>
      <c r="CD63" s="161"/>
      <c r="CE63" s="155"/>
      <c r="CF63" s="159" t="s">
        <v>8</v>
      </c>
      <c r="CG63" s="160">
        <f>SUMIFS($CG$13:$CG$28,$N$13:$N$28,$BC$61,$M$13:$M$28,CF63)</f>
        <v>0</v>
      </c>
      <c r="CH63" s="160">
        <f>SUMIFS($CG$13:$CG$28,$N$13:$N$28,$BD$61,$M$13:$M$28,BZ63)</f>
        <v>0</v>
      </c>
      <c r="CI63" s="160">
        <f>SUMIFS($CG$13:$CG$28,$N$13:$N$28,$BE$61,$M$13:$M$28,BZ63)</f>
        <v>0</v>
      </c>
      <c r="CJ63" s="161"/>
      <c r="CK63" s="155"/>
      <c r="CL63" s="159" t="s">
        <v>8</v>
      </c>
      <c r="CM63" s="160">
        <f>SUMIFS($CM$13:$CM$28,$N$13:$N$28,$BC$61,$M$13:$M$28,CL63)</f>
        <v>0</v>
      </c>
      <c r="CN63" s="160">
        <f>SUMIFS($CM$13:$CM$28,$N$13:$N$28,$BD$61,$M$13:$M$28,CF63)</f>
        <v>0</v>
      </c>
      <c r="CO63" s="160">
        <f>SUMIFS($CM$13:$CM$28,$N$13:$N$28,$BE$61,$M$13:$M$28,CF63)</f>
        <v>0</v>
      </c>
      <c r="CP63" s="161"/>
      <c r="CQ63" s="155"/>
      <c r="CR63" s="159" t="s">
        <v>8</v>
      </c>
      <c r="CS63" s="160">
        <f>SUMIFS($CS$13:$CS$28,$N$13:$N$28,$BC$61,$M$13:$M$28,CR63)</f>
        <v>0</v>
      </c>
      <c r="CT63" s="160">
        <f>SUMIFS($CS$13:$CS$28,$N$13:$N$28,$BD$61,$M$13:$M$28,CL63)</f>
        <v>0</v>
      </c>
      <c r="CU63" s="160">
        <f>SUMIFS($CS$13:$CS$28,$N$13:$N$28,$BE$61,$M$13:$M$28,CL63)</f>
        <v>0</v>
      </c>
      <c r="CV63" s="161"/>
      <c r="CW63" s="155"/>
      <c r="CX63" s="159" t="s">
        <v>8</v>
      </c>
      <c r="CY63" s="160">
        <f>SUMIFS($CY$13:$CY$28,$N$13:$N$28,$BC$61,$M$13:$M$28,CX63)</f>
        <v>0</v>
      </c>
      <c r="CZ63" s="160">
        <f>SUMIFS($CY$13:$CY$28,$N$13:$N$28,$BD$61,$M$13:$M$28,CR63)</f>
        <v>0</v>
      </c>
      <c r="DA63" s="160">
        <f>SUMIFS($CY$13:$CY$28,$N$13:$N$28,$BE$61,$M$13:$M$28,CR63)</f>
        <v>0</v>
      </c>
      <c r="DB63" s="161"/>
    </row>
    <row r="64" spans="34:106" ht="19.5" customHeight="1">
      <c r="BB64" s="159" t="s">
        <v>6</v>
      </c>
      <c r="BC64" s="160">
        <f>SUMIFS($BC$13:$BC$28,$N$13:$N$28,$BC$61,$M$13:$M$28,BB64)</f>
        <v>100</v>
      </c>
      <c r="BD64" s="160">
        <f>SUMIFS($BC$13:$BC$28,$N$13:$N$28,$BD$61,$M$13:$M$28,BB64)</f>
        <v>0</v>
      </c>
      <c r="BE64" s="160">
        <f>SUMIFS($BC$13:$BC$28,$N$13:$N$28,$BE$61,$M$13:$M$28,BB64)</f>
        <v>0</v>
      </c>
      <c r="BF64" s="161">
        <f>SUMIFS($BC$13:$BC$28,$N$13:$N$28,$BF$43,$M$13:$M$28,$BB$46)</f>
        <v>0</v>
      </c>
      <c r="BG64" s="155"/>
      <c r="BH64" s="159" t="s">
        <v>6</v>
      </c>
      <c r="BI64" s="160">
        <f>SUMIFS($BI$13:$BI$28,$N$13:$N$28,$BC$61,$M$13:$M$28,BH64)</f>
        <v>0</v>
      </c>
      <c r="BJ64" s="160">
        <f>SUMIFS($BI$13:$BI$28,$N$13:$N$28,$BD$61,$M$13:$M$28,BB64)</f>
        <v>0</v>
      </c>
      <c r="BK64" s="160">
        <f>SUMIFS($BI$13:$BI$28,$N$13:$N$28,$BE$61,$M$13:$M$28,BB64)</f>
        <v>0</v>
      </c>
      <c r="BL64" s="161"/>
      <c r="BM64" s="155"/>
      <c r="BN64" s="159" t="s">
        <v>6</v>
      </c>
      <c r="BO64" s="160">
        <f>SUMIFS(BO$13:BO$28,$N$13:$N$28,$BC$61,$M$13:$M$28,BN64)</f>
        <v>0</v>
      </c>
      <c r="BP64" s="160">
        <f>SUMIFS(BO$13:BO$28,$N$13:$N$28,$BD$61,$M$13:$M$28,BH64)</f>
        <v>0</v>
      </c>
      <c r="BQ64" s="160">
        <f>SUMIFS(BO$13:BO$28,$N$13:$N$28,$BE$61,$M$13:$M$28,BH64)</f>
        <v>0</v>
      </c>
      <c r="BR64" s="161"/>
      <c r="BS64" s="155"/>
      <c r="BT64" s="159" t="s">
        <v>6</v>
      </c>
      <c r="BU64" s="160">
        <f>SUMIFS($BU$13:$BU$28,$N$13:$N$28,$BC$61,$M$13:$M$28,BT64)</f>
        <v>0</v>
      </c>
      <c r="BV64" s="160">
        <f>SUMIFS($BU$13:$BU$28,$N$13:$N$28,$BD$61,$M$13:$M$28,BN64)</f>
        <v>0</v>
      </c>
      <c r="BW64" s="160">
        <f>SUMIFS($BU$13:$BU$28,$N$13:$N$28,$BE$61,$M$13:$M$28,BN64)</f>
        <v>0</v>
      </c>
      <c r="BX64" s="161"/>
      <c r="BY64" s="155"/>
      <c r="BZ64" s="159" t="s">
        <v>6</v>
      </c>
      <c r="CA64" s="160">
        <f>SUMIFS($CA$13:$CA$28,$N$13:$N$28,$BC$61,$M$13:$M$28,BZ64)</f>
        <v>0</v>
      </c>
      <c r="CB64" s="160">
        <f>SUMIFS($CA$13:$CA$28,$N$13:$N$28,$BD$61,$M$13:$M$28,BT64)</f>
        <v>0</v>
      </c>
      <c r="CC64" s="160">
        <f>SUMIFS($CA$13:$CA$28,$N$13:$N$28,$BE$61,$M$13:$M$28,BT64)</f>
        <v>0</v>
      </c>
      <c r="CD64" s="161"/>
      <c r="CE64" s="155"/>
      <c r="CF64" s="159" t="s">
        <v>6</v>
      </c>
      <c r="CG64" s="160">
        <f>SUMIFS($CG$13:$CG$28,$N$13:$N$28,$BC$61,$M$13:$M$28,CF64)</f>
        <v>0</v>
      </c>
      <c r="CH64" s="160">
        <f>SUMIFS($CG$13:$CG$28,$N$13:$N$28,$BD$61,$M$13:$M$28,BZ64)</f>
        <v>0</v>
      </c>
      <c r="CI64" s="160">
        <f>SUMIFS($CG$13:$CG$28,$N$13:$N$28,$BE$61,$M$13:$M$28,BZ64)</f>
        <v>0</v>
      </c>
      <c r="CJ64" s="161"/>
      <c r="CK64" s="155"/>
      <c r="CL64" s="159" t="s">
        <v>6</v>
      </c>
      <c r="CM64" s="160">
        <f>SUMIFS($CM$13:$CM$28,$N$13:$N$28,$BC$61,$M$13:$M$28,CL64)</f>
        <v>0</v>
      </c>
      <c r="CN64" s="160">
        <f>SUMIFS($CM$13:$CM$28,$N$13:$N$28,$BD$61,$M$13:$M$28,CF64)</f>
        <v>0</v>
      </c>
      <c r="CO64" s="160">
        <f>SUMIFS($CM$13:$CM$28,$N$13:$N$28,$BE$61,$M$13:$M$28,CF64)</f>
        <v>0</v>
      </c>
      <c r="CP64" s="161"/>
      <c r="CQ64" s="155"/>
      <c r="CR64" s="159" t="s">
        <v>6</v>
      </c>
      <c r="CS64" s="160">
        <f>SUMIFS($CS$13:$CS$28,$N$13:$N$28,$BC$61,$M$13:$M$28,CR64)</f>
        <v>0</v>
      </c>
      <c r="CT64" s="160">
        <f>SUMIFS($CS$13:$CS$28,$N$13:$N$28,$BD$61,$M$13:$M$28,CL64)</f>
        <v>0</v>
      </c>
      <c r="CU64" s="160">
        <f>SUMIFS($CS$13:$CS$28,$N$13:$N$28,$BE$61,$M$13:$M$28,CL64)</f>
        <v>0</v>
      </c>
      <c r="CV64" s="161"/>
      <c r="CW64" s="155"/>
      <c r="CX64" s="159" t="s">
        <v>6</v>
      </c>
      <c r="CY64" s="160">
        <f>SUMIFS($CY$13:$CY$28,$N$13:$N$28,$BC$61,$M$13:$M$28,CX64)</f>
        <v>0</v>
      </c>
      <c r="CZ64" s="160">
        <f>SUMIFS($CY$13:$CY$28,$N$13:$N$28,$BD$61,$M$13:$M$28,CR64)</f>
        <v>0</v>
      </c>
      <c r="DA64" s="160">
        <f>SUMIFS($CY$13:$CY$28,$N$13:$N$28,$BE$61,$M$13:$M$28,CR64)</f>
        <v>0</v>
      </c>
      <c r="DB64" s="161"/>
    </row>
    <row r="65" spans="54:106" ht="19.5" customHeight="1">
      <c r="BB65" s="159" t="s">
        <v>5</v>
      </c>
      <c r="BC65" s="160">
        <f>SUMIFS($BC$13:$BC$28,$N$13:$N$28,$BC$61,$M$13:$M$28,BB65)</f>
        <v>0</v>
      </c>
      <c r="BD65" s="160">
        <f>SUMIFS($BC$13:$BC$28,$N$13:$N$28,$BD$61,$M$13:$M$28,BB65)</f>
        <v>0</v>
      </c>
      <c r="BE65" s="160">
        <f>SUMIFS($BC$13:$BC$28,$N$13:$N$28,$BE$61,$M$13:$M$28,BB65)</f>
        <v>0</v>
      </c>
      <c r="BF65" s="161">
        <f>SUMIFS($BC$13:$BC$28,$N$13:$N$28,$BF$43,$M$13:$M$28,$BB$47)</f>
        <v>0</v>
      </c>
      <c r="BG65" s="155"/>
      <c r="BH65" s="159" t="s">
        <v>5</v>
      </c>
      <c r="BI65" s="160">
        <f>SUMIFS($BI$13:$BI$28,$N$13:$N$28,$BC$61,$M$13:$M$28,BH65)</f>
        <v>0</v>
      </c>
      <c r="BJ65" s="160">
        <f>SUMIFS($BI$13:$BI$28,$N$13:$N$28,$BD$61,$M$13:$M$28,BB65)</f>
        <v>0</v>
      </c>
      <c r="BK65" s="160">
        <f>SUMIFS($BI$13:$BI$28,$N$13:$N$28,$BE$61,$M$13:$M$28,BB65)</f>
        <v>0</v>
      </c>
      <c r="BL65" s="161"/>
      <c r="BM65" s="155"/>
      <c r="BN65" s="159" t="s">
        <v>5</v>
      </c>
      <c r="BO65" s="160">
        <f>SUMIFS(BO$13:BO$28,$N$13:$N$28,$BC$61,$M$13:$M$28,BN65)</f>
        <v>0</v>
      </c>
      <c r="BP65" s="160">
        <f>SUMIFS(BO$13:BO$28,$N$13:$N$28,$BD$61,$M$13:$M$28,BH65)</f>
        <v>0</v>
      </c>
      <c r="BQ65" s="160">
        <f>SUMIFS(BO$13:BO$28,$N$13:$N$28,$BE$61,$M$13:$M$28,BH65)</f>
        <v>0</v>
      </c>
      <c r="BR65" s="161"/>
      <c r="BS65" s="155"/>
      <c r="BT65" s="159" t="s">
        <v>5</v>
      </c>
      <c r="BU65" s="160">
        <f>SUMIFS($BU$13:$BU$28,$N$13:$N$28,$BC$61,$M$13:$M$28,BT65)</f>
        <v>0</v>
      </c>
      <c r="BV65" s="160">
        <f>SUMIFS($BU$13:$BU$28,$N$13:$N$28,$BD$61,$M$13:$M$28,BN65)</f>
        <v>0</v>
      </c>
      <c r="BW65" s="160">
        <f>SUMIFS($BU$13:$BU$28,$N$13:$N$28,$BE$61,$M$13:$M$28,BN65)</f>
        <v>0</v>
      </c>
      <c r="BX65" s="161"/>
      <c r="BY65" s="155"/>
      <c r="BZ65" s="159" t="s">
        <v>5</v>
      </c>
      <c r="CA65" s="160">
        <f>SUMIFS($CA$13:$CA$28,$N$13:$N$28,$BC$61,$M$13:$M$28,BZ65)</f>
        <v>0</v>
      </c>
      <c r="CB65" s="160">
        <f>SUMIFS($CA$13:$CA$28,$N$13:$N$28,$BD$61,$M$13:$M$28,BT65)</f>
        <v>0</v>
      </c>
      <c r="CC65" s="160">
        <f>SUMIFS($CA$13:$CA$28,$N$13:$N$28,$BE$61,$M$13:$M$28,BT65)</f>
        <v>0</v>
      </c>
      <c r="CD65" s="161"/>
      <c r="CE65" s="155"/>
      <c r="CF65" s="159" t="s">
        <v>5</v>
      </c>
      <c r="CG65" s="160">
        <f>SUMIFS($CG$13:$CG$28,$N$13:$N$28,$BC$61,$M$13:$M$28,CF65)</f>
        <v>0</v>
      </c>
      <c r="CH65" s="160">
        <f>SUMIFS($CG$13:$CG$28,$N$13:$N$28,$BD$61,$M$13:$M$28,BZ65)</f>
        <v>0</v>
      </c>
      <c r="CI65" s="160">
        <f>SUMIFS($CG$13:$CG$28,$N$13:$N$28,$BE$61,$M$13:$M$28,BZ65)</f>
        <v>0</v>
      </c>
      <c r="CJ65" s="161"/>
      <c r="CK65" s="155"/>
      <c r="CL65" s="159" t="s">
        <v>5</v>
      </c>
      <c r="CM65" s="160">
        <f>SUMIFS($CM$13:$CM$28,$N$13:$N$28,$BC$61,$M$13:$M$28,CL65)</f>
        <v>0</v>
      </c>
      <c r="CN65" s="160">
        <f>SUMIFS($CM$13:$CM$28,$N$13:$N$28,$BD$61,$M$13:$M$28,CF65)</f>
        <v>0</v>
      </c>
      <c r="CO65" s="160">
        <f>SUMIFS($CM$13:$CM$28,$N$13:$N$28,$BE$61,$M$13:$M$28,CF65)</f>
        <v>0</v>
      </c>
      <c r="CP65" s="161"/>
      <c r="CQ65" s="155"/>
      <c r="CR65" s="159" t="s">
        <v>5</v>
      </c>
      <c r="CS65" s="160">
        <f>SUMIFS($CS$13:$CS$28,$N$13:$N$28,$BC$61,$M$13:$M$28,CR65)</f>
        <v>0</v>
      </c>
      <c r="CT65" s="160">
        <f>SUMIFS($CS$13:$CS$28,$N$13:$N$28,$BD$61,$M$13:$M$28,CL65)</f>
        <v>0</v>
      </c>
      <c r="CU65" s="160">
        <f>SUMIFS($CS$13:$CS$28,$N$13:$N$28,$BE$61,$M$13:$M$28,CL65)</f>
        <v>0</v>
      </c>
      <c r="CV65" s="161"/>
      <c r="CW65" s="155"/>
      <c r="CX65" s="159" t="s">
        <v>5</v>
      </c>
      <c r="CY65" s="160">
        <f>SUMIFS($CY$13:$CY$28,$N$13:$N$28,$BC$61,$M$13:$M$28,CX65)</f>
        <v>0</v>
      </c>
      <c r="CZ65" s="160">
        <f>SUMIFS($CY$13:$CY$28,$N$13:$N$28,$BD$61,$M$13:$M$28,CR65)</f>
        <v>0</v>
      </c>
      <c r="DA65" s="160">
        <f>SUMIFS($CY$13:$CY$28,$N$13:$N$28,$BE$61,$M$13:$M$28,CR65)</f>
        <v>0</v>
      </c>
      <c r="DB65" s="161"/>
    </row>
    <row r="66" spans="54:106" ht="19.5" customHeight="1">
      <c r="BB66" s="156" t="s">
        <v>27</v>
      </c>
      <c r="BC66" s="162">
        <f>SUM(BC62:BC65)</f>
        <v>100</v>
      </c>
      <c r="BD66" s="162">
        <f>SUM(BD62:BD65)</f>
        <v>0</v>
      </c>
      <c r="BE66" s="162">
        <f>SUM(BE62:BE65)</f>
        <v>0</v>
      </c>
      <c r="BF66" s="163">
        <f>SUM(BF62:BF65)</f>
        <v>0</v>
      </c>
      <c r="BG66" s="155"/>
      <c r="BH66" s="156" t="s">
        <v>27</v>
      </c>
      <c r="BI66" s="162">
        <f>SUM(BI62:BI65)</f>
        <v>0</v>
      </c>
      <c r="BJ66" s="162">
        <f>SUM(BJ62:BJ65)</f>
        <v>0</v>
      </c>
      <c r="BK66" s="162">
        <f>SUM(BK62:BK65)</f>
        <v>0</v>
      </c>
      <c r="BL66" s="163"/>
      <c r="BM66" s="155"/>
      <c r="BN66" s="156" t="s">
        <v>27</v>
      </c>
      <c r="BO66" s="162">
        <f>SUM(BO62:BO65)</f>
        <v>0</v>
      </c>
      <c r="BP66" s="162">
        <f>SUM(BP62:BP65)</f>
        <v>0</v>
      </c>
      <c r="BQ66" s="162">
        <f>SUM(BQ62:BQ65)</f>
        <v>0</v>
      </c>
      <c r="BR66" s="163"/>
      <c r="BS66" s="155"/>
      <c r="BT66" s="156" t="s">
        <v>27</v>
      </c>
      <c r="BU66" s="162">
        <f>SUM(BU62:BU65)</f>
        <v>0</v>
      </c>
      <c r="BV66" s="162">
        <f>SUM(BV62:BV65)</f>
        <v>0</v>
      </c>
      <c r="BW66" s="162">
        <f>SUM(BW62:BW65)</f>
        <v>0</v>
      </c>
      <c r="BX66" s="163"/>
      <c r="BY66" s="155"/>
      <c r="BZ66" s="156" t="s">
        <v>27</v>
      </c>
      <c r="CA66" s="162">
        <f>SUM(CA62:CA65)</f>
        <v>0</v>
      </c>
      <c r="CB66" s="162">
        <f>SUM(CB62:CB65)</f>
        <v>0</v>
      </c>
      <c r="CC66" s="162">
        <f>SUM(CC62:CC65)</f>
        <v>0</v>
      </c>
      <c r="CD66" s="163"/>
      <c r="CE66" s="155"/>
      <c r="CF66" s="156" t="s">
        <v>27</v>
      </c>
      <c r="CG66" s="162">
        <f>SUM(CG62:CG65)</f>
        <v>0</v>
      </c>
      <c r="CH66" s="162">
        <f>SUM(CH62:CH65)</f>
        <v>0</v>
      </c>
      <c r="CI66" s="162">
        <f>SUM(CI62:CI65)</f>
        <v>0</v>
      </c>
      <c r="CJ66" s="163"/>
      <c r="CK66" s="155"/>
      <c r="CL66" s="156" t="s">
        <v>27</v>
      </c>
      <c r="CM66" s="162">
        <f>SUM(CM62:CM65)</f>
        <v>0</v>
      </c>
      <c r="CN66" s="162">
        <f>SUM(CN62:CN65)</f>
        <v>0</v>
      </c>
      <c r="CO66" s="162">
        <f>SUM(CO62:CO65)</f>
        <v>0</v>
      </c>
      <c r="CP66" s="163"/>
      <c r="CQ66" s="155"/>
      <c r="CR66" s="156" t="s">
        <v>27</v>
      </c>
      <c r="CS66" s="162">
        <f>SUM(CS62:CS65)</f>
        <v>0</v>
      </c>
      <c r="CT66" s="162">
        <f>SUM(CT62:CT65)</f>
        <v>0</v>
      </c>
      <c r="CU66" s="162">
        <f>SUM(CU62:CU65)</f>
        <v>0</v>
      </c>
      <c r="CV66" s="163"/>
      <c r="CW66" s="155"/>
      <c r="CX66" s="156" t="s">
        <v>27</v>
      </c>
      <c r="CY66" s="162">
        <f>SUM(CY62:CY65)</f>
        <v>0</v>
      </c>
      <c r="CZ66" s="162">
        <f>SUM(CZ62:CZ65)</f>
        <v>0</v>
      </c>
      <c r="DA66" s="162">
        <f>SUM(DA62:DA65)</f>
        <v>0</v>
      </c>
      <c r="DB66" s="163"/>
    </row>
    <row r="67" spans="54:106" ht="19.5" customHeight="1">
      <c r="BB67" s="164" t="s">
        <v>86</v>
      </c>
      <c r="BC67" s="165">
        <f>BC66+BD66+BE66+BF66</f>
        <v>100</v>
      </c>
      <c r="BD67" s="166"/>
      <c r="BE67" s="167"/>
      <c r="BF67" s="168"/>
      <c r="BG67" s="155"/>
      <c r="BH67" s="164" t="s">
        <v>86</v>
      </c>
      <c r="BI67" s="165">
        <f>BI66+BJ66+BK66+BL66</f>
        <v>0</v>
      </c>
      <c r="BJ67" s="166"/>
      <c r="BK67" s="167"/>
      <c r="BL67" s="168"/>
      <c r="BM67" s="155"/>
      <c r="BN67" s="164" t="s">
        <v>86</v>
      </c>
      <c r="BO67" s="165">
        <f>BO66+BP66+BQ66+BR66</f>
        <v>0</v>
      </c>
      <c r="BP67" s="166"/>
      <c r="BQ67" s="167"/>
      <c r="BR67" s="168"/>
      <c r="BS67" s="155"/>
      <c r="BT67" s="164" t="s">
        <v>86</v>
      </c>
      <c r="BU67" s="165">
        <f>BU66+BV66+BW66+BX66</f>
        <v>0</v>
      </c>
      <c r="BV67" s="166"/>
      <c r="BW67" s="167"/>
      <c r="BX67" s="168"/>
      <c r="BY67" s="155"/>
      <c r="BZ67" s="164" t="s">
        <v>86</v>
      </c>
      <c r="CA67" s="165">
        <f>CA66+CB66+CC66+CD66</f>
        <v>0</v>
      </c>
      <c r="CB67" s="166"/>
      <c r="CC67" s="167"/>
      <c r="CD67" s="168"/>
      <c r="CE67" s="155"/>
      <c r="CF67" s="164" t="s">
        <v>86</v>
      </c>
      <c r="CG67" s="165">
        <f>CG66+CH66+CI66+CJ66</f>
        <v>0</v>
      </c>
      <c r="CH67" s="166"/>
      <c r="CI67" s="167"/>
      <c r="CJ67" s="168"/>
      <c r="CK67" s="155"/>
      <c r="CL67" s="164" t="s">
        <v>86</v>
      </c>
      <c r="CM67" s="165">
        <f>CM66+CN66+CO66+CP66</f>
        <v>0</v>
      </c>
      <c r="CN67" s="166"/>
      <c r="CO67" s="167"/>
      <c r="CP67" s="168"/>
      <c r="CQ67" s="155"/>
      <c r="CR67" s="164" t="s">
        <v>86</v>
      </c>
      <c r="CS67" s="165">
        <f>CS66+CT66+CU66+CV66</f>
        <v>0</v>
      </c>
      <c r="CT67" s="166"/>
      <c r="CU67" s="167"/>
      <c r="CV67" s="168"/>
      <c r="CW67" s="155"/>
      <c r="CX67" s="164" t="s">
        <v>86</v>
      </c>
      <c r="CY67" s="165">
        <f>CY66+CZ66+DA66+DB66</f>
        <v>0</v>
      </c>
      <c r="CZ67" s="166"/>
      <c r="DA67" s="167"/>
      <c r="DB67" s="168"/>
    </row>
  </sheetData>
  <mergeCells count="208">
    <mergeCell ref="Y30:AD30"/>
    <mergeCell ref="AE9:AH10"/>
    <mergeCell ref="AI9:AK10"/>
    <mergeCell ref="BC51:BD51"/>
    <mergeCell ref="BE51:BF51"/>
    <mergeCell ref="BC60:BD60"/>
    <mergeCell ref="BE60:BF60"/>
    <mergeCell ref="BI51:BJ51"/>
    <mergeCell ref="AA11:AA12"/>
    <mergeCell ref="AB11:AB12"/>
    <mergeCell ref="Y9:AD10"/>
    <mergeCell ref="AL10:AP10"/>
    <mergeCell ref="AL11:AM11"/>
    <mergeCell ref="AN11:AP11"/>
    <mergeCell ref="AL9:AY9"/>
    <mergeCell ref="BC33:BD33"/>
    <mergeCell ref="P9:P12"/>
    <mergeCell ref="BJ11:BJ12"/>
    <mergeCell ref="BK11:BK12"/>
    <mergeCell ref="AI11:AI12"/>
    <mergeCell ref="AJ11:AJ12"/>
    <mergeCell ref="AK11:AK12"/>
    <mergeCell ref="BA11:BA12"/>
    <mergeCell ref="BB11:BB12"/>
    <mergeCell ref="BC11:BC12"/>
    <mergeCell ref="AQ10:AU10"/>
    <mergeCell ref="AV10:AY10"/>
    <mergeCell ref="AV11:AY11"/>
    <mergeCell ref="AS11:AU11"/>
    <mergeCell ref="AQ11:AR11"/>
    <mergeCell ref="Y11:Y12"/>
    <mergeCell ref="Z11:Z12"/>
    <mergeCell ref="T11:T12"/>
    <mergeCell ref="AZ9:AZ12"/>
    <mergeCell ref="BA9:BF9"/>
    <mergeCell ref="BG9:BL9"/>
    <mergeCell ref="U11:U12"/>
    <mergeCell ref="V11:V12"/>
    <mergeCell ref="W11:W12"/>
    <mergeCell ref="A3:AG3"/>
    <mergeCell ref="A9:A12"/>
    <mergeCell ref="B9:B12"/>
    <mergeCell ref="C9:C12"/>
    <mergeCell ref="D9:D12"/>
    <mergeCell ref="E9:E12"/>
    <mergeCell ref="F9:F12"/>
    <mergeCell ref="H9:H12"/>
    <mergeCell ref="I9:I12"/>
    <mergeCell ref="J9:J12"/>
    <mergeCell ref="Q9:Q12"/>
    <mergeCell ref="R9:R12"/>
    <mergeCell ref="X9:X12"/>
    <mergeCell ref="AC11:AC12"/>
    <mergeCell ref="AD11:AD12"/>
    <mergeCell ref="AE11:AE12"/>
    <mergeCell ref="AG11:AG12"/>
    <mergeCell ref="K9:K12"/>
    <mergeCell ref="L9:L12"/>
    <mergeCell ref="M9:M12"/>
    <mergeCell ref="N9:N12"/>
    <mergeCell ref="O9:O12"/>
    <mergeCell ref="G9:G12"/>
    <mergeCell ref="S11:S12"/>
    <mergeCell ref="BM9:BR9"/>
    <mergeCell ref="BS9:BX9"/>
    <mergeCell ref="BY9:CD9"/>
    <mergeCell ref="CE9:CJ9"/>
    <mergeCell ref="BD11:BD12"/>
    <mergeCell ref="BE11:BE12"/>
    <mergeCell ref="BF11:BF12"/>
    <mergeCell ref="BG11:BG12"/>
    <mergeCell ref="BH11:BH12"/>
    <mergeCell ref="BI11:BI12"/>
    <mergeCell ref="BY11:BY12"/>
    <mergeCell ref="BZ11:BZ12"/>
    <mergeCell ref="CA11:CA12"/>
    <mergeCell ref="BL11:BL12"/>
    <mergeCell ref="CK9:CP9"/>
    <mergeCell ref="CQ9:CV9"/>
    <mergeCell ref="CW9:DB9"/>
    <mergeCell ref="BP11:BP12"/>
    <mergeCell ref="BQ11:BQ12"/>
    <mergeCell ref="CK11:CK12"/>
    <mergeCell ref="CL11:CL12"/>
    <mergeCell ref="CM11:CM12"/>
    <mergeCell ref="BM11:BM12"/>
    <mergeCell ref="BN11:BN12"/>
    <mergeCell ref="BO11:BO12"/>
    <mergeCell ref="CB11:CB12"/>
    <mergeCell ref="CC11:CC12"/>
    <mergeCell ref="CD11:CD12"/>
    <mergeCell ref="BR11:BR12"/>
    <mergeCell ref="BS11:BS12"/>
    <mergeCell ref="BT11:BT12"/>
    <mergeCell ref="BU11:BU12"/>
    <mergeCell ref="CE11:CE12"/>
    <mergeCell ref="CF11:CF12"/>
    <mergeCell ref="CG11:CG12"/>
    <mergeCell ref="BV11:BV12"/>
    <mergeCell ref="BW11:BW12"/>
    <mergeCell ref="BX11:BX12"/>
    <mergeCell ref="CC32:CD32"/>
    <mergeCell ref="CG32:CH32"/>
    <mergeCell ref="CI32:CJ32"/>
    <mergeCell ref="N32:O32"/>
    <mergeCell ref="BC32:BD32"/>
    <mergeCell ref="CZ11:CZ12"/>
    <mergeCell ref="DA11:DA12"/>
    <mergeCell ref="DB11:DB12"/>
    <mergeCell ref="CT11:CT12"/>
    <mergeCell ref="CU11:CU12"/>
    <mergeCell ref="CV11:CV12"/>
    <mergeCell ref="CW11:CW12"/>
    <mergeCell ref="CX11:CX12"/>
    <mergeCell ref="CY11:CY12"/>
    <mergeCell ref="CN11:CN12"/>
    <mergeCell ref="CO11:CO12"/>
    <mergeCell ref="CP11:CP12"/>
    <mergeCell ref="CQ11:CQ12"/>
    <mergeCell ref="CR11:CR12"/>
    <mergeCell ref="CS11:CS12"/>
    <mergeCell ref="CH11:CH12"/>
    <mergeCell ref="CI11:CI12"/>
    <mergeCell ref="CJ11:CJ12"/>
    <mergeCell ref="BW32:BX32"/>
    <mergeCell ref="CC42:CD42"/>
    <mergeCell ref="CG42:CH42"/>
    <mergeCell ref="CI42:CJ42"/>
    <mergeCell ref="CM42:CN42"/>
    <mergeCell ref="CO42:CP42"/>
    <mergeCell ref="CS42:CT42"/>
    <mergeCell ref="CM32:CN32"/>
    <mergeCell ref="BE32:BF32"/>
    <mergeCell ref="BI32:BJ32"/>
    <mergeCell ref="BK32:BL32"/>
    <mergeCell ref="BO32:BP32"/>
    <mergeCell ref="BQ32:BR32"/>
    <mergeCell ref="BU32:BV32"/>
    <mergeCell ref="CI33:CJ33"/>
    <mergeCell ref="BU33:BV33"/>
    <mergeCell ref="BW33:BX33"/>
    <mergeCell ref="CA33:CB33"/>
    <mergeCell ref="CC33:CD33"/>
    <mergeCell ref="CG33:CH33"/>
    <mergeCell ref="CO32:CP32"/>
    <mergeCell ref="CM33:CN33"/>
    <mergeCell ref="CO33:CP33"/>
    <mergeCell ref="CS33:CT33"/>
    <mergeCell ref="CA32:CB32"/>
    <mergeCell ref="BC42:BD42"/>
    <mergeCell ref="BO51:BP51"/>
    <mergeCell ref="BQ51:BR51"/>
    <mergeCell ref="BO60:BP60"/>
    <mergeCell ref="BQ60:BR60"/>
    <mergeCell ref="BU51:BV51"/>
    <mergeCell ref="BW51:BX51"/>
    <mergeCell ref="BU60:BV60"/>
    <mergeCell ref="BW60:BX60"/>
    <mergeCell ref="BK51:BL51"/>
    <mergeCell ref="BI60:BJ60"/>
    <mergeCell ref="BK60:BL60"/>
    <mergeCell ref="BE42:BF42"/>
    <mergeCell ref="BI42:BJ42"/>
    <mergeCell ref="BK42:BL42"/>
    <mergeCell ref="CA51:CB51"/>
    <mergeCell ref="CA60:CB60"/>
    <mergeCell ref="BO42:BP42"/>
    <mergeCell ref="BQ42:BR42"/>
    <mergeCell ref="BU42:BV42"/>
    <mergeCell ref="BW42:BX42"/>
    <mergeCell ref="CA42:CB42"/>
    <mergeCell ref="BE33:BF33"/>
    <mergeCell ref="BI33:BJ33"/>
    <mergeCell ref="BK33:BL33"/>
    <mergeCell ref="BO33:BP33"/>
    <mergeCell ref="BQ33:BR33"/>
    <mergeCell ref="CC51:CD51"/>
    <mergeCell ref="CC60:CD60"/>
    <mergeCell ref="CG51:CH51"/>
    <mergeCell ref="CI51:CJ51"/>
    <mergeCell ref="CG60:CH60"/>
    <mergeCell ref="CI60:CJ60"/>
    <mergeCell ref="CM51:CN51"/>
    <mergeCell ref="CO51:CP51"/>
    <mergeCell ref="CM60:CN60"/>
    <mergeCell ref="CO60:CP60"/>
    <mergeCell ref="DC9:DC12"/>
    <mergeCell ref="DD9:DD12"/>
    <mergeCell ref="DE9:DE12"/>
    <mergeCell ref="DF9:DF12"/>
    <mergeCell ref="CS51:CT51"/>
    <mergeCell ref="CU51:CV51"/>
    <mergeCell ref="CS60:CT60"/>
    <mergeCell ref="CU60:CV60"/>
    <mergeCell ref="CY51:CZ51"/>
    <mergeCell ref="DA51:DB51"/>
    <mergeCell ref="CY60:CZ60"/>
    <mergeCell ref="DA60:DB60"/>
    <mergeCell ref="CS32:CT32"/>
    <mergeCell ref="CU32:CV32"/>
    <mergeCell ref="CY32:CZ32"/>
    <mergeCell ref="DA32:DB32"/>
    <mergeCell ref="CU42:CV42"/>
    <mergeCell ref="CY42:CZ42"/>
    <mergeCell ref="DA42:DB42"/>
    <mergeCell ref="DA33:DB33"/>
    <mergeCell ref="CU33:CV33"/>
    <mergeCell ref="CY33:CZ33"/>
  </mergeCells>
  <phoneticPr fontId="2"/>
  <dataValidations count="5">
    <dataValidation type="list" allowBlank="1" showInputMessage="1" showErrorMessage="1" sqref="M13:M28" xr:uid="{31E176D1-1813-426F-B205-9AAE2DF3B7ED}">
      <formula1>$AI$4:$AI$7</formula1>
    </dataValidation>
    <dataValidation type="list" allowBlank="1" showInputMessage="1" showErrorMessage="1" sqref="N13:N28" xr:uid="{2B28A4F6-5836-4AB0-A45D-5700A3D11E96}">
      <formula1>$AZ$4:$AZ$7</formula1>
    </dataValidation>
    <dataValidation type="list" allowBlank="1" showInputMessage="1" showErrorMessage="1" sqref="BC5 CY7 CY5 CG7 CG5 CA7 CA5 BU7 BU5 BO7 BO5 BI7 BI5 CS7 CS5 CM7 CM5 BC7" xr:uid="{EA8717DF-7E0B-47EB-9EAB-C43B79C102DD}">
      <formula1>$AK$4:$AK$5</formula1>
    </dataValidation>
    <dataValidation type="list" allowBlank="1" showInputMessage="1" showErrorMessage="1" sqref="BC6 CY6 CV4:CV7 CP4:CP7 CJ4:CJ7 CD4:CD7 BX4:BX7 BR4:BR7 BL4:BL7 BF4:BF7 CM6 CG6 BU6 BO6 CA6 BI6 CS6 DB4:DB7" xr:uid="{9370EDF6-919B-49B7-9EA9-5D2917DC0502}">
      <formula1>$AJ$4:$AJ$7</formula1>
    </dataValidation>
    <dataValidation type="list" allowBlank="1" showInputMessage="1" showErrorMessage="1" sqref="AT13:AT28 AX13:AX28 AR13:AR27 AO13:AO28 AM13:AM27" xr:uid="{2B511170-2EB4-4166-B351-F26ABF5D747A}">
      <formula1>$AN$4:$AN$6</formula1>
    </dataValidation>
  </dataValidations>
  <pageMargins left="0.31496062992125984" right="0.31496062992125984" top="0.74803149606299213" bottom="0.55118110236220474" header="0.31496062992125984" footer="0.31496062992125984"/>
  <pageSetup paperSize="8" scale="46" fitToWidth="0" orientation="landscape" r:id="rId1"/>
  <headerFooter>
    <oddHeader>&amp;L&amp;20R6管理シート（補填金交付用）&amp;R&amp;20&amp;A</oddHeader>
  </headerFooter>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EF7CF-5BFF-4B4C-A562-B48A63627876}">
  <sheetPr>
    <pageSetUpPr fitToPage="1"/>
  </sheetPr>
  <dimension ref="A1:J36"/>
  <sheetViews>
    <sheetView zoomScale="90" zoomScaleNormal="90" workbookViewId="0">
      <selection activeCell="C14" sqref="C14"/>
    </sheetView>
  </sheetViews>
  <sheetFormatPr defaultRowHeight="18.75"/>
  <cols>
    <col min="1" max="1" width="5.25" style="177" bestFit="1" customWidth="1"/>
    <col min="2" max="2" width="21.375" style="177" bestFit="1" customWidth="1"/>
    <col min="3" max="3" width="35.125" style="177" bestFit="1" customWidth="1"/>
    <col min="4" max="4" width="9" style="177"/>
    <col min="5" max="5" width="10.75" style="177" customWidth="1"/>
    <col min="6" max="6" width="14.625" style="177" customWidth="1"/>
    <col min="7" max="7" width="14.875" style="177" customWidth="1"/>
    <col min="8" max="8" width="19.25" style="177" bestFit="1" customWidth="1"/>
    <col min="9" max="9" width="14.875" style="177" customWidth="1"/>
    <col min="10" max="16384" width="9" style="177"/>
  </cols>
  <sheetData>
    <row r="1" spans="1:10">
      <c r="A1" s="176" t="s">
        <v>87</v>
      </c>
    </row>
    <row r="2" spans="1:10">
      <c r="A2" s="176" t="s">
        <v>88</v>
      </c>
    </row>
    <row r="3" spans="1:10">
      <c r="A3" s="178" t="s">
        <v>165</v>
      </c>
    </row>
    <row r="4" spans="1:10">
      <c r="A4" s="176" t="s">
        <v>106</v>
      </c>
    </row>
    <row r="5" spans="1:10">
      <c r="A5" s="176" t="s">
        <v>101</v>
      </c>
    </row>
    <row r="6" spans="1:10">
      <c r="A6" s="176" t="s">
        <v>89</v>
      </c>
    </row>
    <row r="7" spans="1:10" ht="93.75">
      <c r="A7" s="179" t="s">
        <v>90</v>
      </c>
      <c r="B7" s="179" t="s">
        <v>91</v>
      </c>
      <c r="C7" s="179" t="s">
        <v>92</v>
      </c>
      <c r="D7" s="180" t="s">
        <v>93</v>
      </c>
      <c r="E7" s="180" t="s">
        <v>103</v>
      </c>
      <c r="F7" s="181" t="s">
        <v>104</v>
      </c>
      <c r="G7" s="181" t="s">
        <v>94</v>
      </c>
      <c r="H7" s="181" t="s">
        <v>105</v>
      </c>
      <c r="I7" s="181" t="s">
        <v>95</v>
      </c>
      <c r="J7" s="182" t="s">
        <v>96</v>
      </c>
    </row>
    <row r="8" spans="1:10">
      <c r="A8" s="2">
        <v>1</v>
      </c>
      <c r="B8" s="2"/>
      <c r="C8" s="149"/>
      <c r="D8" s="8">
        <v>1.5</v>
      </c>
      <c r="E8" s="2" t="s">
        <v>73</v>
      </c>
      <c r="F8" s="186">
        <f>'管理シート（本体）'!CFR13</f>
        <v>0</v>
      </c>
      <c r="G8" s="183">
        <f>'R8.05'!I8</f>
        <v>43800</v>
      </c>
      <c r="H8" s="183">
        <f>'管理シート（本体）'!DA13</f>
        <v>0</v>
      </c>
      <c r="I8" s="183">
        <f>G8-H8</f>
        <v>43800</v>
      </c>
      <c r="J8" s="184"/>
    </row>
    <row r="9" spans="1:10">
      <c r="A9" s="2"/>
      <c r="B9" s="2"/>
      <c r="C9" s="149"/>
      <c r="D9" s="8">
        <v>1.5</v>
      </c>
      <c r="E9" s="2" t="s">
        <v>74</v>
      </c>
      <c r="F9" s="186">
        <f>'管理シート（本体）'!CFR14</f>
        <v>0</v>
      </c>
      <c r="G9" s="183" t="e">
        <f>'R8.05'!I9</f>
        <v>#N/A</v>
      </c>
      <c r="H9" s="183" t="e">
        <f>'管理シート（本体）'!DA14</f>
        <v>#N/A</v>
      </c>
      <c r="I9" s="183" t="e">
        <f>G9-H9</f>
        <v>#N/A</v>
      </c>
      <c r="J9" s="184"/>
    </row>
    <row r="10" spans="1:10">
      <c r="A10" s="2">
        <v>2</v>
      </c>
      <c r="B10" s="2"/>
      <c r="C10" s="149"/>
      <c r="D10" s="8">
        <v>1.5</v>
      </c>
      <c r="E10" s="2" t="s">
        <v>73</v>
      </c>
      <c r="F10" s="186">
        <f>'管理シート（本体）'!CFR15</f>
        <v>0</v>
      </c>
      <c r="G10" s="183" t="e">
        <f>'R8.05'!I10</f>
        <v>#N/A</v>
      </c>
      <c r="H10" s="183" t="e">
        <f>'管理シート（本体）'!DA15</f>
        <v>#N/A</v>
      </c>
      <c r="I10" s="183" t="e">
        <f t="shared" ref="I10:I23" si="0">G10-H10</f>
        <v>#N/A</v>
      </c>
      <c r="J10" s="184"/>
    </row>
    <row r="11" spans="1:10">
      <c r="A11" s="2"/>
      <c r="B11" s="2"/>
      <c r="C11" s="149"/>
      <c r="D11" s="8">
        <v>1.5</v>
      </c>
      <c r="E11" s="2" t="s">
        <v>74</v>
      </c>
      <c r="F11" s="186">
        <f>'管理シート（本体）'!CFR16</f>
        <v>0</v>
      </c>
      <c r="G11" s="183" t="e">
        <f>'R8.05'!I11</f>
        <v>#N/A</v>
      </c>
      <c r="H11" s="183" t="e">
        <f>'管理シート（本体）'!DA16</f>
        <v>#N/A</v>
      </c>
      <c r="I11" s="183" t="e">
        <f t="shared" si="0"/>
        <v>#N/A</v>
      </c>
      <c r="J11" s="184"/>
    </row>
    <row r="12" spans="1:10">
      <c r="A12" s="2"/>
      <c r="B12" s="2"/>
      <c r="C12" s="149"/>
      <c r="D12" s="8">
        <v>1.5</v>
      </c>
      <c r="E12" s="2" t="s">
        <v>20</v>
      </c>
      <c r="F12" s="186">
        <f>'管理シート（本体）'!CFR17</f>
        <v>0</v>
      </c>
      <c r="G12" s="183" t="e">
        <f>'R8.05'!I12</f>
        <v>#N/A</v>
      </c>
      <c r="H12" s="183" t="e">
        <f>'管理シート（本体）'!DA17</f>
        <v>#N/A</v>
      </c>
      <c r="I12" s="183" t="e">
        <f t="shared" si="0"/>
        <v>#N/A</v>
      </c>
      <c r="J12" s="184"/>
    </row>
    <row r="13" spans="1:10">
      <c r="A13" s="2">
        <v>3</v>
      </c>
      <c r="B13" s="2"/>
      <c r="C13" s="149"/>
      <c r="D13" s="8">
        <v>1.5</v>
      </c>
      <c r="E13" s="2" t="s">
        <v>73</v>
      </c>
      <c r="F13" s="186">
        <f>'管理シート（本体）'!CFR18</f>
        <v>0</v>
      </c>
      <c r="G13" s="183" t="e">
        <f>'R8.05'!I13</f>
        <v>#N/A</v>
      </c>
      <c r="H13" s="183" t="e">
        <f>'管理シート（本体）'!DA18</f>
        <v>#N/A</v>
      </c>
      <c r="I13" s="183" t="e">
        <f t="shared" si="0"/>
        <v>#N/A</v>
      </c>
      <c r="J13" s="184"/>
    </row>
    <row r="14" spans="1:10">
      <c r="A14" s="2">
        <v>4</v>
      </c>
      <c r="B14" s="2"/>
      <c r="C14" s="149"/>
      <c r="D14" s="8">
        <v>1.5</v>
      </c>
      <c r="E14" s="2" t="s">
        <v>73</v>
      </c>
      <c r="F14" s="186">
        <f>'管理シート（本体）'!CFR19</f>
        <v>0</v>
      </c>
      <c r="G14" s="183" t="e">
        <f>'R8.05'!I14</f>
        <v>#N/A</v>
      </c>
      <c r="H14" s="183" t="e">
        <f>'管理シート（本体）'!DA19</f>
        <v>#N/A</v>
      </c>
      <c r="I14" s="183" t="e">
        <f t="shared" si="0"/>
        <v>#N/A</v>
      </c>
      <c r="J14" s="184"/>
    </row>
    <row r="15" spans="1:10">
      <c r="A15" s="2"/>
      <c r="B15" s="2"/>
      <c r="C15" s="149"/>
      <c r="D15" s="8">
        <v>1.5</v>
      </c>
      <c r="E15" s="2" t="s">
        <v>74</v>
      </c>
      <c r="F15" s="186">
        <f>'管理シート（本体）'!CFR20</f>
        <v>0</v>
      </c>
      <c r="G15" s="183" t="e">
        <f>'R8.05'!I15</f>
        <v>#N/A</v>
      </c>
      <c r="H15" s="183" t="e">
        <f>'管理シート（本体）'!DA20</f>
        <v>#N/A</v>
      </c>
      <c r="I15" s="183" t="e">
        <f t="shared" si="0"/>
        <v>#N/A</v>
      </c>
      <c r="J15" s="184"/>
    </row>
    <row r="16" spans="1:10">
      <c r="A16" s="2">
        <v>5</v>
      </c>
      <c r="B16" s="2"/>
      <c r="C16" s="149"/>
      <c r="D16" s="8">
        <v>1.5</v>
      </c>
      <c r="E16" s="2" t="s">
        <v>74</v>
      </c>
      <c r="F16" s="186">
        <f>'管理シート（本体）'!CFR21</f>
        <v>0</v>
      </c>
      <c r="G16" s="183" t="e">
        <f>'R8.05'!I16</f>
        <v>#N/A</v>
      </c>
      <c r="H16" s="183" t="e">
        <f>'管理シート（本体）'!DA21</f>
        <v>#N/A</v>
      </c>
      <c r="I16" s="183" t="e">
        <f t="shared" si="0"/>
        <v>#N/A</v>
      </c>
      <c r="J16" s="184"/>
    </row>
    <row r="17" spans="1:10">
      <c r="A17" s="2">
        <v>6</v>
      </c>
      <c r="B17" s="2"/>
      <c r="C17" s="149"/>
      <c r="D17" s="8">
        <v>1.5</v>
      </c>
      <c r="E17" s="2" t="s">
        <v>73</v>
      </c>
      <c r="F17" s="186">
        <f>'管理シート（本体）'!CFR22</f>
        <v>0</v>
      </c>
      <c r="G17" s="183" t="e">
        <f>'R8.05'!I17</f>
        <v>#N/A</v>
      </c>
      <c r="H17" s="183" t="e">
        <f>'管理シート（本体）'!DA22</f>
        <v>#N/A</v>
      </c>
      <c r="I17" s="183" t="e">
        <f t="shared" si="0"/>
        <v>#N/A</v>
      </c>
      <c r="J17" s="184"/>
    </row>
    <row r="18" spans="1:10">
      <c r="A18" s="2">
        <v>7</v>
      </c>
      <c r="B18" s="2"/>
      <c r="C18" s="149"/>
      <c r="D18" s="8">
        <v>1.5</v>
      </c>
      <c r="E18" s="2" t="s">
        <v>73</v>
      </c>
      <c r="F18" s="186">
        <f>'管理シート（本体）'!CFR23</f>
        <v>0</v>
      </c>
      <c r="G18" s="183" t="e">
        <f>'R8.05'!I18</f>
        <v>#N/A</v>
      </c>
      <c r="H18" s="183" t="e">
        <f>'管理シート（本体）'!DA23</f>
        <v>#N/A</v>
      </c>
      <c r="I18" s="183" t="e">
        <f t="shared" si="0"/>
        <v>#N/A</v>
      </c>
      <c r="J18" s="184"/>
    </row>
    <row r="19" spans="1:10">
      <c r="A19" s="2"/>
      <c r="B19" s="2"/>
      <c r="C19" s="149"/>
      <c r="D19" s="8">
        <v>1.5</v>
      </c>
      <c r="E19" s="2" t="s">
        <v>74</v>
      </c>
      <c r="F19" s="186">
        <f>'管理シート（本体）'!CFR24</f>
        <v>0</v>
      </c>
      <c r="G19" s="183" t="e">
        <f>'R8.05'!I19</f>
        <v>#N/A</v>
      </c>
      <c r="H19" s="183" t="e">
        <f>'管理シート（本体）'!DA24</f>
        <v>#N/A</v>
      </c>
      <c r="I19" s="183" t="e">
        <f t="shared" si="0"/>
        <v>#N/A</v>
      </c>
      <c r="J19" s="184"/>
    </row>
    <row r="20" spans="1:10">
      <c r="A20" s="2">
        <v>8</v>
      </c>
      <c r="B20" s="2"/>
      <c r="C20" s="149"/>
      <c r="D20" s="8">
        <v>1.5</v>
      </c>
      <c r="E20" s="2" t="s">
        <v>73</v>
      </c>
      <c r="F20" s="186">
        <f>'管理シート（本体）'!CFR25</f>
        <v>0</v>
      </c>
      <c r="G20" s="183" t="e">
        <f>'R8.05'!I20</f>
        <v>#N/A</v>
      </c>
      <c r="H20" s="183" t="e">
        <f>'管理シート（本体）'!DA25</f>
        <v>#N/A</v>
      </c>
      <c r="I20" s="183" t="e">
        <f t="shared" si="0"/>
        <v>#N/A</v>
      </c>
      <c r="J20" s="184"/>
    </row>
    <row r="21" spans="1:10">
      <c r="A21" s="2">
        <v>9</v>
      </c>
      <c r="B21" s="2"/>
      <c r="C21" s="149"/>
      <c r="D21" s="8">
        <v>1.5</v>
      </c>
      <c r="E21" s="2" t="s">
        <v>73</v>
      </c>
      <c r="F21" s="186">
        <f>'管理シート（本体）'!CFR26</f>
        <v>0</v>
      </c>
      <c r="G21" s="183" t="e">
        <f>'R8.05'!I21</f>
        <v>#N/A</v>
      </c>
      <c r="H21" s="183" t="e">
        <f>'管理シート（本体）'!DA26</f>
        <v>#N/A</v>
      </c>
      <c r="I21" s="183" t="e">
        <f t="shared" si="0"/>
        <v>#N/A</v>
      </c>
      <c r="J21" s="184"/>
    </row>
    <row r="22" spans="1:10">
      <c r="A22" s="2">
        <v>10</v>
      </c>
      <c r="B22" s="2"/>
      <c r="C22" s="149"/>
      <c r="D22" s="8">
        <v>1.5</v>
      </c>
      <c r="E22" s="2" t="s">
        <v>73</v>
      </c>
      <c r="F22" s="186">
        <f>'管理シート（本体）'!CFR27</f>
        <v>0</v>
      </c>
      <c r="G22" s="183" t="e">
        <f>'R8.05'!I22</f>
        <v>#N/A</v>
      </c>
      <c r="H22" s="183" t="e">
        <f>'管理シート（本体）'!DA27</f>
        <v>#N/A</v>
      </c>
      <c r="I22" s="183" t="e">
        <f t="shared" si="0"/>
        <v>#N/A</v>
      </c>
      <c r="J22" s="184"/>
    </row>
    <row r="23" spans="1:10">
      <c r="A23" s="2">
        <v>11</v>
      </c>
      <c r="B23" s="2"/>
      <c r="C23" s="149"/>
      <c r="D23" s="8">
        <v>1.5</v>
      </c>
      <c r="E23" s="2" t="s">
        <v>73</v>
      </c>
      <c r="F23" s="186">
        <f>'管理シート（本体）'!CFR28</f>
        <v>0</v>
      </c>
      <c r="G23" s="183" t="e">
        <f>'R8.05'!I23</f>
        <v>#N/A</v>
      </c>
      <c r="H23" s="183" t="e">
        <f>'管理シート（本体）'!DA28</f>
        <v>#N/A</v>
      </c>
      <c r="I23" s="183" t="e">
        <f t="shared" si="0"/>
        <v>#N/A</v>
      </c>
      <c r="J23" s="184"/>
    </row>
    <row r="24" spans="1:10">
      <c r="A24" s="322" t="s">
        <v>97</v>
      </c>
      <c r="B24" s="322"/>
      <c r="C24" s="322"/>
      <c r="D24" s="323">
        <v>1.1499999999999999</v>
      </c>
      <c r="E24" s="179" t="s">
        <v>98</v>
      </c>
      <c r="F24" s="187">
        <f>SUMIFS($F$8:$F$23,$D$8:$D$23,$D$24,$E$8:$E$23,E24)</f>
        <v>0</v>
      </c>
      <c r="G24" s="183">
        <f>SUMIFS($G$8:$G$23,$D$8:$D$23,$D$24,$E$8:$E$23,E24)</f>
        <v>0</v>
      </c>
      <c r="H24" s="183">
        <f>SUMIFS($H$8:$H$23,$D$8:$D$23,$D$24,$E$8:$E$23,E24)</f>
        <v>0</v>
      </c>
      <c r="I24" s="183">
        <f>SUMIFS($I$8:$I$23,$D$8:$D$23,$D$24,$E$8:$E$23,E24)</f>
        <v>0</v>
      </c>
      <c r="J24" s="183"/>
    </row>
    <row r="25" spans="1:10">
      <c r="A25" s="322"/>
      <c r="B25" s="322"/>
      <c r="C25" s="322"/>
      <c r="D25" s="324"/>
      <c r="E25" s="179" t="s">
        <v>99</v>
      </c>
      <c r="F25" s="187">
        <f>SUMIFS($F$8:$F$23,$D$8:$D$23,$D$24,$E$8:$E$23,E25)</f>
        <v>0</v>
      </c>
      <c r="G25" s="183">
        <f>SUMIFS($G$8:$G$23,$D$8:$D$23,$D$24,$E$8:$E$23,E25)</f>
        <v>0</v>
      </c>
      <c r="H25" s="183">
        <f>SUMIFS($H$8:$H$23,$D$8:$D$23,$D$24,$E$8:$E$23,E25)</f>
        <v>0</v>
      </c>
      <c r="I25" s="183">
        <f>SUMIFS($I$8:$I$23,$D$8:$D$23,$D$24,$E$8:$E$23,E25)</f>
        <v>0</v>
      </c>
      <c r="J25" s="183"/>
    </row>
    <row r="26" spans="1:10">
      <c r="A26" s="322"/>
      <c r="B26" s="322"/>
      <c r="C26" s="322"/>
      <c r="D26" s="325"/>
      <c r="E26" s="185" t="s">
        <v>102</v>
      </c>
      <c r="F26" s="187">
        <f>SUMIFS($F$8:$F$23,$D$8:$D$23,$D$24,$E$8:$E$23,E26)</f>
        <v>0</v>
      </c>
      <c r="G26" s="183">
        <f>SUMIFS($G$8:$G$23,$D$8:$D$23,$D$24,$E$8:$E$23,E26)</f>
        <v>0</v>
      </c>
      <c r="H26" s="183">
        <f>SUMIFS($H$8:$H$23,$D$8:$D$23,$D$24,$E$8:$E$23,E26)</f>
        <v>0</v>
      </c>
      <c r="I26" s="183">
        <f>SUMIFS($I$8:$I$23,$D$8:$D$23,$D$24,$E$8:$E$23,E26)</f>
        <v>0</v>
      </c>
      <c r="J26" s="183"/>
    </row>
    <row r="27" spans="1:10">
      <c r="A27" s="322"/>
      <c r="B27" s="322"/>
      <c r="C27" s="322"/>
      <c r="D27" s="326">
        <v>1.3</v>
      </c>
      <c r="E27" s="179" t="s">
        <v>98</v>
      </c>
      <c r="F27" s="187">
        <f>SUMIFS($F$8:$F$23,$D$8:$D$23,$D$27,$E$8:$E$23,E27)</f>
        <v>0</v>
      </c>
      <c r="G27" s="183">
        <f>SUMIFS($G$8:$G$23,$D$8:$D$23,$D$27,$E$8:$E$23,E27)</f>
        <v>0</v>
      </c>
      <c r="H27" s="183">
        <f>SUMIFS($H$8:$H$23,$D$8:$D$23,$D$27,$E$8:$E$23,E27)</f>
        <v>0</v>
      </c>
      <c r="I27" s="183">
        <f>SUMIFS($I$8:$I$23,$D$8:$D$23,$D$27,$E$8:$E$23,E27)</f>
        <v>0</v>
      </c>
      <c r="J27" s="183"/>
    </row>
    <row r="28" spans="1:10">
      <c r="A28" s="322"/>
      <c r="B28" s="322"/>
      <c r="C28" s="322"/>
      <c r="D28" s="326"/>
      <c r="E28" s="179" t="s">
        <v>99</v>
      </c>
      <c r="F28" s="187">
        <f>SUMIFS($F$8:$F$23,$D$8:$D$23,$D$27,$E$8:$E$23,E28)</f>
        <v>0</v>
      </c>
      <c r="G28" s="183">
        <f>SUMIFS($G$8:$G$23,$D$8:$D$23,$D$27,$E$8:$E$23,E28)</f>
        <v>0</v>
      </c>
      <c r="H28" s="183">
        <f>SUMIFS($H$8:$H$23,$D$8:$D$23,$D$27,$E$8:$E$23,E28)</f>
        <v>0</v>
      </c>
      <c r="I28" s="183">
        <f>SUMIFS($I$8:$I$23,$D$8:$D$23,$D$27,$E$8:$E$23,E28)</f>
        <v>0</v>
      </c>
      <c r="J28" s="183"/>
    </row>
    <row r="29" spans="1:10">
      <c r="A29" s="322"/>
      <c r="B29" s="322"/>
      <c r="C29" s="322"/>
      <c r="D29" s="326"/>
      <c r="E29" s="185" t="s">
        <v>102</v>
      </c>
      <c r="F29" s="187">
        <f>SUMIFS($F$8:$F$23,$D$8:$D$23,$D$27,$E$8:$E$23,E29)</f>
        <v>0</v>
      </c>
      <c r="G29" s="183">
        <f>SUMIFS($G$8:$G$23,$D$8:$D$23,$D$27,$E$8:$E$23,E29)</f>
        <v>0</v>
      </c>
      <c r="H29" s="183">
        <f>SUMIFS($H$8:$H$23,$D$8:$D$23,$D$27,$E$8:$E$23,E29)</f>
        <v>0</v>
      </c>
      <c r="I29" s="183">
        <f>SUMIFS($I$8:$I$23,$D$8:$D$23,$D$27,$E$8:$E$23,E29)</f>
        <v>0</v>
      </c>
      <c r="J29" s="183"/>
    </row>
    <row r="30" spans="1:10">
      <c r="A30" s="322"/>
      <c r="B30" s="322"/>
      <c r="C30" s="322"/>
      <c r="D30" s="326">
        <v>1.5</v>
      </c>
      <c r="E30" s="179" t="s">
        <v>98</v>
      </c>
      <c r="F30" s="187">
        <f>SUMIFS($F$8:$F$23,$D$8:$D$23,$D$30,$E$8:$E$23,E30)</f>
        <v>0</v>
      </c>
      <c r="G30" s="183" t="e">
        <f>SUMIFS($G$8:$G$23,$D$8:$D$23,$D$30,$E$8:$E$23,E30)</f>
        <v>#N/A</v>
      </c>
      <c r="H30" s="183" t="e">
        <f>SUMIFS($H$8:$H$23,$D$8:$D$23,$D$30,$E$8:$E$23,E30)</f>
        <v>#N/A</v>
      </c>
      <c r="I30" s="183" t="e">
        <f>SUMIFS($I$8:$I$23,$D$8:$D$23,$D$30,$E$8:$E$23,E30)</f>
        <v>#N/A</v>
      </c>
      <c r="J30" s="183"/>
    </row>
    <row r="31" spans="1:10">
      <c r="A31" s="322"/>
      <c r="B31" s="322"/>
      <c r="C31" s="322"/>
      <c r="D31" s="326"/>
      <c r="E31" s="179" t="s">
        <v>99</v>
      </c>
      <c r="F31" s="187">
        <f>SUMIFS($F$8:$F$23,$D$8:$D$23,$D$30,$E$8:$E$23,E31)</f>
        <v>0</v>
      </c>
      <c r="G31" s="183" t="e">
        <f>SUMIFS($G$8:$G$23,$D$8:$D$23,$D$30,$E$8:$E$23,E31)</f>
        <v>#N/A</v>
      </c>
      <c r="H31" s="183" t="e">
        <f>SUMIFS($H$8:$H$23,$D$8:$D$23,$D$30,$E$8:$E$23,E31)</f>
        <v>#N/A</v>
      </c>
      <c r="I31" s="183" t="e">
        <f>SUMIFS($I$8:$I$23,$D$8:$D$23,$D$30,$E$8:$E$23,E31)</f>
        <v>#N/A</v>
      </c>
      <c r="J31" s="183"/>
    </row>
    <row r="32" spans="1:10">
      <c r="A32" s="322"/>
      <c r="B32" s="322"/>
      <c r="C32" s="322"/>
      <c r="D32" s="326"/>
      <c r="E32" s="185" t="s">
        <v>102</v>
      </c>
      <c r="F32" s="187">
        <f>SUMIFS($F$8:$F$23,$D$8:$D$23,$D$30,$E$8:$E$23,E32)</f>
        <v>0</v>
      </c>
      <c r="G32" s="183" t="e">
        <f>SUMIFS($G$8:$G$23,$D$8:$D$23,$D$30,$E$8:$E$23,E32)</f>
        <v>#N/A</v>
      </c>
      <c r="H32" s="183" t="e">
        <f>SUMIFS($H$8:$H$23,$D$8:$D$23,$D$30,$E$8:$E$23,E32)</f>
        <v>#N/A</v>
      </c>
      <c r="I32" s="183" t="e">
        <f>SUMIFS($I$8:$I$23,$D$8:$D$23,$D$30,$E$8:$E$23,E32)</f>
        <v>#N/A</v>
      </c>
      <c r="J32" s="183"/>
    </row>
    <row r="33" spans="1:10">
      <c r="A33" s="322"/>
      <c r="B33" s="322"/>
      <c r="C33" s="322"/>
      <c r="D33" s="326">
        <v>1.7</v>
      </c>
      <c r="E33" s="179" t="s">
        <v>98</v>
      </c>
      <c r="F33" s="187">
        <f>SUMIFS($F$8:$F$23,$D$8:$D$23,$D$33,$E$8:$E$23,E33)</f>
        <v>0</v>
      </c>
      <c r="G33" s="183">
        <f>SUMIFS($G$8:$G$23,$D$8:$D$23,$D$33,$E$8:$E$23,E33)</f>
        <v>0</v>
      </c>
      <c r="H33" s="183">
        <f>SUMIFS($H$8:$H$23,$D$8:$D$23,$D$33,$E$8:$E$23,E33)</f>
        <v>0</v>
      </c>
      <c r="I33" s="183">
        <f>SUMIFS($I$8:$I$23,$D$8:$D$23,$D$33,$E$8:$E$23,E33)</f>
        <v>0</v>
      </c>
      <c r="J33" s="183"/>
    </row>
    <row r="34" spans="1:10">
      <c r="A34" s="322"/>
      <c r="B34" s="322"/>
      <c r="C34" s="322"/>
      <c r="D34" s="326"/>
      <c r="E34" s="179" t="s">
        <v>99</v>
      </c>
      <c r="F34" s="187">
        <f>SUMIFS($F$8:$F$23,$D$8:$D$23,$D$33,$E$8:$E$23,E34)</f>
        <v>0</v>
      </c>
      <c r="G34" s="183">
        <f>SUMIFS($G$8:$G$23,$D$8:$D$23,$D$33,$E$8:$E$23,E34)</f>
        <v>0</v>
      </c>
      <c r="H34" s="183">
        <f>SUMIFS($H$8:$H$23,$D$8:$D$23,$D$33,$E$8:$E$23,E34)</f>
        <v>0</v>
      </c>
      <c r="I34" s="183">
        <f>SUMIFS($I$8:$I$23,$D$8:$D$23,$D$33,$E$8:$E$23,E34)</f>
        <v>0</v>
      </c>
      <c r="J34" s="183"/>
    </row>
    <row r="35" spans="1:10">
      <c r="A35" s="322"/>
      <c r="B35" s="322"/>
      <c r="C35" s="322"/>
      <c r="D35" s="326"/>
      <c r="E35" s="185" t="s">
        <v>102</v>
      </c>
      <c r="F35" s="187">
        <f>SUMIFS($F$8:$F$23,$D$8:$D$23,$D$33,$E$8:$E$23,E35)</f>
        <v>0</v>
      </c>
      <c r="G35" s="183">
        <f>SUMIFS($G$8:$G$23,$D$8:$D$23,$D$33,$E$8:$E$23,E35)</f>
        <v>0</v>
      </c>
      <c r="H35" s="183">
        <f>SUMIFS($H$8:$H$23,$D$8:$D$23,$D$33,$E$8:$E$23,E35)</f>
        <v>0</v>
      </c>
      <c r="I35" s="183">
        <f>SUMIFS($I$8:$I$23,$D$8:$D$23,$D$33,$E$8:$E$23,E35)</f>
        <v>0</v>
      </c>
      <c r="J35" s="183"/>
    </row>
    <row r="36" spans="1:10">
      <c r="A36" s="322"/>
      <c r="B36" s="322"/>
      <c r="C36" s="322"/>
      <c r="D36" s="322" t="s">
        <v>100</v>
      </c>
      <c r="E36" s="322"/>
      <c r="F36" s="187">
        <f>SUM(F8:F23)</f>
        <v>0</v>
      </c>
      <c r="G36" s="183" t="e">
        <f>SUM(G8:G23)</f>
        <v>#N/A</v>
      </c>
      <c r="H36" s="183" t="e">
        <f>SUM(H8:H23)</f>
        <v>#N/A</v>
      </c>
      <c r="I36" s="183" t="e">
        <f>SUM(I8:I23)</f>
        <v>#N/A</v>
      </c>
      <c r="J36" s="183"/>
    </row>
  </sheetData>
  <mergeCells count="6">
    <mergeCell ref="A24:C36"/>
    <mergeCell ref="D24:D26"/>
    <mergeCell ref="D27:D29"/>
    <mergeCell ref="D30:D32"/>
    <mergeCell ref="D33:D35"/>
    <mergeCell ref="D36:E36"/>
  </mergeCells>
  <phoneticPr fontId="2"/>
  <dataValidations count="2">
    <dataValidation type="list" allowBlank="1" showInputMessage="1" showErrorMessage="1" sqref="D8:D23" xr:uid="{412F3C51-FC24-4A51-A133-A61ACD181BEA}">
      <formula1>$AD$4:$AD$7</formula1>
    </dataValidation>
    <dataValidation type="list" allowBlank="1" showInputMessage="1" showErrorMessage="1" sqref="E8:E23" xr:uid="{2B54FE58-0BAD-4BDE-9FF8-9E3567664764}">
      <formula1>$AH$4:$AH$7</formula1>
    </dataValidation>
  </dataValidations>
  <pageMargins left="0.70866141732283472" right="0.70866141732283472" top="0.74803149606299213" bottom="0.74803149606299213" header="0.31496062992125984" footer="0.31496062992125984"/>
  <pageSetup paperSize="9" scale="58"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6CB129-01CE-49CE-9C8C-441FAF179343}">
  <sheetPr>
    <pageSetUpPr fitToPage="1"/>
  </sheetPr>
  <dimension ref="A1:J36"/>
  <sheetViews>
    <sheetView view="pageBreakPreview" zoomScale="60" zoomScaleNormal="90" workbookViewId="0">
      <selection activeCell="C14" sqref="C14"/>
    </sheetView>
  </sheetViews>
  <sheetFormatPr defaultRowHeight="18.75"/>
  <cols>
    <col min="1" max="1" width="5.25" style="177" bestFit="1" customWidth="1"/>
    <col min="2" max="2" width="21.375" style="177" bestFit="1" customWidth="1"/>
    <col min="3" max="3" width="35.125" style="177" bestFit="1" customWidth="1"/>
    <col min="4" max="4" width="9" style="177"/>
    <col min="5" max="5" width="10.75" style="177" customWidth="1"/>
    <col min="6" max="6" width="14.625" style="177" customWidth="1"/>
    <col min="7" max="7" width="14.875" style="177" customWidth="1"/>
    <col min="8" max="8" width="19.25" style="177" bestFit="1" customWidth="1"/>
    <col min="9" max="9" width="14.875" style="177" customWidth="1"/>
    <col min="10" max="16384" width="9" style="177"/>
  </cols>
  <sheetData>
    <row r="1" spans="1:10">
      <c r="A1" s="176" t="s">
        <v>87</v>
      </c>
    </row>
    <row r="2" spans="1:10">
      <c r="A2" s="176" t="s">
        <v>88</v>
      </c>
    </row>
    <row r="3" spans="1:10">
      <c r="A3" s="178" t="s">
        <v>157</v>
      </c>
    </row>
    <row r="4" spans="1:10">
      <c r="A4" s="176" t="str">
        <f>CONCATENATE("１　組織名　　",'管理シート（本体）'!$C$13,"　　契約管理番号　兵",'管理シート（本体）'!$B$13)</f>
        <v>１　組織名　　○○生産部会　　契約管理番号　兵99</v>
      </c>
    </row>
    <row r="5" spans="1:10">
      <c r="A5" s="176" t="str">
        <f>CONCATENATE("２　参加構成員数　　",'管理シート（本体）'!I29,"人")</f>
        <v>２　参加構成員数　　1人</v>
      </c>
    </row>
    <row r="6" spans="1:10">
      <c r="A6" s="176" t="s">
        <v>89</v>
      </c>
    </row>
    <row r="7" spans="1:10" ht="93.75">
      <c r="A7" s="179" t="s">
        <v>90</v>
      </c>
      <c r="B7" s="179" t="s">
        <v>91</v>
      </c>
      <c r="C7" s="179" t="s">
        <v>92</v>
      </c>
      <c r="D7" s="180" t="s">
        <v>93</v>
      </c>
      <c r="E7" s="180" t="s">
        <v>103</v>
      </c>
      <c r="F7" s="181" t="s">
        <v>104</v>
      </c>
      <c r="G7" s="181" t="s">
        <v>94</v>
      </c>
      <c r="H7" s="181" t="s">
        <v>105</v>
      </c>
      <c r="I7" s="181" t="s">
        <v>95</v>
      </c>
      <c r="J7" s="182" t="s">
        <v>96</v>
      </c>
    </row>
    <row r="8" spans="1:10">
      <c r="A8" s="2">
        <f>'管理シート（本体）'!$I13</f>
        <v>1</v>
      </c>
      <c r="B8" s="2" t="str">
        <f>'管理シート（本体）'!K13</f>
        <v>農産太郎</v>
      </c>
      <c r="C8" s="149" t="str">
        <f>'管理シート（本体）'!L13</f>
        <v>神戸市中央区下山手通5－10－1</v>
      </c>
      <c r="D8" s="8">
        <f>'管理シート（本体）'!M13</f>
        <v>1.5</v>
      </c>
      <c r="E8" s="328" t="str">
        <f>'管理シート（本体）'!N13</f>
        <v>Ａ重油</v>
      </c>
      <c r="F8" s="186">
        <f>'管理シート（本体）'!BB13</f>
        <v>100</v>
      </c>
      <c r="G8" s="183">
        <f>'管理シート（本体）'!P13</f>
        <v>44800</v>
      </c>
      <c r="H8" s="183">
        <f>'管理シート（本体）'!BE13</f>
        <v>1000</v>
      </c>
      <c r="I8" s="183">
        <f>G8-H8</f>
        <v>43800</v>
      </c>
      <c r="J8" s="184"/>
    </row>
    <row r="9" spans="1:10">
      <c r="A9" s="2"/>
      <c r="B9" s="2"/>
      <c r="C9" s="149"/>
      <c r="D9" s="8">
        <f>'管理シート（本体）'!M14</f>
        <v>0</v>
      </c>
      <c r="E9" s="2">
        <f>'管理シート（本体）'!N14</f>
        <v>0</v>
      </c>
      <c r="F9" s="186">
        <f>'管理シート（本体）'!BB14</f>
        <v>0</v>
      </c>
      <c r="G9" s="183">
        <f>'管理シート（本体）'!P14</f>
        <v>0</v>
      </c>
      <c r="H9" s="183" t="e">
        <f>'管理シート（本体）'!BE14</f>
        <v>#N/A</v>
      </c>
      <c r="I9" s="183" t="e">
        <f t="shared" ref="I9:I23" si="0">G9-H9</f>
        <v>#N/A</v>
      </c>
      <c r="J9" s="184"/>
    </row>
    <row r="10" spans="1:10">
      <c r="A10" s="2"/>
      <c r="B10" s="2"/>
      <c r="C10" s="149"/>
      <c r="D10" s="8">
        <f>'管理シート（本体）'!M15</f>
        <v>0</v>
      </c>
      <c r="E10" s="2">
        <f>'管理シート（本体）'!N15</f>
        <v>0</v>
      </c>
      <c r="F10" s="186">
        <f>'管理シート（本体）'!BB15</f>
        <v>0</v>
      </c>
      <c r="G10" s="183">
        <f>'管理シート（本体）'!P15</f>
        <v>0</v>
      </c>
      <c r="H10" s="183" t="e">
        <f>'管理シート（本体）'!BE15</f>
        <v>#N/A</v>
      </c>
      <c r="I10" s="183" t="e">
        <f t="shared" si="0"/>
        <v>#N/A</v>
      </c>
      <c r="J10" s="184"/>
    </row>
    <row r="11" spans="1:10">
      <c r="A11" s="2"/>
      <c r="B11" s="2"/>
      <c r="C11" s="149"/>
      <c r="D11" s="8">
        <f>'管理シート（本体）'!M16</f>
        <v>0</v>
      </c>
      <c r="E11" s="2">
        <f>'管理シート（本体）'!N16</f>
        <v>0</v>
      </c>
      <c r="F11" s="186">
        <f>'管理シート（本体）'!BB16</f>
        <v>0</v>
      </c>
      <c r="G11" s="183">
        <f>'管理シート（本体）'!P16</f>
        <v>0</v>
      </c>
      <c r="H11" s="183" t="e">
        <f>'管理シート（本体）'!BE16</f>
        <v>#N/A</v>
      </c>
      <c r="I11" s="183" t="e">
        <f t="shared" si="0"/>
        <v>#N/A</v>
      </c>
      <c r="J11" s="184"/>
    </row>
    <row r="12" spans="1:10">
      <c r="A12" s="2"/>
      <c r="B12" s="2"/>
      <c r="C12" s="149"/>
      <c r="D12" s="8">
        <f>'管理シート（本体）'!M17</f>
        <v>0</v>
      </c>
      <c r="E12" s="2">
        <f>'管理シート（本体）'!N17</f>
        <v>0</v>
      </c>
      <c r="F12" s="186">
        <f>'管理シート（本体）'!BB17</f>
        <v>0</v>
      </c>
      <c r="G12" s="183">
        <f>'管理シート（本体）'!P17</f>
        <v>0</v>
      </c>
      <c r="H12" s="183" t="e">
        <f>'管理シート（本体）'!BE17</f>
        <v>#N/A</v>
      </c>
      <c r="I12" s="183" t="e">
        <f t="shared" si="0"/>
        <v>#N/A</v>
      </c>
      <c r="J12" s="184"/>
    </row>
    <row r="13" spans="1:10">
      <c r="A13" s="2"/>
      <c r="B13" s="2"/>
      <c r="C13" s="149"/>
      <c r="D13" s="8">
        <f>'管理シート（本体）'!M18</f>
        <v>0</v>
      </c>
      <c r="E13" s="2">
        <f>'管理シート（本体）'!N18</f>
        <v>0</v>
      </c>
      <c r="F13" s="186">
        <f>'管理シート（本体）'!BB18</f>
        <v>0</v>
      </c>
      <c r="G13" s="183">
        <f>'管理シート（本体）'!P18</f>
        <v>0</v>
      </c>
      <c r="H13" s="183" t="e">
        <f>'管理シート（本体）'!BE18</f>
        <v>#N/A</v>
      </c>
      <c r="I13" s="183" t="e">
        <f t="shared" si="0"/>
        <v>#N/A</v>
      </c>
      <c r="J13" s="184"/>
    </row>
    <row r="14" spans="1:10">
      <c r="A14" s="2"/>
      <c r="B14" s="2"/>
      <c r="C14" s="149"/>
      <c r="D14" s="8">
        <f>'管理シート（本体）'!M19</f>
        <v>0</v>
      </c>
      <c r="E14" s="2">
        <f>'管理シート（本体）'!N19</f>
        <v>0</v>
      </c>
      <c r="F14" s="186">
        <f>'管理シート（本体）'!BB19</f>
        <v>0</v>
      </c>
      <c r="G14" s="183">
        <f>'管理シート（本体）'!P19</f>
        <v>0</v>
      </c>
      <c r="H14" s="183" t="e">
        <f>'管理シート（本体）'!BE19</f>
        <v>#N/A</v>
      </c>
      <c r="I14" s="183" t="e">
        <f t="shared" si="0"/>
        <v>#N/A</v>
      </c>
      <c r="J14" s="184"/>
    </row>
    <row r="15" spans="1:10">
      <c r="A15" s="2"/>
      <c r="B15" s="2"/>
      <c r="C15" s="149"/>
      <c r="D15" s="8">
        <f>'管理シート（本体）'!M20</f>
        <v>0</v>
      </c>
      <c r="E15" s="2">
        <f>'管理シート（本体）'!N20</f>
        <v>0</v>
      </c>
      <c r="F15" s="186">
        <f>'管理シート（本体）'!BB20</f>
        <v>0</v>
      </c>
      <c r="G15" s="183">
        <f>'管理シート（本体）'!P20</f>
        <v>0</v>
      </c>
      <c r="H15" s="183" t="e">
        <f>'管理シート（本体）'!BE20</f>
        <v>#N/A</v>
      </c>
      <c r="I15" s="183" t="e">
        <f t="shared" si="0"/>
        <v>#N/A</v>
      </c>
      <c r="J15" s="184"/>
    </row>
    <row r="16" spans="1:10">
      <c r="A16" s="2"/>
      <c r="B16" s="2"/>
      <c r="C16" s="149"/>
      <c r="D16" s="8">
        <f>'管理シート（本体）'!M21</f>
        <v>0</v>
      </c>
      <c r="E16" s="2">
        <f>'管理シート（本体）'!N21</f>
        <v>0</v>
      </c>
      <c r="F16" s="186">
        <f>'管理シート（本体）'!BB21</f>
        <v>0</v>
      </c>
      <c r="G16" s="183">
        <f>'管理シート（本体）'!P21</f>
        <v>0</v>
      </c>
      <c r="H16" s="183" t="e">
        <f>'管理シート（本体）'!BE21</f>
        <v>#N/A</v>
      </c>
      <c r="I16" s="183" t="e">
        <f t="shared" si="0"/>
        <v>#N/A</v>
      </c>
      <c r="J16" s="184"/>
    </row>
    <row r="17" spans="1:10">
      <c r="A17" s="2"/>
      <c r="B17" s="2"/>
      <c r="C17" s="149"/>
      <c r="D17" s="8">
        <f>'管理シート（本体）'!M22</f>
        <v>0</v>
      </c>
      <c r="E17" s="2">
        <f>'管理シート（本体）'!N22</f>
        <v>0</v>
      </c>
      <c r="F17" s="186">
        <f>'管理シート（本体）'!BB22</f>
        <v>0</v>
      </c>
      <c r="G17" s="183">
        <f>'管理シート（本体）'!P22</f>
        <v>0</v>
      </c>
      <c r="H17" s="183" t="e">
        <f>'管理シート（本体）'!BE22</f>
        <v>#N/A</v>
      </c>
      <c r="I17" s="183" t="e">
        <f t="shared" si="0"/>
        <v>#N/A</v>
      </c>
      <c r="J17" s="184"/>
    </row>
    <row r="18" spans="1:10">
      <c r="A18" s="2"/>
      <c r="B18" s="2"/>
      <c r="C18" s="149"/>
      <c r="D18" s="8">
        <f>'管理シート（本体）'!M23</f>
        <v>0</v>
      </c>
      <c r="E18" s="2">
        <f>'管理シート（本体）'!N23</f>
        <v>0</v>
      </c>
      <c r="F18" s="186">
        <f>'管理シート（本体）'!BB23</f>
        <v>0</v>
      </c>
      <c r="G18" s="183">
        <f>'管理シート（本体）'!P23</f>
        <v>0</v>
      </c>
      <c r="H18" s="183" t="e">
        <f>'管理シート（本体）'!BE23</f>
        <v>#N/A</v>
      </c>
      <c r="I18" s="183" t="e">
        <f t="shared" si="0"/>
        <v>#N/A</v>
      </c>
      <c r="J18" s="184"/>
    </row>
    <row r="19" spans="1:10">
      <c r="A19" s="2"/>
      <c r="B19" s="2"/>
      <c r="C19" s="149"/>
      <c r="D19" s="8">
        <f>'管理シート（本体）'!M24</f>
        <v>0</v>
      </c>
      <c r="E19" s="2">
        <f>'管理シート（本体）'!N24</f>
        <v>0</v>
      </c>
      <c r="F19" s="186">
        <f>'管理シート（本体）'!BB24</f>
        <v>0</v>
      </c>
      <c r="G19" s="183">
        <f>'管理シート（本体）'!P24</f>
        <v>0</v>
      </c>
      <c r="H19" s="183" t="e">
        <f>'管理シート（本体）'!BE24</f>
        <v>#N/A</v>
      </c>
      <c r="I19" s="183" t="e">
        <f t="shared" si="0"/>
        <v>#N/A</v>
      </c>
      <c r="J19" s="184"/>
    </row>
    <row r="20" spans="1:10">
      <c r="A20" s="2"/>
      <c r="B20" s="2"/>
      <c r="C20" s="149"/>
      <c r="D20" s="8">
        <f>'管理シート（本体）'!M25</f>
        <v>0</v>
      </c>
      <c r="E20" s="2">
        <f>'管理シート（本体）'!N25</f>
        <v>0</v>
      </c>
      <c r="F20" s="186">
        <f>'管理シート（本体）'!BB25</f>
        <v>0</v>
      </c>
      <c r="G20" s="183">
        <f>'管理シート（本体）'!P25</f>
        <v>0</v>
      </c>
      <c r="H20" s="183" t="e">
        <f>'管理シート（本体）'!BE25</f>
        <v>#N/A</v>
      </c>
      <c r="I20" s="183" t="e">
        <f t="shared" si="0"/>
        <v>#N/A</v>
      </c>
      <c r="J20" s="184"/>
    </row>
    <row r="21" spans="1:10">
      <c r="A21" s="2"/>
      <c r="B21" s="2"/>
      <c r="C21" s="149"/>
      <c r="D21" s="8">
        <f>'管理シート（本体）'!M26</f>
        <v>0</v>
      </c>
      <c r="E21" s="2">
        <f>'管理シート（本体）'!N26</f>
        <v>0</v>
      </c>
      <c r="F21" s="186">
        <f>'管理シート（本体）'!BB26</f>
        <v>0</v>
      </c>
      <c r="G21" s="183">
        <f>'管理シート（本体）'!P26</f>
        <v>0</v>
      </c>
      <c r="H21" s="183" t="e">
        <f>'管理シート（本体）'!BE26</f>
        <v>#N/A</v>
      </c>
      <c r="I21" s="183" t="e">
        <f t="shared" si="0"/>
        <v>#N/A</v>
      </c>
      <c r="J21" s="184"/>
    </row>
    <row r="22" spans="1:10">
      <c r="A22" s="2"/>
      <c r="B22" s="2"/>
      <c r="C22" s="149"/>
      <c r="D22" s="8">
        <f>'管理シート（本体）'!M27</f>
        <v>0</v>
      </c>
      <c r="E22" s="2">
        <f>'管理シート（本体）'!N27</f>
        <v>0</v>
      </c>
      <c r="F22" s="186">
        <f>'管理シート（本体）'!BB27</f>
        <v>0</v>
      </c>
      <c r="G22" s="183">
        <f>'管理シート（本体）'!P27</f>
        <v>0</v>
      </c>
      <c r="H22" s="183" t="e">
        <f>'管理シート（本体）'!BE27</f>
        <v>#N/A</v>
      </c>
      <c r="I22" s="183" t="e">
        <f t="shared" si="0"/>
        <v>#N/A</v>
      </c>
      <c r="J22" s="184"/>
    </row>
    <row r="23" spans="1:10">
      <c r="A23" s="2"/>
      <c r="B23" s="2"/>
      <c r="C23" s="149"/>
      <c r="D23" s="8">
        <f>'管理シート（本体）'!M28</f>
        <v>0</v>
      </c>
      <c r="E23" s="2">
        <f>'管理シート（本体）'!N28</f>
        <v>0</v>
      </c>
      <c r="F23" s="186">
        <f>'管理シート（本体）'!BB28</f>
        <v>0</v>
      </c>
      <c r="G23" s="183">
        <f>'管理シート（本体）'!P28</f>
        <v>0</v>
      </c>
      <c r="H23" s="183" t="e">
        <f>'管理シート（本体）'!BE28</f>
        <v>#N/A</v>
      </c>
      <c r="I23" s="183" t="e">
        <f t="shared" si="0"/>
        <v>#N/A</v>
      </c>
      <c r="J23" s="184"/>
    </row>
    <row r="24" spans="1:10">
      <c r="A24" s="322" t="s">
        <v>97</v>
      </c>
      <c r="B24" s="322"/>
      <c r="C24" s="322"/>
      <c r="D24" s="323">
        <v>1.1499999999999999</v>
      </c>
      <c r="E24" s="179" t="s">
        <v>98</v>
      </c>
      <c r="F24" s="187">
        <f>SUMIFS($F$8:$F$23,$D$8:$D$23,$D$24,$E$8:$E$23,E24)</f>
        <v>0</v>
      </c>
      <c r="G24" s="183">
        <f>SUMIFS($G$8:$G$23,$D$8:$D$23,$D$24,$E$8:$E$23,E24)</f>
        <v>0</v>
      </c>
      <c r="H24" s="183">
        <f>SUMIFS($H$8:$H$23,$D$8:$D$23,$D$24,$E$8:$E$23,E24)</f>
        <v>0</v>
      </c>
      <c r="I24" s="183">
        <f>SUMIFS($I$8:$I$23,$D$8:$D$23,$D$24,$E$8:$E$23,E24)</f>
        <v>0</v>
      </c>
      <c r="J24" s="183"/>
    </row>
    <row r="25" spans="1:10">
      <c r="A25" s="322"/>
      <c r="B25" s="322"/>
      <c r="C25" s="322"/>
      <c r="D25" s="324"/>
      <c r="E25" s="179" t="s">
        <v>99</v>
      </c>
      <c r="F25" s="187">
        <f>SUMIFS($F$8:$F$23,$D$8:$D$23,$D$24,$E$8:$E$23,E25)</f>
        <v>0</v>
      </c>
      <c r="G25" s="183">
        <f>SUMIFS($G$8:$G$23,$D$8:$D$23,$D$24,$E$8:$E$23,E25)</f>
        <v>0</v>
      </c>
      <c r="H25" s="183">
        <f>SUMIFS($H$8:$H$23,$D$8:$D$23,$D$24,$E$8:$E$23,E25)</f>
        <v>0</v>
      </c>
      <c r="I25" s="183">
        <f>SUMIFS($I$8:$I$23,$D$8:$D$23,$D$24,$E$8:$E$23,E25)</f>
        <v>0</v>
      </c>
      <c r="J25" s="183"/>
    </row>
    <row r="26" spans="1:10">
      <c r="A26" s="322"/>
      <c r="B26" s="322"/>
      <c r="C26" s="322"/>
      <c r="D26" s="325"/>
      <c r="E26" s="185" t="s">
        <v>102</v>
      </c>
      <c r="F26" s="187">
        <f>SUMIFS($F$8:$F$23,$D$8:$D$23,$D$24,$E$8:$E$23,E26)</f>
        <v>0</v>
      </c>
      <c r="G26" s="183">
        <f>SUMIFS($G$8:$G$23,$D$8:$D$23,$D$24,$E$8:$E$23,E26)</f>
        <v>0</v>
      </c>
      <c r="H26" s="183">
        <f>SUMIFS($H$8:$H$23,$D$8:$D$23,$D$24,$E$8:$E$23,E26)</f>
        <v>0</v>
      </c>
      <c r="I26" s="183">
        <f>SUMIFS($I$8:$I$23,$D$8:$D$23,$D$24,$E$8:$E$23,E26)</f>
        <v>0</v>
      </c>
      <c r="J26" s="183"/>
    </row>
    <row r="27" spans="1:10">
      <c r="A27" s="322"/>
      <c r="B27" s="322"/>
      <c r="C27" s="322"/>
      <c r="D27" s="326">
        <v>1.3</v>
      </c>
      <c r="E27" s="179" t="s">
        <v>98</v>
      </c>
      <c r="F27" s="187">
        <f>SUMIFS($F$8:$F$23,$D$8:$D$23,$D$27,$E$8:$E$23,E27)</f>
        <v>0</v>
      </c>
      <c r="G27" s="183">
        <f>SUMIFS($G$8:$G$23,$D$8:$D$23,$D$27,$E$8:$E$23,E27)</f>
        <v>0</v>
      </c>
      <c r="H27" s="183">
        <f>SUMIFS($H$8:$H$23,$D$8:$D$23,$D$27,$E$8:$E$23,E27)</f>
        <v>0</v>
      </c>
      <c r="I27" s="183">
        <f>SUMIFS($I$8:$I$23,$D$8:$D$23,$D$27,$E$8:$E$23,E27)</f>
        <v>0</v>
      </c>
      <c r="J27" s="183"/>
    </row>
    <row r="28" spans="1:10">
      <c r="A28" s="322"/>
      <c r="B28" s="322"/>
      <c r="C28" s="322"/>
      <c r="D28" s="326"/>
      <c r="E28" s="179" t="s">
        <v>99</v>
      </c>
      <c r="F28" s="187">
        <f>SUMIFS($F$8:$F$23,$D$8:$D$23,$D$27,$E$8:$E$23,E28)</f>
        <v>0</v>
      </c>
      <c r="G28" s="183">
        <f>SUMIFS($G$8:$G$23,$D$8:$D$23,$D$27,$E$8:$E$23,E28)</f>
        <v>0</v>
      </c>
      <c r="H28" s="183">
        <f>SUMIFS($H$8:$H$23,$D$8:$D$23,$D$27,$E$8:$E$23,E28)</f>
        <v>0</v>
      </c>
      <c r="I28" s="183">
        <f>SUMIFS($I$8:$I$23,$D$8:$D$23,$D$27,$E$8:$E$23,E28)</f>
        <v>0</v>
      </c>
      <c r="J28" s="183"/>
    </row>
    <row r="29" spans="1:10">
      <c r="A29" s="322"/>
      <c r="B29" s="322"/>
      <c r="C29" s="322"/>
      <c r="D29" s="326"/>
      <c r="E29" s="185" t="s">
        <v>102</v>
      </c>
      <c r="F29" s="187">
        <f>SUMIFS($F$8:$F$23,$D$8:$D$23,$D$27,$E$8:$E$23,E29)</f>
        <v>0</v>
      </c>
      <c r="G29" s="183">
        <f>SUMIFS($G$8:$G$23,$D$8:$D$23,$D$27,$E$8:$E$23,E29)</f>
        <v>0</v>
      </c>
      <c r="H29" s="183">
        <f>SUMIFS($H$8:$H$23,$D$8:$D$23,$D$27,$E$8:$E$23,E29)</f>
        <v>0</v>
      </c>
      <c r="I29" s="183">
        <f>SUMIFS($I$8:$I$23,$D$8:$D$23,$D$27,$E$8:$E$23,E29)</f>
        <v>0</v>
      </c>
      <c r="J29" s="183"/>
    </row>
    <row r="30" spans="1:10">
      <c r="A30" s="322"/>
      <c r="B30" s="322"/>
      <c r="C30" s="322"/>
      <c r="D30" s="326">
        <v>1.5</v>
      </c>
      <c r="E30" s="179" t="s">
        <v>98</v>
      </c>
      <c r="F30" s="187">
        <f>SUMIFS($F$8:$F$23,$D$8:$D$23,$D$30,$E$8:$E$23,E30)</f>
        <v>100</v>
      </c>
      <c r="G30" s="183">
        <f>SUMIFS($G$8:$G$23,$D$8:$D$23,$D$30,$E$8:$E$23,E30)</f>
        <v>44800</v>
      </c>
      <c r="H30" s="183">
        <f>SUMIFS($H$8:$H$23,$D$8:$D$23,$D$30,$E$8:$E$23,E30)</f>
        <v>1000</v>
      </c>
      <c r="I30" s="183">
        <f>SUMIFS($I$8:$I$23,$D$8:$D$23,$D$30,$E$8:$E$23,E30)</f>
        <v>43800</v>
      </c>
      <c r="J30" s="183"/>
    </row>
    <row r="31" spans="1:10">
      <c r="A31" s="322"/>
      <c r="B31" s="322"/>
      <c r="C31" s="322"/>
      <c r="D31" s="326"/>
      <c r="E31" s="179" t="s">
        <v>99</v>
      </c>
      <c r="F31" s="187">
        <f>SUMIFS($F$8:$F$23,$D$8:$D$23,$D$30,$E$8:$E$23,E31)</f>
        <v>0</v>
      </c>
      <c r="G31" s="183">
        <f>SUMIFS($G$8:$G$23,$D$8:$D$23,$D$30,$E$8:$E$23,E31)</f>
        <v>0</v>
      </c>
      <c r="H31" s="183">
        <f>SUMIFS($H$8:$H$23,$D$8:$D$23,$D$30,$E$8:$E$23,E31)</f>
        <v>0</v>
      </c>
      <c r="I31" s="183">
        <f>SUMIFS($I$8:$I$23,$D$8:$D$23,$D$30,$E$8:$E$23,E31)</f>
        <v>0</v>
      </c>
      <c r="J31" s="183"/>
    </row>
    <row r="32" spans="1:10">
      <c r="A32" s="322"/>
      <c r="B32" s="322"/>
      <c r="C32" s="322"/>
      <c r="D32" s="326"/>
      <c r="E32" s="185" t="s">
        <v>102</v>
      </c>
      <c r="F32" s="187">
        <f>SUMIFS($F$8:$F$23,$D$8:$D$23,$D$30,$E$8:$E$23,E32)</f>
        <v>0</v>
      </c>
      <c r="G32" s="183">
        <f>SUMIFS($G$8:$G$23,$D$8:$D$23,$D$30,$E$8:$E$23,E32)</f>
        <v>0</v>
      </c>
      <c r="H32" s="183">
        <f>SUMIFS($H$8:$H$23,$D$8:$D$23,$D$30,$E$8:$E$23,E32)</f>
        <v>0</v>
      </c>
      <c r="I32" s="183">
        <f>SUMIFS($I$8:$I$23,$D$8:$D$23,$D$30,$E$8:$E$23,E32)</f>
        <v>0</v>
      </c>
      <c r="J32" s="183"/>
    </row>
    <row r="33" spans="1:10">
      <c r="A33" s="322"/>
      <c r="B33" s="322"/>
      <c r="C33" s="322"/>
      <c r="D33" s="326">
        <v>1.7</v>
      </c>
      <c r="E33" s="179" t="s">
        <v>98</v>
      </c>
      <c r="F33" s="187">
        <f>SUMIFS($F$8:$F$23,$D$8:$D$23,$D$33,$E$8:$E$23,E33)</f>
        <v>0</v>
      </c>
      <c r="G33" s="183">
        <f>SUMIFS($G$8:$G$23,$D$8:$D$23,$D$33,$E$8:$E$23,E33)</f>
        <v>0</v>
      </c>
      <c r="H33" s="183">
        <f>SUMIFS($H$8:$H$23,$D$8:$D$23,$D$33,$E$8:$E$23,E33)</f>
        <v>0</v>
      </c>
      <c r="I33" s="183">
        <f>SUMIFS($I$8:$I$23,$D$8:$D$23,$D$33,$E$8:$E$23,E33)</f>
        <v>0</v>
      </c>
      <c r="J33" s="183"/>
    </row>
    <row r="34" spans="1:10">
      <c r="A34" s="322"/>
      <c r="B34" s="322"/>
      <c r="C34" s="322"/>
      <c r="D34" s="326"/>
      <c r="E34" s="179" t="s">
        <v>99</v>
      </c>
      <c r="F34" s="187">
        <f>SUMIFS($F$8:$F$23,$D$8:$D$23,$D$33,$E$8:$E$23,E34)</f>
        <v>0</v>
      </c>
      <c r="G34" s="183">
        <f>SUMIFS($G$8:$G$23,$D$8:$D$23,$D$33,$E$8:$E$23,E34)</f>
        <v>0</v>
      </c>
      <c r="H34" s="183">
        <f>SUMIFS($H$8:$H$23,$D$8:$D$23,$D$33,$E$8:$E$23,E34)</f>
        <v>0</v>
      </c>
      <c r="I34" s="183">
        <f>SUMIFS($I$8:$I$23,$D$8:$D$23,$D$33,$E$8:$E$23,E34)</f>
        <v>0</v>
      </c>
      <c r="J34" s="183"/>
    </row>
    <row r="35" spans="1:10">
      <c r="A35" s="322"/>
      <c r="B35" s="322"/>
      <c r="C35" s="322"/>
      <c r="D35" s="326"/>
      <c r="E35" s="185" t="s">
        <v>102</v>
      </c>
      <c r="F35" s="187">
        <f>SUMIFS($F$8:$F$23,$D$8:$D$23,$D$33,$E$8:$E$23,E35)</f>
        <v>0</v>
      </c>
      <c r="G35" s="183">
        <f>SUMIFS($G$8:$G$23,$D$8:$D$23,$D$33,$E$8:$E$23,E35)</f>
        <v>0</v>
      </c>
      <c r="H35" s="183">
        <f>SUMIFS($H$8:$H$23,$D$8:$D$23,$D$33,$E$8:$E$23,E35)</f>
        <v>0</v>
      </c>
      <c r="I35" s="183">
        <f>SUMIFS($I$8:$I$23,$D$8:$D$23,$D$33,$E$8:$E$23,E35)</f>
        <v>0</v>
      </c>
      <c r="J35" s="183"/>
    </row>
    <row r="36" spans="1:10">
      <c r="A36" s="322"/>
      <c r="B36" s="322"/>
      <c r="C36" s="322"/>
      <c r="D36" s="322" t="s">
        <v>100</v>
      </c>
      <c r="E36" s="322"/>
      <c r="F36" s="187">
        <f>SUM(F8:F23)</f>
        <v>100</v>
      </c>
      <c r="G36" s="183">
        <f>SUM(G8:G23)</f>
        <v>44800</v>
      </c>
      <c r="H36" s="183" t="e">
        <f>SUM(H8:H23)</f>
        <v>#N/A</v>
      </c>
      <c r="I36" s="183" t="e">
        <f>SUM(I8:I23)</f>
        <v>#N/A</v>
      </c>
      <c r="J36" s="183"/>
    </row>
  </sheetData>
  <mergeCells count="6">
    <mergeCell ref="A24:C36"/>
    <mergeCell ref="D24:D26"/>
    <mergeCell ref="D27:D29"/>
    <mergeCell ref="D30:D32"/>
    <mergeCell ref="D33:D35"/>
    <mergeCell ref="D36:E36"/>
  </mergeCells>
  <phoneticPr fontId="2"/>
  <dataValidations count="2">
    <dataValidation type="list" allowBlank="1" showInputMessage="1" showErrorMessage="1" sqref="D8:D23" xr:uid="{3475D5FA-EC76-414A-9117-CCFB0B631F88}">
      <formula1>$AD$4:$AD$7</formula1>
    </dataValidation>
    <dataValidation type="list" allowBlank="1" showInputMessage="1" showErrorMessage="1" sqref="E8:E23" xr:uid="{01FFCD7B-8147-40BA-8D8B-33E463B38AC8}">
      <formula1>$AH$4:$AH$7</formula1>
    </dataValidation>
  </dataValidations>
  <pageMargins left="0.70866141732283472" right="0.70866141732283472" top="0.74803149606299213" bottom="0.74803149606299213" header="0.31496062992125984" footer="0.31496062992125984"/>
  <pageSetup paperSize="9" scale="58"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016C2C-1AE8-4D82-BA00-E835691CE236}">
  <sheetPr>
    <pageSetUpPr fitToPage="1"/>
  </sheetPr>
  <dimension ref="A1:J36"/>
  <sheetViews>
    <sheetView zoomScale="90" zoomScaleNormal="90" workbookViewId="0">
      <selection activeCell="C14" sqref="C14"/>
    </sheetView>
  </sheetViews>
  <sheetFormatPr defaultRowHeight="18.75"/>
  <cols>
    <col min="1" max="1" width="5.25" style="177" bestFit="1" customWidth="1"/>
    <col min="2" max="2" width="21.375" style="177" bestFit="1" customWidth="1"/>
    <col min="3" max="3" width="35.125" style="177" bestFit="1" customWidth="1"/>
    <col min="4" max="4" width="9" style="177"/>
    <col min="5" max="5" width="10.75" style="177" customWidth="1"/>
    <col min="6" max="6" width="14.625" style="177" customWidth="1"/>
    <col min="7" max="7" width="14.875" style="177" customWidth="1"/>
    <col min="8" max="8" width="19.25" style="177" bestFit="1" customWidth="1"/>
    <col min="9" max="9" width="14.875" style="177" customWidth="1"/>
    <col min="10" max="16384" width="9" style="177"/>
  </cols>
  <sheetData>
    <row r="1" spans="1:10">
      <c r="A1" s="176" t="s">
        <v>87</v>
      </c>
    </row>
    <row r="2" spans="1:10">
      <c r="A2" s="176" t="s">
        <v>88</v>
      </c>
    </row>
    <row r="3" spans="1:10">
      <c r="A3" s="178" t="s">
        <v>158</v>
      </c>
    </row>
    <row r="4" spans="1:10">
      <c r="A4" s="176" t="str">
        <f>CONCATENATE("１　組織名　　",'管理シート（本体）'!$C$13,"　　契約管理番号　兵",'管理シート（本体）'!$B$13)</f>
        <v>１　組織名　　○○生産部会　　契約管理番号　兵99</v>
      </c>
    </row>
    <row r="5" spans="1:10">
      <c r="A5" s="176" t="str">
        <f>CONCATENATE("２　参加構成員数　　",'管理シート（本体）'!I29,"人")</f>
        <v>２　参加構成員数　　1人</v>
      </c>
    </row>
    <row r="6" spans="1:10">
      <c r="A6" s="176" t="s">
        <v>89</v>
      </c>
    </row>
    <row r="7" spans="1:10" ht="93.75">
      <c r="A7" s="179" t="s">
        <v>90</v>
      </c>
      <c r="B7" s="179" t="s">
        <v>91</v>
      </c>
      <c r="C7" s="179" t="s">
        <v>92</v>
      </c>
      <c r="D7" s="180" t="s">
        <v>93</v>
      </c>
      <c r="E7" s="180" t="s">
        <v>103</v>
      </c>
      <c r="F7" s="181" t="s">
        <v>104</v>
      </c>
      <c r="G7" s="181" t="s">
        <v>94</v>
      </c>
      <c r="H7" s="181" t="s">
        <v>105</v>
      </c>
      <c r="I7" s="181" t="s">
        <v>95</v>
      </c>
      <c r="J7" s="182" t="s">
        <v>96</v>
      </c>
    </row>
    <row r="8" spans="1:10">
      <c r="A8" s="2">
        <v>1</v>
      </c>
      <c r="B8" s="2"/>
      <c r="C8" s="149"/>
      <c r="D8" s="8">
        <v>1.5</v>
      </c>
      <c r="E8" s="2" t="s">
        <v>73</v>
      </c>
      <c r="F8" s="186">
        <f>'管理シート（本体）'!BH13</f>
        <v>0</v>
      </c>
      <c r="G8" s="183">
        <f>'R7.10'!I8</f>
        <v>43800</v>
      </c>
      <c r="H8" s="183">
        <f>'管理シート（本体）'!BK13</f>
        <v>0</v>
      </c>
      <c r="I8" s="183">
        <f>G8-H8</f>
        <v>43800</v>
      </c>
      <c r="J8" s="184"/>
    </row>
    <row r="9" spans="1:10">
      <c r="A9" s="2"/>
      <c r="B9" s="2"/>
      <c r="C9" s="149"/>
      <c r="D9" s="8">
        <v>1.5</v>
      </c>
      <c r="E9" s="2" t="s">
        <v>74</v>
      </c>
      <c r="F9" s="186">
        <f>'管理シート（本体）'!BH14</f>
        <v>0</v>
      </c>
      <c r="G9" s="183" t="e">
        <f>'R7.10'!I9</f>
        <v>#N/A</v>
      </c>
      <c r="H9" s="183" t="e">
        <f>'管理シート（本体）'!BK14</f>
        <v>#N/A</v>
      </c>
      <c r="I9" s="183" t="e">
        <f t="shared" ref="I9:I23" si="0">G9-H9</f>
        <v>#N/A</v>
      </c>
      <c r="J9" s="184"/>
    </row>
    <row r="10" spans="1:10">
      <c r="A10" s="2">
        <v>2</v>
      </c>
      <c r="B10" s="2"/>
      <c r="C10" s="149"/>
      <c r="D10" s="8">
        <v>1.5</v>
      </c>
      <c r="E10" s="2" t="s">
        <v>73</v>
      </c>
      <c r="F10" s="186">
        <f>'管理シート（本体）'!BH15</f>
        <v>0</v>
      </c>
      <c r="G10" s="183" t="e">
        <f>'R7.10'!I10</f>
        <v>#N/A</v>
      </c>
      <c r="H10" s="183" t="e">
        <f>'管理シート（本体）'!BK15</f>
        <v>#N/A</v>
      </c>
      <c r="I10" s="183" t="e">
        <f t="shared" si="0"/>
        <v>#N/A</v>
      </c>
      <c r="J10" s="184"/>
    </row>
    <row r="11" spans="1:10">
      <c r="A11" s="2"/>
      <c r="B11" s="2"/>
      <c r="C11" s="149"/>
      <c r="D11" s="8">
        <v>1.5</v>
      </c>
      <c r="E11" s="2" t="s">
        <v>74</v>
      </c>
      <c r="F11" s="186">
        <f>'管理シート（本体）'!BH16</f>
        <v>0</v>
      </c>
      <c r="G11" s="183" t="e">
        <f>'R7.10'!I11</f>
        <v>#N/A</v>
      </c>
      <c r="H11" s="183" t="e">
        <f>'管理シート（本体）'!BK16</f>
        <v>#N/A</v>
      </c>
      <c r="I11" s="183" t="e">
        <f t="shared" si="0"/>
        <v>#N/A</v>
      </c>
      <c r="J11" s="184"/>
    </row>
    <row r="12" spans="1:10">
      <c r="A12" s="2"/>
      <c r="B12" s="2"/>
      <c r="C12" s="149"/>
      <c r="D12" s="8">
        <v>1.5</v>
      </c>
      <c r="E12" s="2" t="s">
        <v>20</v>
      </c>
      <c r="F12" s="186">
        <f>'管理シート（本体）'!BH17</f>
        <v>0</v>
      </c>
      <c r="G12" s="183" t="e">
        <f>'R7.10'!I12</f>
        <v>#N/A</v>
      </c>
      <c r="H12" s="183" t="e">
        <f>'管理シート（本体）'!BK17</f>
        <v>#N/A</v>
      </c>
      <c r="I12" s="183" t="e">
        <f t="shared" si="0"/>
        <v>#N/A</v>
      </c>
      <c r="J12" s="184"/>
    </row>
    <row r="13" spans="1:10">
      <c r="A13" s="2">
        <v>3</v>
      </c>
      <c r="B13" s="2"/>
      <c r="C13" s="149"/>
      <c r="D13" s="8">
        <v>1.5</v>
      </c>
      <c r="E13" s="2" t="s">
        <v>73</v>
      </c>
      <c r="F13" s="186">
        <f>'管理シート（本体）'!BH18</f>
        <v>0</v>
      </c>
      <c r="G13" s="183" t="e">
        <f>'R7.10'!I13</f>
        <v>#N/A</v>
      </c>
      <c r="H13" s="183" t="e">
        <f>'管理シート（本体）'!BK18</f>
        <v>#N/A</v>
      </c>
      <c r="I13" s="183" t="e">
        <f t="shared" si="0"/>
        <v>#N/A</v>
      </c>
      <c r="J13" s="184"/>
    </row>
    <row r="14" spans="1:10">
      <c r="A14" s="2">
        <v>4</v>
      </c>
      <c r="B14" s="2"/>
      <c r="C14" s="149"/>
      <c r="D14" s="8">
        <v>1.5</v>
      </c>
      <c r="E14" s="2" t="s">
        <v>73</v>
      </c>
      <c r="F14" s="186">
        <f>'管理シート（本体）'!BH19</f>
        <v>0</v>
      </c>
      <c r="G14" s="183" t="e">
        <f>'R7.10'!I14</f>
        <v>#N/A</v>
      </c>
      <c r="H14" s="183" t="e">
        <f>'管理シート（本体）'!BK19</f>
        <v>#N/A</v>
      </c>
      <c r="I14" s="183" t="e">
        <f t="shared" si="0"/>
        <v>#N/A</v>
      </c>
      <c r="J14" s="184"/>
    </row>
    <row r="15" spans="1:10">
      <c r="A15" s="2"/>
      <c r="B15" s="2"/>
      <c r="C15" s="149"/>
      <c r="D15" s="8">
        <v>1.5</v>
      </c>
      <c r="E15" s="2" t="s">
        <v>74</v>
      </c>
      <c r="F15" s="186">
        <f>'管理シート（本体）'!BH20</f>
        <v>0</v>
      </c>
      <c r="G15" s="183" t="e">
        <f>'R7.10'!I15</f>
        <v>#N/A</v>
      </c>
      <c r="H15" s="183" t="e">
        <f>'管理シート（本体）'!BK20</f>
        <v>#N/A</v>
      </c>
      <c r="I15" s="183" t="e">
        <f t="shared" si="0"/>
        <v>#N/A</v>
      </c>
      <c r="J15" s="184"/>
    </row>
    <row r="16" spans="1:10">
      <c r="A16" s="2">
        <v>5</v>
      </c>
      <c r="B16" s="2"/>
      <c r="C16" s="149"/>
      <c r="D16" s="8">
        <v>1.5</v>
      </c>
      <c r="E16" s="2" t="s">
        <v>74</v>
      </c>
      <c r="F16" s="186">
        <f>'管理シート（本体）'!BH21</f>
        <v>0</v>
      </c>
      <c r="G16" s="183" t="e">
        <f>'R7.10'!I16</f>
        <v>#N/A</v>
      </c>
      <c r="H16" s="183" t="e">
        <f>'管理シート（本体）'!BK21</f>
        <v>#N/A</v>
      </c>
      <c r="I16" s="183" t="e">
        <f t="shared" si="0"/>
        <v>#N/A</v>
      </c>
      <c r="J16" s="184"/>
    </row>
    <row r="17" spans="1:10">
      <c r="A17" s="2">
        <v>6</v>
      </c>
      <c r="B17" s="2"/>
      <c r="C17" s="149"/>
      <c r="D17" s="8">
        <v>1.5</v>
      </c>
      <c r="E17" s="2" t="s">
        <v>73</v>
      </c>
      <c r="F17" s="186">
        <f>'管理シート（本体）'!BH22</f>
        <v>0</v>
      </c>
      <c r="G17" s="183" t="e">
        <f>'R7.10'!I17</f>
        <v>#N/A</v>
      </c>
      <c r="H17" s="183" t="e">
        <f>'管理シート（本体）'!BK22</f>
        <v>#N/A</v>
      </c>
      <c r="I17" s="183" t="e">
        <f t="shared" si="0"/>
        <v>#N/A</v>
      </c>
      <c r="J17" s="184"/>
    </row>
    <row r="18" spans="1:10">
      <c r="A18" s="2">
        <v>7</v>
      </c>
      <c r="B18" s="2"/>
      <c r="C18" s="149"/>
      <c r="D18" s="8">
        <v>1.5</v>
      </c>
      <c r="E18" s="2" t="s">
        <v>73</v>
      </c>
      <c r="F18" s="186">
        <f>'管理シート（本体）'!BH23</f>
        <v>0</v>
      </c>
      <c r="G18" s="183" t="e">
        <f>'R7.10'!I18</f>
        <v>#N/A</v>
      </c>
      <c r="H18" s="183" t="e">
        <f>'管理シート（本体）'!BK23</f>
        <v>#N/A</v>
      </c>
      <c r="I18" s="183" t="e">
        <f t="shared" si="0"/>
        <v>#N/A</v>
      </c>
      <c r="J18" s="184"/>
    </row>
    <row r="19" spans="1:10">
      <c r="A19" s="2"/>
      <c r="B19" s="2"/>
      <c r="C19" s="149"/>
      <c r="D19" s="8">
        <v>1.5</v>
      </c>
      <c r="E19" s="2" t="s">
        <v>74</v>
      </c>
      <c r="F19" s="186">
        <f>'管理シート（本体）'!BH24</f>
        <v>0</v>
      </c>
      <c r="G19" s="183" t="e">
        <f>'R7.10'!I19</f>
        <v>#N/A</v>
      </c>
      <c r="H19" s="183" t="e">
        <f>'管理シート（本体）'!BK24</f>
        <v>#N/A</v>
      </c>
      <c r="I19" s="183" t="e">
        <f t="shared" si="0"/>
        <v>#N/A</v>
      </c>
      <c r="J19" s="184"/>
    </row>
    <row r="20" spans="1:10">
      <c r="A20" s="2">
        <v>8</v>
      </c>
      <c r="B20" s="2"/>
      <c r="C20" s="149"/>
      <c r="D20" s="8">
        <v>1.5</v>
      </c>
      <c r="E20" s="2" t="s">
        <v>73</v>
      </c>
      <c r="F20" s="186">
        <f>'管理シート（本体）'!BH25</f>
        <v>0</v>
      </c>
      <c r="G20" s="183" t="e">
        <f>'R7.10'!I20</f>
        <v>#N/A</v>
      </c>
      <c r="H20" s="183" t="e">
        <f>'管理シート（本体）'!BK25</f>
        <v>#N/A</v>
      </c>
      <c r="I20" s="183" t="e">
        <f t="shared" si="0"/>
        <v>#N/A</v>
      </c>
      <c r="J20" s="184"/>
    </row>
    <row r="21" spans="1:10">
      <c r="A21" s="2">
        <v>9</v>
      </c>
      <c r="B21" s="2"/>
      <c r="C21" s="149"/>
      <c r="D21" s="8">
        <v>1.5</v>
      </c>
      <c r="E21" s="2" t="s">
        <v>73</v>
      </c>
      <c r="F21" s="186">
        <f>'管理シート（本体）'!BH26</f>
        <v>0</v>
      </c>
      <c r="G21" s="183" t="e">
        <f>'R7.10'!I21</f>
        <v>#N/A</v>
      </c>
      <c r="H21" s="183" t="e">
        <f>'管理シート（本体）'!BK26</f>
        <v>#N/A</v>
      </c>
      <c r="I21" s="183" t="e">
        <f t="shared" si="0"/>
        <v>#N/A</v>
      </c>
      <c r="J21" s="184"/>
    </row>
    <row r="22" spans="1:10">
      <c r="A22" s="2">
        <v>10</v>
      </c>
      <c r="B22" s="2"/>
      <c r="C22" s="149"/>
      <c r="D22" s="8">
        <v>1.5</v>
      </c>
      <c r="E22" s="2" t="s">
        <v>73</v>
      </c>
      <c r="F22" s="186">
        <f>'管理シート（本体）'!BH27</f>
        <v>0</v>
      </c>
      <c r="G22" s="183" t="e">
        <f>'R7.10'!I22</f>
        <v>#N/A</v>
      </c>
      <c r="H22" s="183" t="e">
        <f>'管理シート（本体）'!BK27</f>
        <v>#N/A</v>
      </c>
      <c r="I22" s="183" t="e">
        <f t="shared" si="0"/>
        <v>#N/A</v>
      </c>
      <c r="J22" s="184"/>
    </row>
    <row r="23" spans="1:10">
      <c r="A23" s="2">
        <v>11</v>
      </c>
      <c r="B23" s="2"/>
      <c r="C23" s="149"/>
      <c r="D23" s="8">
        <v>1.5</v>
      </c>
      <c r="E23" s="2" t="s">
        <v>73</v>
      </c>
      <c r="F23" s="186">
        <f>'管理シート（本体）'!BH28</f>
        <v>0</v>
      </c>
      <c r="G23" s="183" t="e">
        <f>'R7.10'!I23</f>
        <v>#N/A</v>
      </c>
      <c r="H23" s="183" t="e">
        <f>'管理シート（本体）'!BK28</f>
        <v>#N/A</v>
      </c>
      <c r="I23" s="183" t="e">
        <f t="shared" si="0"/>
        <v>#N/A</v>
      </c>
      <c r="J23" s="184"/>
    </row>
    <row r="24" spans="1:10">
      <c r="A24" s="322" t="s">
        <v>97</v>
      </c>
      <c r="B24" s="322"/>
      <c r="C24" s="322"/>
      <c r="D24" s="323">
        <v>1.1499999999999999</v>
      </c>
      <c r="E24" s="179" t="s">
        <v>98</v>
      </c>
      <c r="F24" s="187">
        <f>SUMIFS($F$8:$F$23,$D$8:$D$23,$D$24,$E$8:$E$23,E24)</f>
        <v>0</v>
      </c>
      <c r="G24" s="183">
        <f>SUMIFS($G$8:$G$23,$D$8:$D$23,$D$24,$E$8:$E$23,E24)</f>
        <v>0</v>
      </c>
      <c r="H24" s="183">
        <f>SUMIFS($H$8:$H$23,$D$8:$D$23,$D$24,$E$8:$E$23,E24)</f>
        <v>0</v>
      </c>
      <c r="I24" s="183">
        <f>SUMIFS($I$8:$I$23,$D$8:$D$23,$D$24,$E$8:$E$23,E24)</f>
        <v>0</v>
      </c>
      <c r="J24" s="183"/>
    </row>
    <row r="25" spans="1:10">
      <c r="A25" s="322"/>
      <c r="B25" s="322"/>
      <c r="C25" s="322"/>
      <c r="D25" s="324"/>
      <c r="E25" s="179" t="s">
        <v>99</v>
      </c>
      <c r="F25" s="187">
        <f>SUMIFS($F$8:$F$23,$D$8:$D$23,$D$24,$E$8:$E$23,E25)</f>
        <v>0</v>
      </c>
      <c r="G25" s="183">
        <f>SUMIFS($G$8:$G$23,$D$8:$D$23,$D$24,$E$8:$E$23,E25)</f>
        <v>0</v>
      </c>
      <c r="H25" s="183">
        <f>SUMIFS($H$8:$H$23,$D$8:$D$23,$D$24,$E$8:$E$23,E25)</f>
        <v>0</v>
      </c>
      <c r="I25" s="183">
        <f>SUMIFS($I$8:$I$23,$D$8:$D$23,$D$24,$E$8:$E$23,E25)</f>
        <v>0</v>
      </c>
      <c r="J25" s="183"/>
    </row>
    <row r="26" spans="1:10">
      <c r="A26" s="322"/>
      <c r="B26" s="322"/>
      <c r="C26" s="322"/>
      <c r="D26" s="325"/>
      <c r="E26" s="185" t="s">
        <v>102</v>
      </c>
      <c r="F26" s="187">
        <f>SUMIFS($F$8:$F$23,$D$8:$D$23,$D$24,$E$8:$E$23,E26)</f>
        <v>0</v>
      </c>
      <c r="G26" s="183">
        <f>SUMIFS($G$8:$G$23,$D$8:$D$23,$D$24,$E$8:$E$23,E26)</f>
        <v>0</v>
      </c>
      <c r="H26" s="183">
        <f>SUMIFS($H$8:$H$23,$D$8:$D$23,$D$24,$E$8:$E$23,E26)</f>
        <v>0</v>
      </c>
      <c r="I26" s="183">
        <f>SUMIFS($I$8:$I$23,$D$8:$D$23,$D$24,$E$8:$E$23,E26)</f>
        <v>0</v>
      </c>
      <c r="J26" s="183"/>
    </row>
    <row r="27" spans="1:10">
      <c r="A27" s="322"/>
      <c r="B27" s="322"/>
      <c r="C27" s="322"/>
      <c r="D27" s="326">
        <v>1.3</v>
      </c>
      <c r="E27" s="179" t="s">
        <v>98</v>
      </c>
      <c r="F27" s="187">
        <f>SUMIFS($F$8:$F$23,$D$8:$D$23,$D$27,$E$8:$E$23,E27)</f>
        <v>0</v>
      </c>
      <c r="G27" s="183">
        <f>SUMIFS($G$8:$G$23,$D$8:$D$23,$D$27,$E$8:$E$23,E27)</f>
        <v>0</v>
      </c>
      <c r="H27" s="183">
        <f>SUMIFS($H$8:$H$23,$D$8:$D$23,$D$27,$E$8:$E$23,E27)</f>
        <v>0</v>
      </c>
      <c r="I27" s="183">
        <f>SUMIFS($I$8:$I$23,$D$8:$D$23,$D$27,$E$8:$E$23,E27)</f>
        <v>0</v>
      </c>
      <c r="J27" s="183"/>
    </row>
    <row r="28" spans="1:10">
      <c r="A28" s="322"/>
      <c r="B28" s="322"/>
      <c r="C28" s="322"/>
      <c r="D28" s="326"/>
      <c r="E28" s="179" t="s">
        <v>99</v>
      </c>
      <c r="F28" s="187">
        <f>SUMIFS($F$8:$F$23,$D$8:$D$23,$D$27,$E$8:$E$23,E28)</f>
        <v>0</v>
      </c>
      <c r="G28" s="183">
        <f>SUMIFS($G$8:$G$23,$D$8:$D$23,$D$27,$E$8:$E$23,E28)</f>
        <v>0</v>
      </c>
      <c r="H28" s="183">
        <f>SUMIFS($H$8:$H$23,$D$8:$D$23,$D$27,$E$8:$E$23,E28)</f>
        <v>0</v>
      </c>
      <c r="I28" s="183">
        <f>SUMIFS($I$8:$I$23,$D$8:$D$23,$D$27,$E$8:$E$23,E28)</f>
        <v>0</v>
      </c>
      <c r="J28" s="183"/>
    </row>
    <row r="29" spans="1:10">
      <c r="A29" s="322"/>
      <c r="B29" s="322"/>
      <c r="C29" s="322"/>
      <c r="D29" s="326"/>
      <c r="E29" s="185" t="s">
        <v>102</v>
      </c>
      <c r="F29" s="187">
        <f>SUMIFS($F$8:$F$23,$D$8:$D$23,$D$27,$E$8:$E$23,E29)</f>
        <v>0</v>
      </c>
      <c r="G29" s="183">
        <f>SUMIFS($G$8:$G$23,$D$8:$D$23,$D$27,$E$8:$E$23,E29)</f>
        <v>0</v>
      </c>
      <c r="H29" s="183">
        <f>SUMIFS($H$8:$H$23,$D$8:$D$23,$D$27,$E$8:$E$23,E29)</f>
        <v>0</v>
      </c>
      <c r="I29" s="183">
        <f>SUMIFS($I$8:$I$23,$D$8:$D$23,$D$27,$E$8:$E$23,E29)</f>
        <v>0</v>
      </c>
      <c r="J29" s="183"/>
    </row>
    <row r="30" spans="1:10">
      <c r="A30" s="322"/>
      <c r="B30" s="322"/>
      <c r="C30" s="322"/>
      <c r="D30" s="326">
        <v>1.5</v>
      </c>
      <c r="E30" s="179" t="s">
        <v>98</v>
      </c>
      <c r="F30" s="187">
        <f>SUMIFS($F$8:$F$23,$D$8:$D$23,$D$30,$E$8:$E$23,E30)</f>
        <v>0</v>
      </c>
      <c r="G30" s="183" t="e">
        <f>SUMIFS($G$8:$G$23,$D$8:$D$23,$D$30,$E$8:$E$23,E30)</f>
        <v>#N/A</v>
      </c>
      <c r="H30" s="183" t="e">
        <f>SUMIFS($H$8:$H$23,$D$8:$D$23,$D$30,$E$8:$E$23,E30)</f>
        <v>#N/A</v>
      </c>
      <c r="I30" s="183" t="e">
        <f>SUMIFS($I$8:$I$23,$D$8:$D$23,$D$30,$E$8:$E$23,E30)</f>
        <v>#N/A</v>
      </c>
      <c r="J30" s="183"/>
    </row>
    <row r="31" spans="1:10">
      <c r="A31" s="322"/>
      <c r="B31" s="322"/>
      <c r="C31" s="322"/>
      <c r="D31" s="326"/>
      <c r="E31" s="179" t="s">
        <v>99</v>
      </c>
      <c r="F31" s="187">
        <f>SUMIFS($F$8:$F$23,$D$8:$D$23,$D$30,$E$8:$E$23,E31)</f>
        <v>0</v>
      </c>
      <c r="G31" s="183" t="e">
        <f>SUMIFS($G$8:$G$23,$D$8:$D$23,$D$30,$E$8:$E$23,E31)</f>
        <v>#N/A</v>
      </c>
      <c r="H31" s="183" t="e">
        <f>SUMIFS($H$8:$H$23,$D$8:$D$23,$D$30,$E$8:$E$23,E31)</f>
        <v>#N/A</v>
      </c>
      <c r="I31" s="183" t="e">
        <f>SUMIFS($I$8:$I$23,$D$8:$D$23,$D$30,$E$8:$E$23,E31)</f>
        <v>#N/A</v>
      </c>
      <c r="J31" s="183"/>
    </row>
    <row r="32" spans="1:10">
      <c r="A32" s="322"/>
      <c r="B32" s="322"/>
      <c r="C32" s="322"/>
      <c r="D32" s="326"/>
      <c r="E32" s="185" t="s">
        <v>102</v>
      </c>
      <c r="F32" s="187">
        <f>SUMIFS($F$8:$F$23,$D$8:$D$23,$D$30,$E$8:$E$23,E32)</f>
        <v>0</v>
      </c>
      <c r="G32" s="183" t="e">
        <f>SUMIFS($G$8:$G$23,$D$8:$D$23,$D$30,$E$8:$E$23,E32)</f>
        <v>#N/A</v>
      </c>
      <c r="H32" s="183" t="e">
        <f>SUMIFS($H$8:$H$23,$D$8:$D$23,$D$30,$E$8:$E$23,E32)</f>
        <v>#N/A</v>
      </c>
      <c r="I32" s="183" t="e">
        <f>SUMIFS($I$8:$I$23,$D$8:$D$23,$D$30,$E$8:$E$23,E32)</f>
        <v>#N/A</v>
      </c>
      <c r="J32" s="183"/>
    </row>
    <row r="33" spans="1:10">
      <c r="A33" s="322"/>
      <c r="B33" s="322"/>
      <c r="C33" s="322"/>
      <c r="D33" s="326">
        <v>1.7</v>
      </c>
      <c r="E33" s="179" t="s">
        <v>98</v>
      </c>
      <c r="F33" s="187">
        <f>SUMIFS($F$8:$F$23,$D$8:$D$23,$D$33,$E$8:$E$23,E33)</f>
        <v>0</v>
      </c>
      <c r="G33" s="183">
        <f>SUMIFS($G$8:$G$23,$D$8:$D$23,$D$33,$E$8:$E$23,E33)</f>
        <v>0</v>
      </c>
      <c r="H33" s="183">
        <f>SUMIFS($H$8:$H$23,$D$8:$D$23,$D$33,$E$8:$E$23,E33)</f>
        <v>0</v>
      </c>
      <c r="I33" s="183">
        <f>SUMIFS($I$8:$I$23,$D$8:$D$23,$D$33,$E$8:$E$23,E33)</f>
        <v>0</v>
      </c>
      <c r="J33" s="183"/>
    </row>
    <row r="34" spans="1:10">
      <c r="A34" s="322"/>
      <c r="B34" s="322"/>
      <c r="C34" s="322"/>
      <c r="D34" s="326"/>
      <c r="E34" s="179" t="s">
        <v>99</v>
      </c>
      <c r="F34" s="187">
        <f>SUMIFS($F$8:$F$23,$D$8:$D$23,$D$33,$E$8:$E$23,E34)</f>
        <v>0</v>
      </c>
      <c r="G34" s="183">
        <f>SUMIFS($G$8:$G$23,$D$8:$D$23,$D$33,$E$8:$E$23,E34)</f>
        <v>0</v>
      </c>
      <c r="H34" s="183">
        <f>SUMIFS($H$8:$H$23,$D$8:$D$23,$D$33,$E$8:$E$23,E34)</f>
        <v>0</v>
      </c>
      <c r="I34" s="183">
        <f>SUMIFS($I$8:$I$23,$D$8:$D$23,$D$33,$E$8:$E$23,E34)</f>
        <v>0</v>
      </c>
      <c r="J34" s="183"/>
    </row>
    <row r="35" spans="1:10">
      <c r="A35" s="322"/>
      <c r="B35" s="322"/>
      <c r="C35" s="322"/>
      <c r="D35" s="326"/>
      <c r="E35" s="185" t="s">
        <v>102</v>
      </c>
      <c r="F35" s="187">
        <f>SUMIFS($F$8:$F$23,$D$8:$D$23,$D$33,$E$8:$E$23,E35)</f>
        <v>0</v>
      </c>
      <c r="G35" s="183">
        <f>SUMIFS($G$8:$G$23,$D$8:$D$23,$D$33,$E$8:$E$23,E35)</f>
        <v>0</v>
      </c>
      <c r="H35" s="183">
        <f>SUMIFS($H$8:$H$23,$D$8:$D$23,$D$33,$E$8:$E$23,E35)</f>
        <v>0</v>
      </c>
      <c r="I35" s="183">
        <f>SUMIFS($I$8:$I$23,$D$8:$D$23,$D$33,$E$8:$E$23,E35)</f>
        <v>0</v>
      </c>
      <c r="J35" s="183"/>
    </row>
    <row r="36" spans="1:10">
      <c r="A36" s="322"/>
      <c r="B36" s="322"/>
      <c r="C36" s="322"/>
      <c r="D36" s="322" t="s">
        <v>100</v>
      </c>
      <c r="E36" s="322"/>
      <c r="F36" s="187">
        <f>SUM(F8:F23)</f>
        <v>0</v>
      </c>
      <c r="G36" s="183" t="e">
        <f>SUM(G8:G23)</f>
        <v>#N/A</v>
      </c>
      <c r="H36" s="183" t="e">
        <f>SUM(H8:H23)</f>
        <v>#N/A</v>
      </c>
      <c r="I36" s="183" t="e">
        <f>SUM(I8:I23)</f>
        <v>#N/A</v>
      </c>
      <c r="J36" s="183"/>
    </row>
  </sheetData>
  <mergeCells count="6">
    <mergeCell ref="A24:C36"/>
    <mergeCell ref="D24:D26"/>
    <mergeCell ref="D27:D29"/>
    <mergeCell ref="D30:D32"/>
    <mergeCell ref="D33:D35"/>
    <mergeCell ref="D36:E36"/>
  </mergeCells>
  <phoneticPr fontId="2"/>
  <dataValidations count="2">
    <dataValidation type="list" allowBlank="1" showInputMessage="1" showErrorMessage="1" sqref="E8:E23" xr:uid="{674DC01F-60D8-412F-B122-DC7311D66FB4}">
      <formula1>$AH$4:$AH$7</formula1>
    </dataValidation>
    <dataValidation type="list" allowBlank="1" showInputMessage="1" showErrorMessage="1" sqref="D8:D23" xr:uid="{9E71EE2F-02A5-420E-B8E2-17C0FAFDA9EA}">
      <formula1>$AD$4:$AD$7</formula1>
    </dataValidation>
  </dataValidations>
  <pageMargins left="0.70866141732283472" right="0.70866141732283472" top="0.74803149606299213" bottom="0.74803149606299213" header="0.31496062992125984" footer="0.31496062992125984"/>
  <pageSetup paperSize="9" scale="58"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F3C88D-B311-408C-AAA9-4711C68DA819}">
  <sheetPr>
    <pageSetUpPr fitToPage="1"/>
  </sheetPr>
  <dimension ref="A1:J36"/>
  <sheetViews>
    <sheetView zoomScale="90" zoomScaleNormal="90" workbookViewId="0">
      <selection activeCell="C14" sqref="C14"/>
    </sheetView>
  </sheetViews>
  <sheetFormatPr defaultRowHeight="18.75"/>
  <cols>
    <col min="1" max="1" width="5.25" style="177" bestFit="1" customWidth="1"/>
    <col min="2" max="2" width="21.375" style="177" bestFit="1" customWidth="1"/>
    <col min="3" max="3" width="35.125" style="177" bestFit="1" customWidth="1"/>
    <col min="4" max="4" width="9" style="177"/>
    <col min="5" max="5" width="10.75" style="177" customWidth="1"/>
    <col min="6" max="6" width="14.625" style="177" customWidth="1"/>
    <col min="7" max="7" width="14.875" style="177" customWidth="1"/>
    <col min="8" max="8" width="19.25" style="177" bestFit="1" customWidth="1"/>
    <col min="9" max="9" width="14.875" style="177" customWidth="1"/>
    <col min="10" max="16384" width="9" style="177"/>
  </cols>
  <sheetData>
    <row r="1" spans="1:10">
      <c r="A1" s="176" t="s">
        <v>87</v>
      </c>
    </row>
    <row r="2" spans="1:10">
      <c r="A2" s="176" t="s">
        <v>88</v>
      </c>
    </row>
    <row r="3" spans="1:10">
      <c r="A3" s="178" t="s">
        <v>159</v>
      </c>
    </row>
    <row r="4" spans="1:10">
      <c r="A4" s="176" t="s">
        <v>106</v>
      </c>
    </row>
    <row r="5" spans="1:10">
      <c r="A5" s="176" t="s">
        <v>101</v>
      </c>
    </row>
    <row r="6" spans="1:10">
      <c r="A6" s="176" t="s">
        <v>89</v>
      </c>
    </row>
    <row r="7" spans="1:10" ht="93.75">
      <c r="A7" s="179" t="s">
        <v>90</v>
      </c>
      <c r="B7" s="179" t="s">
        <v>91</v>
      </c>
      <c r="C7" s="179" t="s">
        <v>92</v>
      </c>
      <c r="D7" s="180" t="s">
        <v>93</v>
      </c>
      <c r="E7" s="180" t="s">
        <v>103</v>
      </c>
      <c r="F7" s="181" t="s">
        <v>104</v>
      </c>
      <c r="G7" s="181" t="s">
        <v>94</v>
      </c>
      <c r="H7" s="181" t="s">
        <v>105</v>
      </c>
      <c r="I7" s="181" t="s">
        <v>95</v>
      </c>
      <c r="J7" s="182" t="s">
        <v>96</v>
      </c>
    </row>
    <row r="8" spans="1:10">
      <c r="A8" s="2">
        <v>1</v>
      </c>
      <c r="B8" s="2"/>
      <c r="C8" s="149"/>
      <c r="D8" s="8">
        <v>1.5</v>
      </c>
      <c r="E8" s="2" t="s">
        <v>73</v>
      </c>
      <c r="F8" s="186">
        <f>'管理シート（本体）'!BN13</f>
        <v>0</v>
      </c>
      <c r="G8" s="183">
        <f>'R7.11'!I8</f>
        <v>43800</v>
      </c>
      <c r="H8" s="183">
        <f>'管理シート（本体）'!BQ13</f>
        <v>0</v>
      </c>
      <c r="I8" s="183">
        <f>G8-H8</f>
        <v>43800</v>
      </c>
      <c r="J8" s="184"/>
    </row>
    <row r="9" spans="1:10">
      <c r="A9" s="2"/>
      <c r="B9" s="2"/>
      <c r="C9" s="149"/>
      <c r="D9" s="8">
        <v>1.5</v>
      </c>
      <c r="E9" s="2" t="s">
        <v>74</v>
      </c>
      <c r="F9" s="186">
        <f>'管理シート（本体）'!BN14</f>
        <v>0</v>
      </c>
      <c r="G9" s="183" t="e">
        <f>'R7.11'!I9</f>
        <v>#N/A</v>
      </c>
      <c r="H9" s="183" t="e">
        <f>'管理シート（本体）'!BQ14</f>
        <v>#N/A</v>
      </c>
      <c r="I9" s="183" t="e">
        <f>G9-H9</f>
        <v>#N/A</v>
      </c>
      <c r="J9" s="184"/>
    </row>
    <row r="10" spans="1:10">
      <c r="A10" s="2">
        <v>2</v>
      </c>
      <c r="B10" s="2"/>
      <c r="C10" s="149"/>
      <c r="D10" s="8">
        <v>1.5</v>
      </c>
      <c r="E10" s="2" t="s">
        <v>73</v>
      </c>
      <c r="F10" s="186">
        <f>'管理シート（本体）'!BN15</f>
        <v>0</v>
      </c>
      <c r="G10" s="183" t="e">
        <f>'R7.11'!I10</f>
        <v>#N/A</v>
      </c>
      <c r="H10" s="183" t="e">
        <f>'管理シート（本体）'!BQ15</f>
        <v>#N/A</v>
      </c>
      <c r="I10" s="183" t="e">
        <f t="shared" ref="I10:I23" si="0">G10-H10</f>
        <v>#N/A</v>
      </c>
      <c r="J10" s="184"/>
    </row>
    <row r="11" spans="1:10">
      <c r="A11" s="2"/>
      <c r="B11" s="2"/>
      <c r="C11" s="149"/>
      <c r="D11" s="8">
        <v>1.5</v>
      </c>
      <c r="E11" s="2" t="s">
        <v>74</v>
      </c>
      <c r="F11" s="186">
        <f>'管理シート（本体）'!BN16</f>
        <v>0</v>
      </c>
      <c r="G11" s="183" t="e">
        <f>'R7.11'!I11</f>
        <v>#N/A</v>
      </c>
      <c r="H11" s="183" t="e">
        <f>'管理シート（本体）'!BQ16</f>
        <v>#N/A</v>
      </c>
      <c r="I11" s="183" t="e">
        <f t="shared" si="0"/>
        <v>#N/A</v>
      </c>
      <c r="J11" s="184"/>
    </row>
    <row r="12" spans="1:10">
      <c r="A12" s="2"/>
      <c r="B12" s="2"/>
      <c r="C12" s="149"/>
      <c r="D12" s="8">
        <v>1.5</v>
      </c>
      <c r="E12" s="2" t="s">
        <v>20</v>
      </c>
      <c r="F12" s="186">
        <f>'管理シート（本体）'!BN17</f>
        <v>0</v>
      </c>
      <c r="G12" s="183" t="e">
        <f>'R7.11'!I12</f>
        <v>#N/A</v>
      </c>
      <c r="H12" s="183" t="e">
        <f>'管理シート（本体）'!BQ17</f>
        <v>#N/A</v>
      </c>
      <c r="I12" s="183" t="e">
        <f t="shared" si="0"/>
        <v>#N/A</v>
      </c>
      <c r="J12" s="184"/>
    </row>
    <row r="13" spans="1:10">
      <c r="A13" s="2">
        <v>3</v>
      </c>
      <c r="B13" s="2"/>
      <c r="C13" s="149"/>
      <c r="D13" s="8">
        <v>1.5</v>
      </c>
      <c r="E13" s="2" t="s">
        <v>73</v>
      </c>
      <c r="F13" s="186">
        <f>'管理シート（本体）'!BN18</f>
        <v>0</v>
      </c>
      <c r="G13" s="183" t="e">
        <f>'R7.11'!I13</f>
        <v>#N/A</v>
      </c>
      <c r="H13" s="183" t="e">
        <f>'管理シート（本体）'!BQ18</f>
        <v>#N/A</v>
      </c>
      <c r="I13" s="183" t="e">
        <f t="shared" si="0"/>
        <v>#N/A</v>
      </c>
      <c r="J13" s="184"/>
    </row>
    <row r="14" spans="1:10">
      <c r="A14" s="2">
        <v>4</v>
      </c>
      <c r="B14" s="2"/>
      <c r="C14" s="149"/>
      <c r="D14" s="8">
        <v>1.5</v>
      </c>
      <c r="E14" s="2" t="s">
        <v>73</v>
      </c>
      <c r="F14" s="186">
        <f>'管理シート（本体）'!BN19</f>
        <v>0</v>
      </c>
      <c r="G14" s="183" t="e">
        <f>'R7.11'!I14</f>
        <v>#N/A</v>
      </c>
      <c r="H14" s="183" t="e">
        <f>'管理シート（本体）'!BQ19</f>
        <v>#N/A</v>
      </c>
      <c r="I14" s="183" t="e">
        <f t="shared" si="0"/>
        <v>#N/A</v>
      </c>
      <c r="J14" s="184"/>
    </row>
    <row r="15" spans="1:10">
      <c r="A15" s="2"/>
      <c r="B15" s="2"/>
      <c r="C15" s="149"/>
      <c r="D15" s="8">
        <v>1.5</v>
      </c>
      <c r="E15" s="2" t="s">
        <v>74</v>
      </c>
      <c r="F15" s="186">
        <f>'管理シート（本体）'!BN20</f>
        <v>0</v>
      </c>
      <c r="G15" s="183" t="e">
        <f>'R7.11'!I15</f>
        <v>#N/A</v>
      </c>
      <c r="H15" s="183" t="e">
        <f>'管理シート（本体）'!BQ20</f>
        <v>#N/A</v>
      </c>
      <c r="I15" s="183" t="e">
        <f t="shared" si="0"/>
        <v>#N/A</v>
      </c>
      <c r="J15" s="184"/>
    </row>
    <row r="16" spans="1:10">
      <c r="A16" s="2">
        <v>5</v>
      </c>
      <c r="B16" s="2"/>
      <c r="C16" s="149"/>
      <c r="D16" s="8">
        <v>1.5</v>
      </c>
      <c r="E16" s="2" t="s">
        <v>74</v>
      </c>
      <c r="F16" s="186">
        <f>'管理シート（本体）'!BN21</f>
        <v>0</v>
      </c>
      <c r="G16" s="183" t="e">
        <f>'R7.11'!I16</f>
        <v>#N/A</v>
      </c>
      <c r="H16" s="183" t="e">
        <f>'管理シート（本体）'!BQ21</f>
        <v>#N/A</v>
      </c>
      <c r="I16" s="183" t="e">
        <f t="shared" si="0"/>
        <v>#N/A</v>
      </c>
      <c r="J16" s="184"/>
    </row>
    <row r="17" spans="1:10">
      <c r="A17" s="2">
        <v>6</v>
      </c>
      <c r="B17" s="2"/>
      <c r="C17" s="149"/>
      <c r="D17" s="8">
        <v>1.5</v>
      </c>
      <c r="E17" s="2" t="s">
        <v>73</v>
      </c>
      <c r="F17" s="186">
        <f>'管理シート（本体）'!BN22</f>
        <v>0</v>
      </c>
      <c r="G17" s="183" t="e">
        <f>'R7.11'!I17</f>
        <v>#N/A</v>
      </c>
      <c r="H17" s="183" t="e">
        <f>'管理シート（本体）'!BQ22</f>
        <v>#N/A</v>
      </c>
      <c r="I17" s="183" t="e">
        <f t="shared" si="0"/>
        <v>#N/A</v>
      </c>
      <c r="J17" s="184"/>
    </row>
    <row r="18" spans="1:10">
      <c r="A18" s="2">
        <v>7</v>
      </c>
      <c r="B18" s="2"/>
      <c r="C18" s="149"/>
      <c r="D18" s="8">
        <v>1.5</v>
      </c>
      <c r="E18" s="2" t="s">
        <v>73</v>
      </c>
      <c r="F18" s="186">
        <f>'管理シート（本体）'!BN23</f>
        <v>0</v>
      </c>
      <c r="G18" s="183" t="e">
        <f>'R7.11'!I18</f>
        <v>#N/A</v>
      </c>
      <c r="H18" s="183" t="e">
        <f>'管理シート（本体）'!BQ23</f>
        <v>#N/A</v>
      </c>
      <c r="I18" s="183" t="e">
        <f t="shared" si="0"/>
        <v>#N/A</v>
      </c>
      <c r="J18" s="184"/>
    </row>
    <row r="19" spans="1:10">
      <c r="A19" s="2"/>
      <c r="B19" s="2"/>
      <c r="C19" s="149"/>
      <c r="D19" s="8">
        <v>1.5</v>
      </c>
      <c r="E19" s="2" t="s">
        <v>74</v>
      </c>
      <c r="F19" s="186">
        <f>'管理シート（本体）'!BN24</f>
        <v>0</v>
      </c>
      <c r="G19" s="183" t="e">
        <f>'R7.11'!I19</f>
        <v>#N/A</v>
      </c>
      <c r="H19" s="183" t="e">
        <f>'管理シート（本体）'!BQ24</f>
        <v>#N/A</v>
      </c>
      <c r="I19" s="183" t="e">
        <f t="shared" si="0"/>
        <v>#N/A</v>
      </c>
      <c r="J19" s="184"/>
    </row>
    <row r="20" spans="1:10">
      <c r="A20" s="2">
        <v>8</v>
      </c>
      <c r="B20" s="2"/>
      <c r="C20" s="149"/>
      <c r="D20" s="8">
        <v>1.5</v>
      </c>
      <c r="E20" s="2" t="s">
        <v>73</v>
      </c>
      <c r="F20" s="186">
        <f>'管理シート（本体）'!BN25</f>
        <v>0</v>
      </c>
      <c r="G20" s="183" t="e">
        <f>'R7.11'!I20</f>
        <v>#N/A</v>
      </c>
      <c r="H20" s="183" t="e">
        <f>'管理シート（本体）'!BQ25</f>
        <v>#N/A</v>
      </c>
      <c r="I20" s="183" t="e">
        <f t="shared" si="0"/>
        <v>#N/A</v>
      </c>
      <c r="J20" s="184"/>
    </row>
    <row r="21" spans="1:10">
      <c r="A21" s="2">
        <v>9</v>
      </c>
      <c r="B21" s="2"/>
      <c r="C21" s="149"/>
      <c r="D21" s="8">
        <v>1.5</v>
      </c>
      <c r="E21" s="2" t="s">
        <v>73</v>
      </c>
      <c r="F21" s="186">
        <f>'管理シート（本体）'!BN26</f>
        <v>0</v>
      </c>
      <c r="G21" s="183" t="e">
        <f>'R7.11'!I21</f>
        <v>#N/A</v>
      </c>
      <c r="H21" s="183" t="e">
        <f>'管理シート（本体）'!BQ26</f>
        <v>#N/A</v>
      </c>
      <c r="I21" s="183" t="e">
        <f t="shared" si="0"/>
        <v>#N/A</v>
      </c>
      <c r="J21" s="184"/>
    </row>
    <row r="22" spans="1:10">
      <c r="A22" s="2">
        <v>10</v>
      </c>
      <c r="B22" s="2"/>
      <c r="C22" s="149"/>
      <c r="D22" s="8">
        <v>1.5</v>
      </c>
      <c r="E22" s="2" t="s">
        <v>73</v>
      </c>
      <c r="F22" s="186">
        <f>'管理シート（本体）'!BN27</f>
        <v>0</v>
      </c>
      <c r="G22" s="183" t="e">
        <f>'R7.11'!I22</f>
        <v>#N/A</v>
      </c>
      <c r="H22" s="183" t="e">
        <f>'管理シート（本体）'!BQ27</f>
        <v>#N/A</v>
      </c>
      <c r="I22" s="183" t="e">
        <f t="shared" si="0"/>
        <v>#N/A</v>
      </c>
      <c r="J22" s="184"/>
    </row>
    <row r="23" spans="1:10">
      <c r="A23" s="2">
        <v>11</v>
      </c>
      <c r="B23" s="2"/>
      <c r="C23" s="149"/>
      <c r="D23" s="8">
        <v>1.5</v>
      </c>
      <c r="E23" s="2" t="s">
        <v>73</v>
      </c>
      <c r="F23" s="186">
        <f>'管理シート（本体）'!BN28</f>
        <v>0</v>
      </c>
      <c r="G23" s="183" t="e">
        <f>'R7.11'!I23</f>
        <v>#N/A</v>
      </c>
      <c r="H23" s="183" t="e">
        <f>'管理シート（本体）'!BQ28</f>
        <v>#N/A</v>
      </c>
      <c r="I23" s="183" t="e">
        <f t="shared" si="0"/>
        <v>#N/A</v>
      </c>
      <c r="J23" s="184"/>
    </row>
    <row r="24" spans="1:10">
      <c r="A24" s="322" t="s">
        <v>97</v>
      </c>
      <c r="B24" s="322"/>
      <c r="C24" s="322"/>
      <c r="D24" s="323">
        <v>1.1499999999999999</v>
      </c>
      <c r="E24" s="179" t="s">
        <v>98</v>
      </c>
      <c r="F24" s="187">
        <f>SUMIFS($F$8:$F$23,$D$8:$D$23,$D$24,$E$8:$E$23,E24)</f>
        <v>0</v>
      </c>
      <c r="G24" s="183">
        <f>SUMIFS($G$8:$G$23,$D$8:$D$23,$D$24,$E$8:$E$23,E24)</f>
        <v>0</v>
      </c>
      <c r="H24" s="183">
        <f>SUMIFS($H$8:$H$23,$D$8:$D$23,$D$24,$E$8:$E$23,E24)</f>
        <v>0</v>
      </c>
      <c r="I24" s="183">
        <f>SUMIFS($I$8:$I$23,$D$8:$D$23,$D$24,$E$8:$E$23,E24)</f>
        <v>0</v>
      </c>
      <c r="J24" s="183"/>
    </row>
    <row r="25" spans="1:10">
      <c r="A25" s="322"/>
      <c r="B25" s="322"/>
      <c r="C25" s="322"/>
      <c r="D25" s="324"/>
      <c r="E25" s="179" t="s">
        <v>99</v>
      </c>
      <c r="F25" s="187">
        <f>SUMIFS($F$8:$F$23,$D$8:$D$23,$D$24,$E$8:$E$23,E25)</f>
        <v>0</v>
      </c>
      <c r="G25" s="183">
        <f>SUMIFS($G$8:$G$23,$D$8:$D$23,$D$24,$E$8:$E$23,E25)</f>
        <v>0</v>
      </c>
      <c r="H25" s="183">
        <f>SUMIFS($H$8:$H$23,$D$8:$D$23,$D$24,$E$8:$E$23,E25)</f>
        <v>0</v>
      </c>
      <c r="I25" s="183">
        <f>SUMIFS($I$8:$I$23,$D$8:$D$23,$D$24,$E$8:$E$23,E25)</f>
        <v>0</v>
      </c>
      <c r="J25" s="183"/>
    </row>
    <row r="26" spans="1:10">
      <c r="A26" s="322"/>
      <c r="B26" s="322"/>
      <c r="C26" s="322"/>
      <c r="D26" s="325"/>
      <c r="E26" s="185" t="s">
        <v>102</v>
      </c>
      <c r="F26" s="187">
        <f>SUMIFS($F$8:$F$23,$D$8:$D$23,$D$24,$E$8:$E$23,E26)</f>
        <v>0</v>
      </c>
      <c r="G26" s="183">
        <f>SUMIFS($G$8:$G$23,$D$8:$D$23,$D$24,$E$8:$E$23,E26)</f>
        <v>0</v>
      </c>
      <c r="H26" s="183">
        <f>SUMIFS($H$8:$H$23,$D$8:$D$23,$D$24,$E$8:$E$23,E26)</f>
        <v>0</v>
      </c>
      <c r="I26" s="183">
        <f>SUMIFS($I$8:$I$23,$D$8:$D$23,$D$24,$E$8:$E$23,E26)</f>
        <v>0</v>
      </c>
      <c r="J26" s="183"/>
    </row>
    <row r="27" spans="1:10">
      <c r="A27" s="322"/>
      <c r="B27" s="322"/>
      <c r="C27" s="322"/>
      <c r="D27" s="326">
        <v>1.3</v>
      </c>
      <c r="E27" s="179" t="s">
        <v>98</v>
      </c>
      <c r="F27" s="187">
        <f>SUMIFS($F$8:$F$23,$D$8:$D$23,$D$27,$E$8:$E$23,E27)</f>
        <v>0</v>
      </c>
      <c r="G27" s="183">
        <f>SUMIFS($G$8:$G$23,$D$8:$D$23,$D$27,$E$8:$E$23,E27)</f>
        <v>0</v>
      </c>
      <c r="H27" s="183">
        <f>SUMIFS($H$8:$H$23,$D$8:$D$23,$D$27,$E$8:$E$23,E27)</f>
        <v>0</v>
      </c>
      <c r="I27" s="183">
        <f>SUMIFS($I$8:$I$23,$D$8:$D$23,$D$27,$E$8:$E$23,E27)</f>
        <v>0</v>
      </c>
      <c r="J27" s="183"/>
    </row>
    <row r="28" spans="1:10">
      <c r="A28" s="322"/>
      <c r="B28" s="322"/>
      <c r="C28" s="322"/>
      <c r="D28" s="326"/>
      <c r="E28" s="179" t="s">
        <v>99</v>
      </c>
      <c r="F28" s="187">
        <f>SUMIFS($F$8:$F$23,$D$8:$D$23,$D$27,$E$8:$E$23,E28)</f>
        <v>0</v>
      </c>
      <c r="G28" s="183">
        <f>SUMIFS($G$8:$G$23,$D$8:$D$23,$D$27,$E$8:$E$23,E28)</f>
        <v>0</v>
      </c>
      <c r="H28" s="183">
        <f>SUMIFS($H$8:$H$23,$D$8:$D$23,$D$27,$E$8:$E$23,E28)</f>
        <v>0</v>
      </c>
      <c r="I28" s="183">
        <f>SUMIFS($I$8:$I$23,$D$8:$D$23,$D$27,$E$8:$E$23,E28)</f>
        <v>0</v>
      </c>
      <c r="J28" s="183"/>
    </row>
    <row r="29" spans="1:10">
      <c r="A29" s="322"/>
      <c r="B29" s="322"/>
      <c r="C29" s="322"/>
      <c r="D29" s="326"/>
      <c r="E29" s="185" t="s">
        <v>102</v>
      </c>
      <c r="F29" s="187">
        <f>SUMIFS($F$8:$F$23,$D$8:$D$23,$D$27,$E$8:$E$23,E29)</f>
        <v>0</v>
      </c>
      <c r="G29" s="183">
        <f>SUMIFS($G$8:$G$23,$D$8:$D$23,$D$27,$E$8:$E$23,E29)</f>
        <v>0</v>
      </c>
      <c r="H29" s="183">
        <f>SUMIFS($H$8:$H$23,$D$8:$D$23,$D$27,$E$8:$E$23,E29)</f>
        <v>0</v>
      </c>
      <c r="I29" s="183">
        <f>SUMIFS($I$8:$I$23,$D$8:$D$23,$D$27,$E$8:$E$23,E29)</f>
        <v>0</v>
      </c>
      <c r="J29" s="183"/>
    </row>
    <row r="30" spans="1:10">
      <c r="A30" s="322"/>
      <c r="B30" s="322"/>
      <c r="C30" s="322"/>
      <c r="D30" s="326">
        <v>1.5</v>
      </c>
      <c r="E30" s="179" t="s">
        <v>98</v>
      </c>
      <c r="F30" s="187">
        <f>SUMIFS($F$8:$F$23,$D$8:$D$23,$D$30,$E$8:$E$23,E30)</f>
        <v>0</v>
      </c>
      <c r="G30" s="183" t="e">
        <f>SUMIFS($G$8:$G$23,$D$8:$D$23,$D$30,$E$8:$E$23,E30)</f>
        <v>#N/A</v>
      </c>
      <c r="H30" s="183" t="e">
        <f>SUMIFS($H$8:$H$23,$D$8:$D$23,$D$30,$E$8:$E$23,E30)</f>
        <v>#N/A</v>
      </c>
      <c r="I30" s="183" t="e">
        <f>SUMIFS($I$8:$I$23,$D$8:$D$23,$D$30,$E$8:$E$23,E30)</f>
        <v>#N/A</v>
      </c>
      <c r="J30" s="183"/>
    </row>
    <row r="31" spans="1:10">
      <c r="A31" s="322"/>
      <c r="B31" s="322"/>
      <c r="C31" s="322"/>
      <c r="D31" s="326"/>
      <c r="E31" s="179" t="s">
        <v>99</v>
      </c>
      <c r="F31" s="187">
        <f>SUMIFS($F$8:$F$23,$D$8:$D$23,$D$30,$E$8:$E$23,E31)</f>
        <v>0</v>
      </c>
      <c r="G31" s="183" t="e">
        <f>SUMIFS($G$8:$G$23,$D$8:$D$23,$D$30,$E$8:$E$23,E31)</f>
        <v>#N/A</v>
      </c>
      <c r="H31" s="183" t="e">
        <f>SUMIFS($H$8:$H$23,$D$8:$D$23,$D$30,$E$8:$E$23,E31)</f>
        <v>#N/A</v>
      </c>
      <c r="I31" s="183" t="e">
        <f>SUMIFS($I$8:$I$23,$D$8:$D$23,$D$30,$E$8:$E$23,E31)</f>
        <v>#N/A</v>
      </c>
      <c r="J31" s="183"/>
    </row>
    <row r="32" spans="1:10">
      <c r="A32" s="322"/>
      <c r="B32" s="322"/>
      <c r="C32" s="322"/>
      <c r="D32" s="326"/>
      <c r="E32" s="185" t="s">
        <v>102</v>
      </c>
      <c r="F32" s="187">
        <f>SUMIFS($F$8:$F$23,$D$8:$D$23,$D$30,$E$8:$E$23,E32)</f>
        <v>0</v>
      </c>
      <c r="G32" s="183" t="e">
        <f>SUMIFS($G$8:$G$23,$D$8:$D$23,$D$30,$E$8:$E$23,E32)</f>
        <v>#N/A</v>
      </c>
      <c r="H32" s="183" t="e">
        <f>SUMIFS($H$8:$H$23,$D$8:$D$23,$D$30,$E$8:$E$23,E32)</f>
        <v>#N/A</v>
      </c>
      <c r="I32" s="183" t="e">
        <f>SUMIFS($I$8:$I$23,$D$8:$D$23,$D$30,$E$8:$E$23,E32)</f>
        <v>#N/A</v>
      </c>
      <c r="J32" s="183"/>
    </row>
    <row r="33" spans="1:10">
      <c r="A33" s="322"/>
      <c r="B33" s="322"/>
      <c r="C33" s="322"/>
      <c r="D33" s="326">
        <v>1.7</v>
      </c>
      <c r="E33" s="179" t="s">
        <v>98</v>
      </c>
      <c r="F33" s="187">
        <f>SUMIFS($F$8:$F$23,$D$8:$D$23,$D$33,$E$8:$E$23,E33)</f>
        <v>0</v>
      </c>
      <c r="G33" s="183">
        <f>SUMIFS($G$8:$G$23,$D$8:$D$23,$D$33,$E$8:$E$23,E33)</f>
        <v>0</v>
      </c>
      <c r="H33" s="183">
        <f>SUMIFS($H$8:$H$23,$D$8:$D$23,$D$33,$E$8:$E$23,E33)</f>
        <v>0</v>
      </c>
      <c r="I33" s="183">
        <f>SUMIFS($I$8:$I$23,$D$8:$D$23,$D$33,$E$8:$E$23,E33)</f>
        <v>0</v>
      </c>
      <c r="J33" s="183"/>
    </row>
    <row r="34" spans="1:10">
      <c r="A34" s="322"/>
      <c r="B34" s="322"/>
      <c r="C34" s="322"/>
      <c r="D34" s="326"/>
      <c r="E34" s="179" t="s">
        <v>99</v>
      </c>
      <c r="F34" s="187">
        <f>SUMIFS($F$8:$F$23,$D$8:$D$23,$D$33,$E$8:$E$23,E34)</f>
        <v>0</v>
      </c>
      <c r="G34" s="183">
        <f>SUMIFS($G$8:$G$23,$D$8:$D$23,$D$33,$E$8:$E$23,E34)</f>
        <v>0</v>
      </c>
      <c r="H34" s="183">
        <f>SUMIFS($H$8:$H$23,$D$8:$D$23,$D$33,$E$8:$E$23,E34)</f>
        <v>0</v>
      </c>
      <c r="I34" s="183">
        <f>SUMIFS($I$8:$I$23,$D$8:$D$23,$D$33,$E$8:$E$23,E34)</f>
        <v>0</v>
      </c>
      <c r="J34" s="183"/>
    </row>
    <row r="35" spans="1:10">
      <c r="A35" s="322"/>
      <c r="B35" s="322"/>
      <c r="C35" s="322"/>
      <c r="D35" s="326"/>
      <c r="E35" s="185" t="s">
        <v>102</v>
      </c>
      <c r="F35" s="187">
        <f>SUMIFS($F$8:$F$23,$D$8:$D$23,$D$33,$E$8:$E$23,E35)</f>
        <v>0</v>
      </c>
      <c r="G35" s="183">
        <f>SUMIFS($G$8:$G$23,$D$8:$D$23,$D$33,$E$8:$E$23,E35)</f>
        <v>0</v>
      </c>
      <c r="H35" s="183">
        <f>SUMIFS($H$8:$H$23,$D$8:$D$23,$D$33,$E$8:$E$23,E35)</f>
        <v>0</v>
      </c>
      <c r="I35" s="183">
        <f>SUMIFS($I$8:$I$23,$D$8:$D$23,$D$33,$E$8:$E$23,E35)</f>
        <v>0</v>
      </c>
      <c r="J35" s="183"/>
    </row>
    <row r="36" spans="1:10">
      <c r="A36" s="322"/>
      <c r="B36" s="322"/>
      <c r="C36" s="322"/>
      <c r="D36" s="322" t="s">
        <v>100</v>
      </c>
      <c r="E36" s="322"/>
      <c r="F36" s="187">
        <f>SUM(F8:F23)</f>
        <v>0</v>
      </c>
      <c r="G36" s="183" t="e">
        <f>SUM(G8:G23)</f>
        <v>#N/A</v>
      </c>
      <c r="H36" s="183" t="e">
        <f>SUM(H8:H23)</f>
        <v>#N/A</v>
      </c>
      <c r="I36" s="183" t="e">
        <f>SUM(I8:I23)</f>
        <v>#N/A</v>
      </c>
      <c r="J36" s="183"/>
    </row>
  </sheetData>
  <mergeCells count="6">
    <mergeCell ref="A24:C36"/>
    <mergeCell ref="D24:D26"/>
    <mergeCell ref="D27:D29"/>
    <mergeCell ref="D30:D32"/>
    <mergeCell ref="D33:D35"/>
    <mergeCell ref="D36:E36"/>
  </mergeCells>
  <phoneticPr fontId="2"/>
  <dataValidations count="2">
    <dataValidation type="list" allowBlank="1" showInputMessage="1" showErrorMessage="1" sqref="D8:D23" xr:uid="{63462B13-78F9-4FD8-8416-2FCFF6A8552E}">
      <formula1>$AD$4:$AD$7</formula1>
    </dataValidation>
    <dataValidation type="list" allowBlank="1" showInputMessage="1" showErrorMessage="1" sqref="E8:E23" xr:uid="{DEE877D5-888B-43D2-95D1-9102D2F7E64D}">
      <formula1>$AH$4:$AH$7</formula1>
    </dataValidation>
  </dataValidations>
  <pageMargins left="0.70866141732283472" right="0.70866141732283472" top="0.74803149606299213" bottom="0.74803149606299213" header="0.31496062992125984" footer="0.31496062992125984"/>
  <pageSetup paperSize="9" scale="1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0AE9F-3AA3-4E15-9BBE-B50282762162}">
  <sheetPr>
    <pageSetUpPr fitToPage="1"/>
  </sheetPr>
  <dimension ref="A1:J36"/>
  <sheetViews>
    <sheetView zoomScale="90" zoomScaleNormal="90" workbookViewId="0">
      <selection activeCell="C14" sqref="C14"/>
    </sheetView>
  </sheetViews>
  <sheetFormatPr defaultRowHeight="18.75"/>
  <cols>
    <col min="1" max="1" width="5.25" style="177" bestFit="1" customWidth="1"/>
    <col min="2" max="2" width="21.375" style="177" bestFit="1" customWidth="1"/>
    <col min="3" max="3" width="35.125" style="177" bestFit="1" customWidth="1"/>
    <col min="4" max="4" width="9" style="177"/>
    <col min="5" max="5" width="10.75" style="177" customWidth="1"/>
    <col min="6" max="6" width="14.625" style="177" customWidth="1"/>
    <col min="7" max="7" width="14.875" style="177" customWidth="1"/>
    <col min="8" max="8" width="19.25" style="177" bestFit="1" customWidth="1"/>
    <col min="9" max="9" width="14.875" style="177" customWidth="1"/>
    <col min="10" max="16384" width="9" style="177"/>
  </cols>
  <sheetData>
    <row r="1" spans="1:10">
      <c r="A1" s="176" t="s">
        <v>87</v>
      </c>
    </row>
    <row r="2" spans="1:10">
      <c r="A2" s="176" t="s">
        <v>88</v>
      </c>
    </row>
    <row r="3" spans="1:10">
      <c r="A3" s="178" t="s">
        <v>160</v>
      </c>
    </row>
    <row r="4" spans="1:10">
      <c r="A4" s="176" t="str">
        <f>CONCATENATE("１　組織名　　",'管理シート（本体）'!$C$13,"　　契約管理番号　兵",'管理シート（本体）'!$B$13)</f>
        <v>１　組織名　　○○生産部会　　契約管理番号　兵99</v>
      </c>
    </row>
    <row r="5" spans="1:10">
      <c r="A5" s="176" t="str">
        <f>CONCATENATE("２　参加構成員数　　",'管理シート（本体）'!I29,"人")</f>
        <v>２　参加構成員数　　1人</v>
      </c>
    </row>
    <row r="6" spans="1:10">
      <c r="A6" s="176" t="s">
        <v>89</v>
      </c>
    </row>
    <row r="7" spans="1:10" ht="93.75">
      <c r="A7" s="179" t="s">
        <v>90</v>
      </c>
      <c r="B7" s="179" t="s">
        <v>91</v>
      </c>
      <c r="C7" s="179" t="s">
        <v>92</v>
      </c>
      <c r="D7" s="180" t="s">
        <v>93</v>
      </c>
      <c r="E7" s="180" t="s">
        <v>103</v>
      </c>
      <c r="F7" s="181" t="s">
        <v>104</v>
      </c>
      <c r="G7" s="181" t="s">
        <v>94</v>
      </c>
      <c r="H7" s="181" t="s">
        <v>105</v>
      </c>
      <c r="I7" s="181" t="s">
        <v>95</v>
      </c>
      <c r="J7" s="182" t="s">
        <v>96</v>
      </c>
    </row>
    <row r="8" spans="1:10">
      <c r="A8" s="2">
        <v>1</v>
      </c>
      <c r="B8" s="2"/>
      <c r="C8" s="149"/>
      <c r="D8" s="8">
        <v>1.5</v>
      </c>
      <c r="E8" s="2" t="s">
        <v>73</v>
      </c>
      <c r="F8" s="186">
        <f>'管理シート（本体）'!BT13</f>
        <v>0</v>
      </c>
      <c r="G8" s="183">
        <f>'R7.12'!I8</f>
        <v>43800</v>
      </c>
      <c r="H8" s="183">
        <f>'管理シート（本体）'!BW13</f>
        <v>0</v>
      </c>
      <c r="I8" s="183">
        <f>G8-H8</f>
        <v>43800</v>
      </c>
      <c r="J8" s="184"/>
    </row>
    <row r="9" spans="1:10">
      <c r="A9" s="2"/>
      <c r="B9" s="2"/>
      <c r="C9" s="149"/>
      <c r="D9" s="8">
        <v>1.5</v>
      </c>
      <c r="E9" s="2" t="s">
        <v>74</v>
      </c>
      <c r="F9" s="186">
        <f>'管理シート（本体）'!BT14</f>
        <v>0</v>
      </c>
      <c r="G9" s="183" t="e">
        <f>'R7.12'!I9</f>
        <v>#N/A</v>
      </c>
      <c r="H9" s="183" t="e">
        <f>'管理シート（本体）'!BW14</f>
        <v>#N/A</v>
      </c>
      <c r="I9" s="183" t="e">
        <f>G9-H9</f>
        <v>#N/A</v>
      </c>
      <c r="J9" s="184"/>
    </row>
    <row r="10" spans="1:10">
      <c r="A10" s="2">
        <v>2</v>
      </c>
      <c r="B10" s="2"/>
      <c r="C10" s="149"/>
      <c r="D10" s="8">
        <v>1.5</v>
      </c>
      <c r="E10" s="2" t="s">
        <v>73</v>
      </c>
      <c r="F10" s="186">
        <f>'管理シート（本体）'!BT15</f>
        <v>0</v>
      </c>
      <c r="G10" s="183" t="e">
        <f>'R7.12'!I10</f>
        <v>#N/A</v>
      </c>
      <c r="H10" s="183" t="e">
        <f>'管理シート（本体）'!BW15</f>
        <v>#N/A</v>
      </c>
      <c r="I10" s="183" t="e">
        <f t="shared" ref="I10:I23" si="0">G10-H10</f>
        <v>#N/A</v>
      </c>
      <c r="J10" s="184"/>
    </row>
    <row r="11" spans="1:10">
      <c r="A11" s="2"/>
      <c r="B11" s="2"/>
      <c r="C11" s="149"/>
      <c r="D11" s="8">
        <v>1.5</v>
      </c>
      <c r="E11" s="2" t="s">
        <v>74</v>
      </c>
      <c r="F11" s="186">
        <f>'管理シート（本体）'!BT16</f>
        <v>0</v>
      </c>
      <c r="G11" s="183" t="e">
        <f>'R7.12'!I11</f>
        <v>#N/A</v>
      </c>
      <c r="H11" s="183" t="e">
        <f>'管理シート（本体）'!BW16</f>
        <v>#N/A</v>
      </c>
      <c r="I11" s="183" t="e">
        <f t="shared" si="0"/>
        <v>#N/A</v>
      </c>
      <c r="J11" s="184"/>
    </row>
    <row r="12" spans="1:10">
      <c r="A12" s="2"/>
      <c r="B12" s="2"/>
      <c r="C12" s="149"/>
      <c r="D12" s="8">
        <v>1.5</v>
      </c>
      <c r="E12" s="2" t="s">
        <v>20</v>
      </c>
      <c r="F12" s="186">
        <f>'管理シート（本体）'!BT17</f>
        <v>0</v>
      </c>
      <c r="G12" s="183" t="e">
        <f>'R7.12'!I12</f>
        <v>#N/A</v>
      </c>
      <c r="H12" s="183" t="e">
        <f>'管理シート（本体）'!BW17</f>
        <v>#N/A</v>
      </c>
      <c r="I12" s="183" t="e">
        <f t="shared" si="0"/>
        <v>#N/A</v>
      </c>
      <c r="J12" s="184"/>
    </row>
    <row r="13" spans="1:10">
      <c r="A13" s="2">
        <v>3</v>
      </c>
      <c r="B13" s="2"/>
      <c r="C13" s="149"/>
      <c r="D13" s="8">
        <v>1.5</v>
      </c>
      <c r="E13" s="2" t="s">
        <v>73</v>
      </c>
      <c r="F13" s="186">
        <f>'管理シート（本体）'!BT18</f>
        <v>0</v>
      </c>
      <c r="G13" s="183" t="e">
        <f>'R7.12'!I13</f>
        <v>#N/A</v>
      </c>
      <c r="H13" s="183" t="e">
        <f>'管理シート（本体）'!BW18</f>
        <v>#N/A</v>
      </c>
      <c r="I13" s="183" t="e">
        <f t="shared" si="0"/>
        <v>#N/A</v>
      </c>
      <c r="J13" s="184"/>
    </row>
    <row r="14" spans="1:10">
      <c r="A14" s="2">
        <v>4</v>
      </c>
      <c r="B14" s="2"/>
      <c r="C14" s="149"/>
      <c r="D14" s="8">
        <v>1.5</v>
      </c>
      <c r="E14" s="2" t="s">
        <v>73</v>
      </c>
      <c r="F14" s="186">
        <f>'管理シート（本体）'!BT19</f>
        <v>0</v>
      </c>
      <c r="G14" s="183" t="e">
        <f>'R7.12'!I14</f>
        <v>#N/A</v>
      </c>
      <c r="H14" s="183" t="e">
        <f>'管理シート（本体）'!BW19</f>
        <v>#N/A</v>
      </c>
      <c r="I14" s="183" t="e">
        <f t="shared" si="0"/>
        <v>#N/A</v>
      </c>
      <c r="J14" s="184"/>
    </row>
    <row r="15" spans="1:10">
      <c r="A15" s="2"/>
      <c r="B15" s="2"/>
      <c r="C15" s="149"/>
      <c r="D15" s="8">
        <v>1.5</v>
      </c>
      <c r="E15" s="2" t="s">
        <v>74</v>
      </c>
      <c r="F15" s="186">
        <f>'管理シート（本体）'!BT20</f>
        <v>0</v>
      </c>
      <c r="G15" s="183" t="e">
        <f>'R7.12'!I15</f>
        <v>#N/A</v>
      </c>
      <c r="H15" s="183" t="e">
        <f>'管理シート（本体）'!BW20</f>
        <v>#N/A</v>
      </c>
      <c r="I15" s="183" t="e">
        <f t="shared" si="0"/>
        <v>#N/A</v>
      </c>
      <c r="J15" s="184"/>
    </row>
    <row r="16" spans="1:10">
      <c r="A16" s="2">
        <v>5</v>
      </c>
      <c r="B16" s="2"/>
      <c r="C16" s="149"/>
      <c r="D16" s="8">
        <v>1.5</v>
      </c>
      <c r="E16" s="2" t="s">
        <v>74</v>
      </c>
      <c r="F16" s="186">
        <f>'管理シート（本体）'!BT21</f>
        <v>0</v>
      </c>
      <c r="G16" s="183" t="e">
        <f>'R7.12'!I16</f>
        <v>#N/A</v>
      </c>
      <c r="H16" s="183" t="e">
        <f>'管理シート（本体）'!BW21</f>
        <v>#N/A</v>
      </c>
      <c r="I16" s="183" t="e">
        <f t="shared" si="0"/>
        <v>#N/A</v>
      </c>
      <c r="J16" s="184"/>
    </row>
    <row r="17" spans="1:10">
      <c r="A17" s="2">
        <v>6</v>
      </c>
      <c r="B17" s="2"/>
      <c r="C17" s="149"/>
      <c r="D17" s="8">
        <v>1.5</v>
      </c>
      <c r="E17" s="2" t="s">
        <v>73</v>
      </c>
      <c r="F17" s="186">
        <f>'管理シート（本体）'!BT22</f>
        <v>0</v>
      </c>
      <c r="G17" s="183" t="e">
        <f>'R7.12'!I17</f>
        <v>#N/A</v>
      </c>
      <c r="H17" s="183" t="e">
        <f>'管理シート（本体）'!BW22</f>
        <v>#N/A</v>
      </c>
      <c r="I17" s="183" t="e">
        <f t="shared" si="0"/>
        <v>#N/A</v>
      </c>
      <c r="J17" s="184"/>
    </row>
    <row r="18" spans="1:10">
      <c r="A18" s="2">
        <v>7</v>
      </c>
      <c r="B18" s="2"/>
      <c r="C18" s="149"/>
      <c r="D18" s="8">
        <v>1.5</v>
      </c>
      <c r="E18" s="2" t="s">
        <v>73</v>
      </c>
      <c r="F18" s="186">
        <f>'管理シート（本体）'!BT23</f>
        <v>0</v>
      </c>
      <c r="G18" s="183" t="e">
        <f>'R7.12'!I18</f>
        <v>#N/A</v>
      </c>
      <c r="H18" s="183" t="e">
        <f>'管理シート（本体）'!BW23</f>
        <v>#N/A</v>
      </c>
      <c r="I18" s="183" t="e">
        <f t="shared" si="0"/>
        <v>#N/A</v>
      </c>
      <c r="J18" s="184"/>
    </row>
    <row r="19" spans="1:10">
      <c r="A19" s="2"/>
      <c r="B19" s="2"/>
      <c r="C19" s="149"/>
      <c r="D19" s="8">
        <v>1.5</v>
      </c>
      <c r="E19" s="2" t="s">
        <v>74</v>
      </c>
      <c r="F19" s="186">
        <f>'管理シート（本体）'!BT24</f>
        <v>0</v>
      </c>
      <c r="G19" s="183" t="e">
        <f>'R7.12'!I19</f>
        <v>#N/A</v>
      </c>
      <c r="H19" s="183" t="e">
        <f>'管理シート（本体）'!BW24</f>
        <v>#N/A</v>
      </c>
      <c r="I19" s="183" t="e">
        <f t="shared" si="0"/>
        <v>#N/A</v>
      </c>
      <c r="J19" s="184"/>
    </row>
    <row r="20" spans="1:10">
      <c r="A20" s="2">
        <v>8</v>
      </c>
      <c r="B20" s="2"/>
      <c r="C20" s="149"/>
      <c r="D20" s="8">
        <v>1.5</v>
      </c>
      <c r="E20" s="2" t="s">
        <v>73</v>
      </c>
      <c r="F20" s="186">
        <f>'管理シート（本体）'!BT25</f>
        <v>0</v>
      </c>
      <c r="G20" s="183" t="e">
        <f>'R7.12'!I20</f>
        <v>#N/A</v>
      </c>
      <c r="H20" s="183" t="e">
        <f>'管理シート（本体）'!BW25</f>
        <v>#N/A</v>
      </c>
      <c r="I20" s="183" t="e">
        <f t="shared" si="0"/>
        <v>#N/A</v>
      </c>
      <c r="J20" s="184"/>
    </row>
    <row r="21" spans="1:10">
      <c r="A21" s="2">
        <v>9</v>
      </c>
      <c r="B21" s="2"/>
      <c r="C21" s="149"/>
      <c r="D21" s="8">
        <v>1.5</v>
      </c>
      <c r="E21" s="2" t="s">
        <v>73</v>
      </c>
      <c r="F21" s="186">
        <f>'管理シート（本体）'!BT26</f>
        <v>0</v>
      </c>
      <c r="G21" s="183" t="e">
        <f>'R7.12'!I21</f>
        <v>#N/A</v>
      </c>
      <c r="H21" s="183" t="e">
        <f>'管理シート（本体）'!BW26</f>
        <v>#N/A</v>
      </c>
      <c r="I21" s="183" t="e">
        <f t="shared" si="0"/>
        <v>#N/A</v>
      </c>
      <c r="J21" s="184"/>
    </row>
    <row r="22" spans="1:10">
      <c r="A22" s="2">
        <v>10</v>
      </c>
      <c r="B22" s="2"/>
      <c r="C22" s="149"/>
      <c r="D22" s="8">
        <v>1.5</v>
      </c>
      <c r="E22" s="2" t="s">
        <v>73</v>
      </c>
      <c r="F22" s="186">
        <f>'管理シート（本体）'!BT27</f>
        <v>0</v>
      </c>
      <c r="G22" s="183" t="e">
        <f>'R7.12'!I22</f>
        <v>#N/A</v>
      </c>
      <c r="H22" s="183" t="e">
        <f>'管理シート（本体）'!BW27</f>
        <v>#N/A</v>
      </c>
      <c r="I22" s="183" t="e">
        <f t="shared" si="0"/>
        <v>#N/A</v>
      </c>
      <c r="J22" s="184"/>
    </row>
    <row r="23" spans="1:10">
      <c r="A23" s="2">
        <v>11</v>
      </c>
      <c r="B23" s="2"/>
      <c r="C23" s="149"/>
      <c r="D23" s="8">
        <v>1.5</v>
      </c>
      <c r="E23" s="2" t="s">
        <v>73</v>
      </c>
      <c r="F23" s="186">
        <f>'管理シート（本体）'!BT28</f>
        <v>0</v>
      </c>
      <c r="G23" s="183" t="e">
        <f>'R7.12'!I23</f>
        <v>#N/A</v>
      </c>
      <c r="H23" s="183" t="e">
        <f>'管理シート（本体）'!BW28</f>
        <v>#N/A</v>
      </c>
      <c r="I23" s="183" t="e">
        <f t="shared" si="0"/>
        <v>#N/A</v>
      </c>
      <c r="J23" s="184"/>
    </row>
    <row r="24" spans="1:10">
      <c r="A24" s="322" t="s">
        <v>97</v>
      </c>
      <c r="B24" s="322"/>
      <c r="C24" s="322"/>
      <c r="D24" s="323">
        <v>1.1499999999999999</v>
      </c>
      <c r="E24" s="179" t="s">
        <v>98</v>
      </c>
      <c r="F24" s="187">
        <f>SUMIFS($F$8:$F$23,$D$8:$D$23,$D$24,$E$8:$E$23,E24)</f>
        <v>0</v>
      </c>
      <c r="G24" s="183">
        <f>SUMIFS($G$8:$G$23,$D$8:$D$23,$D$24,$E$8:$E$23,E24)</f>
        <v>0</v>
      </c>
      <c r="H24" s="183">
        <f>SUMIFS($H$8:$H$23,$D$8:$D$23,$D$24,$E$8:$E$23,E24)</f>
        <v>0</v>
      </c>
      <c r="I24" s="183">
        <f>SUMIFS($I$8:$I$23,$D$8:$D$23,$D$24,$E$8:$E$23,E24)</f>
        <v>0</v>
      </c>
      <c r="J24" s="183"/>
    </row>
    <row r="25" spans="1:10">
      <c r="A25" s="322"/>
      <c r="B25" s="322"/>
      <c r="C25" s="322"/>
      <c r="D25" s="324"/>
      <c r="E25" s="179" t="s">
        <v>99</v>
      </c>
      <c r="F25" s="187">
        <f>SUMIFS($F$8:$F$23,$D$8:$D$23,$D$24,$E$8:$E$23,E25)</f>
        <v>0</v>
      </c>
      <c r="G25" s="183">
        <f>SUMIFS($G$8:$G$23,$D$8:$D$23,$D$24,$E$8:$E$23,E25)</f>
        <v>0</v>
      </c>
      <c r="H25" s="183">
        <f>SUMIFS($H$8:$H$23,$D$8:$D$23,$D$24,$E$8:$E$23,E25)</f>
        <v>0</v>
      </c>
      <c r="I25" s="183">
        <f>SUMIFS($I$8:$I$23,$D$8:$D$23,$D$24,$E$8:$E$23,E25)</f>
        <v>0</v>
      </c>
      <c r="J25" s="183"/>
    </row>
    <row r="26" spans="1:10">
      <c r="A26" s="322"/>
      <c r="B26" s="322"/>
      <c r="C26" s="322"/>
      <c r="D26" s="325"/>
      <c r="E26" s="185" t="s">
        <v>102</v>
      </c>
      <c r="F26" s="187">
        <f>SUMIFS($F$8:$F$23,$D$8:$D$23,$D$24,$E$8:$E$23,E26)</f>
        <v>0</v>
      </c>
      <c r="G26" s="183">
        <f>SUMIFS($G$8:$G$23,$D$8:$D$23,$D$24,$E$8:$E$23,E26)</f>
        <v>0</v>
      </c>
      <c r="H26" s="183">
        <f>SUMIFS($H$8:$H$23,$D$8:$D$23,$D$24,$E$8:$E$23,E26)</f>
        <v>0</v>
      </c>
      <c r="I26" s="183">
        <f>SUMIFS($I$8:$I$23,$D$8:$D$23,$D$24,$E$8:$E$23,E26)</f>
        <v>0</v>
      </c>
      <c r="J26" s="183"/>
    </row>
    <row r="27" spans="1:10">
      <c r="A27" s="322"/>
      <c r="B27" s="322"/>
      <c r="C27" s="322"/>
      <c r="D27" s="326">
        <v>1.3</v>
      </c>
      <c r="E27" s="179" t="s">
        <v>98</v>
      </c>
      <c r="F27" s="187">
        <f>SUMIFS($F$8:$F$23,$D$8:$D$23,$D$27,$E$8:$E$23,E27)</f>
        <v>0</v>
      </c>
      <c r="G27" s="183">
        <f>SUMIFS($G$8:$G$23,$D$8:$D$23,$D$27,$E$8:$E$23,E27)</f>
        <v>0</v>
      </c>
      <c r="H27" s="183">
        <f>SUMIFS($H$8:$H$23,$D$8:$D$23,$D$27,$E$8:$E$23,E27)</f>
        <v>0</v>
      </c>
      <c r="I27" s="183">
        <f>SUMIFS($I$8:$I$23,$D$8:$D$23,$D$27,$E$8:$E$23,E27)</f>
        <v>0</v>
      </c>
      <c r="J27" s="183"/>
    </row>
    <row r="28" spans="1:10">
      <c r="A28" s="322"/>
      <c r="B28" s="322"/>
      <c r="C28" s="322"/>
      <c r="D28" s="326"/>
      <c r="E28" s="179" t="s">
        <v>99</v>
      </c>
      <c r="F28" s="187">
        <f>SUMIFS($F$8:$F$23,$D$8:$D$23,$D$27,$E$8:$E$23,E28)</f>
        <v>0</v>
      </c>
      <c r="G28" s="183">
        <f>SUMIFS($G$8:$G$23,$D$8:$D$23,$D$27,$E$8:$E$23,E28)</f>
        <v>0</v>
      </c>
      <c r="H28" s="183">
        <f>SUMIFS($H$8:$H$23,$D$8:$D$23,$D$27,$E$8:$E$23,E28)</f>
        <v>0</v>
      </c>
      <c r="I28" s="183">
        <f>SUMIFS($I$8:$I$23,$D$8:$D$23,$D$27,$E$8:$E$23,E28)</f>
        <v>0</v>
      </c>
      <c r="J28" s="183"/>
    </row>
    <row r="29" spans="1:10">
      <c r="A29" s="322"/>
      <c r="B29" s="322"/>
      <c r="C29" s="322"/>
      <c r="D29" s="326"/>
      <c r="E29" s="185" t="s">
        <v>102</v>
      </c>
      <c r="F29" s="187">
        <f>SUMIFS($F$8:$F$23,$D$8:$D$23,$D$27,$E$8:$E$23,E29)</f>
        <v>0</v>
      </c>
      <c r="G29" s="183">
        <f>SUMIFS($G$8:$G$23,$D$8:$D$23,$D$27,$E$8:$E$23,E29)</f>
        <v>0</v>
      </c>
      <c r="H29" s="183">
        <f>SUMIFS($H$8:$H$23,$D$8:$D$23,$D$27,$E$8:$E$23,E29)</f>
        <v>0</v>
      </c>
      <c r="I29" s="183">
        <f>SUMIFS($I$8:$I$23,$D$8:$D$23,$D$27,$E$8:$E$23,E29)</f>
        <v>0</v>
      </c>
      <c r="J29" s="183"/>
    </row>
    <row r="30" spans="1:10">
      <c r="A30" s="322"/>
      <c r="B30" s="322"/>
      <c r="C30" s="322"/>
      <c r="D30" s="326">
        <v>1.5</v>
      </c>
      <c r="E30" s="179" t="s">
        <v>98</v>
      </c>
      <c r="F30" s="187">
        <f>SUMIFS($F$8:$F$23,$D$8:$D$23,$D$30,$E$8:$E$23,E30)</f>
        <v>0</v>
      </c>
      <c r="G30" s="183" t="e">
        <f>SUMIFS($G$8:$G$23,$D$8:$D$23,$D$30,$E$8:$E$23,E30)</f>
        <v>#N/A</v>
      </c>
      <c r="H30" s="183" t="e">
        <f>SUMIFS($H$8:$H$23,$D$8:$D$23,$D$30,$E$8:$E$23,E30)</f>
        <v>#N/A</v>
      </c>
      <c r="I30" s="183" t="e">
        <f>SUMIFS($I$8:$I$23,$D$8:$D$23,$D$30,$E$8:$E$23,E30)</f>
        <v>#N/A</v>
      </c>
      <c r="J30" s="183"/>
    </row>
    <row r="31" spans="1:10">
      <c r="A31" s="322"/>
      <c r="B31" s="322"/>
      <c r="C31" s="322"/>
      <c r="D31" s="326"/>
      <c r="E31" s="179" t="s">
        <v>99</v>
      </c>
      <c r="F31" s="187">
        <f>SUMIFS($F$8:$F$23,$D$8:$D$23,$D$30,$E$8:$E$23,E31)</f>
        <v>0</v>
      </c>
      <c r="G31" s="183" t="e">
        <f>SUMIFS($G$8:$G$23,$D$8:$D$23,$D$30,$E$8:$E$23,E31)</f>
        <v>#N/A</v>
      </c>
      <c r="H31" s="183" t="e">
        <f>SUMIFS($H$8:$H$23,$D$8:$D$23,$D$30,$E$8:$E$23,E31)</f>
        <v>#N/A</v>
      </c>
      <c r="I31" s="183" t="e">
        <f>SUMIFS($I$8:$I$23,$D$8:$D$23,$D$30,$E$8:$E$23,E31)</f>
        <v>#N/A</v>
      </c>
      <c r="J31" s="183"/>
    </row>
    <row r="32" spans="1:10">
      <c r="A32" s="322"/>
      <c r="B32" s="322"/>
      <c r="C32" s="322"/>
      <c r="D32" s="326"/>
      <c r="E32" s="185" t="s">
        <v>102</v>
      </c>
      <c r="F32" s="187">
        <f>SUMIFS($F$8:$F$23,$D$8:$D$23,$D$30,$E$8:$E$23,E32)</f>
        <v>0</v>
      </c>
      <c r="G32" s="183" t="e">
        <f>SUMIFS($G$8:$G$23,$D$8:$D$23,$D$30,$E$8:$E$23,E32)</f>
        <v>#N/A</v>
      </c>
      <c r="H32" s="183" t="e">
        <f>SUMIFS($H$8:$H$23,$D$8:$D$23,$D$30,$E$8:$E$23,E32)</f>
        <v>#N/A</v>
      </c>
      <c r="I32" s="183" t="e">
        <f>SUMIFS($I$8:$I$23,$D$8:$D$23,$D$30,$E$8:$E$23,E32)</f>
        <v>#N/A</v>
      </c>
      <c r="J32" s="183"/>
    </row>
    <row r="33" spans="1:10">
      <c r="A33" s="322"/>
      <c r="B33" s="322"/>
      <c r="C33" s="322"/>
      <c r="D33" s="326">
        <v>1.7</v>
      </c>
      <c r="E33" s="179" t="s">
        <v>98</v>
      </c>
      <c r="F33" s="187">
        <f>SUMIFS($F$8:$F$23,$D$8:$D$23,$D$33,$E$8:$E$23,E33)</f>
        <v>0</v>
      </c>
      <c r="G33" s="183">
        <f>SUMIFS($G$8:$G$23,$D$8:$D$23,$D$33,$E$8:$E$23,E33)</f>
        <v>0</v>
      </c>
      <c r="H33" s="183">
        <f>SUMIFS($H$8:$H$23,$D$8:$D$23,$D$33,$E$8:$E$23,E33)</f>
        <v>0</v>
      </c>
      <c r="I33" s="183">
        <f>SUMIFS($I$8:$I$23,$D$8:$D$23,$D$33,$E$8:$E$23,E33)</f>
        <v>0</v>
      </c>
      <c r="J33" s="183"/>
    </row>
    <row r="34" spans="1:10">
      <c r="A34" s="322"/>
      <c r="B34" s="322"/>
      <c r="C34" s="322"/>
      <c r="D34" s="326"/>
      <c r="E34" s="179" t="s">
        <v>99</v>
      </c>
      <c r="F34" s="187">
        <f>SUMIFS($F$8:$F$23,$D$8:$D$23,$D$33,$E$8:$E$23,E34)</f>
        <v>0</v>
      </c>
      <c r="G34" s="183">
        <f>SUMIFS($G$8:$G$23,$D$8:$D$23,$D$33,$E$8:$E$23,E34)</f>
        <v>0</v>
      </c>
      <c r="H34" s="183">
        <f>SUMIFS($H$8:$H$23,$D$8:$D$23,$D$33,$E$8:$E$23,E34)</f>
        <v>0</v>
      </c>
      <c r="I34" s="183">
        <f>SUMIFS($I$8:$I$23,$D$8:$D$23,$D$33,$E$8:$E$23,E34)</f>
        <v>0</v>
      </c>
      <c r="J34" s="183"/>
    </row>
    <row r="35" spans="1:10">
      <c r="A35" s="322"/>
      <c r="B35" s="322"/>
      <c r="C35" s="322"/>
      <c r="D35" s="326"/>
      <c r="E35" s="185" t="s">
        <v>102</v>
      </c>
      <c r="F35" s="187">
        <f>SUMIFS($F$8:$F$23,$D$8:$D$23,$D$33,$E$8:$E$23,E35)</f>
        <v>0</v>
      </c>
      <c r="G35" s="183">
        <f>SUMIFS($G$8:$G$23,$D$8:$D$23,$D$33,$E$8:$E$23,E35)</f>
        <v>0</v>
      </c>
      <c r="H35" s="183">
        <f>SUMIFS($H$8:$H$23,$D$8:$D$23,$D$33,$E$8:$E$23,E35)</f>
        <v>0</v>
      </c>
      <c r="I35" s="183">
        <f>SUMIFS($I$8:$I$23,$D$8:$D$23,$D$33,$E$8:$E$23,E35)</f>
        <v>0</v>
      </c>
      <c r="J35" s="183"/>
    </row>
    <row r="36" spans="1:10">
      <c r="A36" s="322"/>
      <c r="B36" s="322"/>
      <c r="C36" s="322"/>
      <c r="D36" s="322" t="s">
        <v>100</v>
      </c>
      <c r="E36" s="322"/>
      <c r="F36" s="187">
        <f>SUM(F8:F23)</f>
        <v>0</v>
      </c>
      <c r="G36" s="183" t="e">
        <f>SUM(G8:G23)</f>
        <v>#N/A</v>
      </c>
      <c r="H36" s="183" t="e">
        <f>SUM(H8:H23)</f>
        <v>#N/A</v>
      </c>
      <c r="I36" s="183" t="e">
        <f>SUM(I8:I23)</f>
        <v>#N/A</v>
      </c>
      <c r="J36" s="183"/>
    </row>
  </sheetData>
  <mergeCells count="6">
    <mergeCell ref="A24:C36"/>
    <mergeCell ref="D24:D26"/>
    <mergeCell ref="D27:D29"/>
    <mergeCell ref="D30:D32"/>
    <mergeCell ref="D33:D35"/>
    <mergeCell ref="D36:E36"/>
  </mergeCells>
  <phoneticPr fontId="2"/>
  <dataValidations count="2">
    <dataValidation type="list" allowBlank="1" showInputMessage="1" showErrorMessage="1" sqref="E8:E23" xr:uid="{EFF91A86-6FC9-4A2B-8BD1-DBBC14FC0654}">
      <formula1>$AH$4:$AH$7</formula1>
    </dataValidation>
    <dataValidation type="list" allowBlank="1" showInputMessage="1" showErrorMessage="1" sqref="D8:D23" xr:uid="{260175CE-43E9-4761-86DB-1A82055B4E4F}">
      <formula1>$AD$4:$AD$7</formula1>
    </dataValidation>
  </dataValidations>
  <pageMargins left="0.70866141732283472" right="0.70866141732283472" top="0.74803149606299213" bottom="0.74803149606299213" header="0.31496062992125984" footer="0.31496062992125984"/>
  <pageSetup paperSize="9" scale="1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6C4F6F-15D5-453D-830F-98F93E2CEA96}">
  <sheetPr>
    <pageSetUpPr fitToPage="1"/>
  </sheetPr>
  <dimension ref="A1:J36"/>
  <sheetViews>
    <sheetView zoomScale="90" zoomScaleNormal="90" workbookViewId="0">
      <selection activeCell="C14" sqref="C14"/>
    </sheetView>
  </sheetViews>
  <sheetFormatPr defaultRowHeight="18.75"/>
  <cols>
    <col min="1" max="1" width="5.25" style="177" bestFit="1" customWidth="1"/>
    <col min="2" max="2" width="21.375" style="177" bestFit="1" customWidth="1"/>
    <col min="3" max="3" width="35.125" style="177" bestFit="1" customWidth="1"/>
    <col min="4" max="4" width="9" style="177"/>
    <col min="5" max="5" width="10.75" style="177" customWidth="1"/>
    <col min="6" max="6" width="14.625" style="177" customWidth="1"/>
    <col min="7" max="7" width="14.875" style="177" customWidth="1"/>
    <col min="8" max="8" width="19.25" style="177" bestFit="1" customWidth="1"/>
    <col min="9" max="9" width="14.875" style="177" customWidth="1"/>
    <col min="10" max="16384" width="9" style="177"/>
  </cols>
  <sheetData>
    <row r="1" spans="1:10">
      <c r="A1" s="176" t="s">
        <v>87</v>
      </c>
    </row>
    <row r="2" spans="1:10">
      <c r="A2" s="176" t="s">
        <v>88</v>
      </c>
    </row>
    <row r="3" spans="1:10">
      <c r="A3" s="178" t="s">
        <v>161</v>
      </c>
    </row>
    <row r="4" spans="1:10">
      <c r="A4" s="176" t="s">
        <v>106</v>
      </c>
    </row>
    <row r="5" spans="1:10">
      <c r="A5" s="176" t="s">
        <v>101</v>
      </c>
    </row>
    <row r="6" spans="1:10">
      <c r="A6" s="176" t="s">
        <v>89</v>
      </c>
    </row>
    <row r="7" spans="1:10" ht="93.75">
      <c r="A7" s="179" t="s">
        <v>90</v>
      </c>
      <c r="B7" s="179" t="s">
        <v>91</v>
      </c>
      <c r="C7" s="179" t="s">
        <v>92</v>
      </c>
      <c r="D7" s="180" t="s">
        <v>93</v>
      </c>
      <c r="E7" s="180" t="s">
        <v>103</v>
      </c>
      <c r="F7" s="181" t="s">
        <v>104</v>
      </c>
      <c r="G7" s="181" t="s">
        <v>94</v>
      </c>
      <c r="H7" s="181" t="s">
        <v>105</v>
      </c>
      <c r="I7" s="181" t="s">
        <v>95</v>
      </c>
      <c r="J7" s="182" t="s">
        <v>96</v>
      </c>
    </row>
    <row r="8" spans="1:10">
      <c r="A8" s="2">
        <v>1</v>
      </c>
      <c r="B8" s="2"/>
      <c r="C8" s="149"/>
      <c r="D8" s="8">
        <v>1.5</v>
      </c>
      <c r="E8" s="2" t="s">
        <v>73</v>
      </c>
      <c r="F8" s="186">
        <f>'管理シート（本体）'!BZ13</f>
        <v>0</v>
      </c>
      <c r="G8" s="183">
        <f>'R8.01'!I8</f>
        <v>43800</v>
      </c>
      <c r="H8" s="183">
        <f>'管理シート（本体）'!CC13</f>
        <v>0</v>
      </c>
      <c r="I8" s="183">
        <f>G8-H8</f>
        <v>43800</v>
      </c>
      <c r="J8" s="184"/>
    </row>
    <row r="9" spans="1:10">
      <c r="A9" s="2"/>
      <c r="B9" s="2"/>
      <c r="C9" s="149"/>
      <c r="D9" s="8">
        <v>1.5</v>
      </c>
      <c r="E9" s="2" t="s">
        <v>74</v>
      </c>
      <c r="F9" s="186">
        <f>'管理シート（本体）'!BZ14</f>
        <v>0</v>
      </c>
      <c r="G9" s="183" t="e">
        <f>'R8.01'!I9</f>
        <v>#N/A</v>
      </c>
      <c r="H9" s="183" t="e">
        <f>'管理シート（本体）'!CC14</f>
        <v>#N/A</v>
      </c>
      <c r="I9" s="183" t="e">
        <f>G9-H9</f>
        <v>#N/A</v>
      </c>
      <c r="J9" s="184"/>
    </row>
    <row r="10" spans="1:10">
      <c r="A10" s="2">
        <v>2</v>
      </c>
      <c r="B10" s="2"/>
      <c r="C10" s="149"/>
      <c r="D10" s="8">
        <v>1.5</v>
      </c>
      <c r="E10" s="2" t="s">
        <v>73</v>
      </c>
      <c r="F10" s="186">
        <f>'管理シート（本体）'!BZ15</f>
        <v>0</v>
      </c>
      <c r="G10" s="183" t="e">
        <f>'R8.01'!I10</f>
        <v>#N/A</v>
      </c>
      <c r="H10" s="183" t="e">
        <f>'管理シート（本体）'!CC15</f>
        <v>#N/A</v>
      </c>
      <c r="I10" s="183" t="e">
        <f t="shared" ref="I10:I23" si="0">G10-H10</f>
        <v>#N/A</v>
      </c>
      <c r="J10" s="184"/>
    </row>
    <row r="11" spans="1:10">
      <c r="A11" s="2"/>
      <c r="B11" s="2"/>
      <c r="C11" s="149"/>
      <c r="D11" s="8">
        <v>1.5</v>
      </c>
      <c r="E11" s="2" t="s">
        <v>74</v>
      </c>
      <c r="F11" s="186">
        <f>'管理シート（本体）'!BZ16</f>
        <v>0</v>
      </c>
      <c r="G11" s="183" t="e">
        <f>'R8.01'!I11</f>
        <v>#N/A</v>
      </c>
      <c r="H11" s="183" t="e">
        <f>'管理シート（本体）'!CC16</f>
        <v>#N/A</v>
      </c>
      <c r="I11" s="183" t="e">
        <f t="shared" si="0"/>
        <v>#N/A</v>
      </c>
      <c r="J11" s="184"/>
    </row>
    <row r="12" spans="1:10">
      <c r="A12" s="2"/>
      <c r="B12" s="2"/>
      <c r="C12" s="149"/>
      <c r="D12" s="8">
        <v>1.5</v>
      </c>
      <c r="E12" s="2" t="s">
        <v>20</v>
      </c>
      <c r="F12" s="186">
        <f>'管理シート（本体）'!BZ17</f>
        <v>0</v>
      </c>
      <c r="G12" s="183" t="e">
        <f>'R8.01'!I12</f>
        <v>#N/A</v>
      </c>
      <c r="H12" s="183" t="e">
        <f>'管理シート（本体）'!CC17</f>
        <v>#N/A</v>
      </c>
      <c r="I12" s="183" t="e">
        <f t="shared" si="0"/>
        <v>#N/A</v>
      </c>
      <c r="J12" s="184"/>
    </row>
    <row r="13" spans="1:10">
      <c r="A13" s="2">
        <v>3</v>
      </c>
      <c r="B13" s="2"/>
      <c r="C13" s="149"/>
      <c r="D13" s="8">
        <v>1.5</v>
      </c>
      <c r="E13" s="2" t="s">
        <v>73</v>
      </c>
      <c r="F13" s="186">
        <f>'管理シート（本体）'!BZ18</f>
        <v>0</v>
      </c>
      <c r="G13" s="183" t="e">
        <f>'R8.01'!I13</f>
        <v>#N/A</v>
      </c>
      <c r="H13" s="183" t="e">
        <f>'管理シート（本体）'!CC18</f>
        <v>#N/A</v>
      </c>
      <c r="I13" s="183" t="e">
        <f t="shared" si="0"/>
        <v>#N/A</v>
      </c>
      <c r="J13" s="184"/>
    </row>
    <row r="14" spans="1:10">
      <c r="A14" s="2">
        <v>4</v>
      </c>
      <c r="B14" s="2"/>
      <c r="C14" s="149"/>
      <c r="D14" s="8">
        <v>1.5</v>
      </c>
      <c r="E14" s="2" t="s">
        <v>73</v>
      </c>
      <c r="F14" s="186">
        <f>'管理シート（本体）'!BZ19</f>
        <v>0</v>
      </c>
      <c r="G14" s="183" t="e">
        <f>'R8.01'!I14</f>
        <v>#N/A</v>
      </c>
      <c r="H14" s="183" t="e">
        <f>'管理シート（本体）'!CC19</f>
        <v>#N/A</v>
      </c>
      <c r="I14" s="183" t="e">
        <f t="shared" si="0"/>
        <v>#N/A</v>
      </c>
      <c r="J14" s="184"/>
    </row>
    <row r="15" spans="1:10">
      <c r="A15" s="2"/>
      <c r="B15" s="2"/>
      <c r="C15" s="149"/>
      <c r="D15" s="8">
        <v>1.5</v>
      </c>
      <c r="E15" s="2" t="s">
        <v>74</v>
      </c>
      <c r="F15" s="186">
        <f>'管理シート（本体）'!BZ20</f>
        <v>0</v>
      </c>
      <c r="G15" s="183" t="e">
        <f>'R8.01'!I15</f>
        <v>#N/A</v>
      </c>
      <c r="H15" s="183" t="e">
        <f>'管理シート（本体）'!CC20</f>
        <v>#N/A</v>
      </c>
      <c r="I15" s="183" t="e">
        <f t="shared" si="0"/>
        <v>#N/A</v>
      </c>
      <c r="J15" s="184"/>
    </row>
    <row r="16" spans="1:10">
      <c r="A16" s="2">
        <v>5</v>
      </c>
      <c r="B16" s="2"/>
      <c r="C16" s="149"/>
      <c r="D16" s="8">
        <v>1.5</v>
      </c>
      <c r="E16" s="2" t="s">
        <v>74</v>
      </c>
      <c r="F16" s="186">
        <f>'管理シート（本体）'!BZ21</f>
        <v>0</v>
      </c>
      <c r="G16" s="183" t="e">
        <f>'R8.01'!I16</f>
        <v>#N/A</v>
      </c>
      <c r="H16" s="183" t="e">
        <f>'管理シート（本体）'!CC21</f>
        <v>#N/A</v>
      </c>
      <c r="I16" s="183" t="e">
        <f t="shared" si="0"/>
        <v>#N/A</v>
      </c>
      <c r="J16" s="184"/>
    </row>
    <row r="17" spans="1:10">
      <c r="A17" s="2">
        <v>6</v>
      </c>
      <c r="B17" s="2"/>
      <c r="C17" s="149"/>
      <c r="D17" s="8">
        <v>1.5</v>
      </c>
      <c r="E17" s="2" t="s">
        <v>73</v>
      </c>
      <c r="F17" s="186">
        <f>'管理シート（本体）'!BZ22</f>
        <v>0</v>
      </c>
      <c r="G17" s="183" t="e">
        <f>'R8.01'!I17</f>
        <v>#N/A</v>
      </c>
      <c r="H17" s="183" t="e">
        <f>'管理シート（本体）'!CC22</f>
        <v>#N/A</v>
      </c>
      <c r="I17" s="183" t="e">
        <f t="shared" si="0"/>
        <v>#N/A</v>
      </c>
      <c r="J17" s="184"/>
    </row>
    <row r="18" spans="1:10">
      <c r="A18" s="2">
        <v>7</v>
      </c>
      <c r="B18" s="2"/>
      <c r="C18" s="149"/>
      <c r="D18" s="8">
        <v>1.5</v>
      </c>
      <c r="E18" s="2" t="s">
        <v>73</v>
      </c>
      <c r="F18" s="186">
        <f>'管理シート（本体）'!BZ23</f>
        <v>0</v>
      </c>
      <c r="G18" s="183" t="e">
        <f>'R8.01'!I18</f>
        <v>#N/A</v>
      </c>
      <c r="H18" s="183" t="e">
        <f>'管理シート（本体）'!CC23</f>
        <v>#N/A</v>
      </c>
      <c r="I18" s="183" t="e">
        <f t="shared" si="0"/>
        <v>#N/A</v>
      </c>
      <c r="J18" s="184"/>
    </row>
    <row r="19" spans="1:10">
      <c r="A19" s="2"/>
      <c r="B19" s="2"/>
      <c r="C19" s="149"/>
      <c r="D19" s="8">
        <v>1.5</v>
      </c>
      <c r="E19" s="2" t="s">
        <v>74</v>
      </c>
      <c r="F19" s="186">
        <f>'管理シート（本体）'!BZ24</f>
        <v>0</v>
      </c>
      <c r="G19" s="183" t="e">
        <f>'R8.01'!I19</f>
        <v>#N/A</v>
      </c>
      <c r="H19" s="183" t="e">
        <f>'管理シート（本体）'!CC24</f>
        <v>#N/A</v>
      </c>
      <c r="I19" s="183" t="e">
        <f t="shared" si="0"/>
        <v>#N/A</v>
      </c>
      <c r="J19" s="184"/>
    </row>
    <row r="20" spans="1:10">
      <c r="A20" s="2">
        <v>8</v>
      </c>
      <c r="B20" s="2"/>
      <c r="C20" s="149"/>
      <c r="D20" s="8">
        <v>1.5</v>
      </c>
      <c r="E20" s="2" t="s">
        <v>73</v>
      </c>
      <c r="F20" s="186">
        <f>'管理シート（本体）'!BZ25</f>
        <v>0</v>
      </c>
      <c r="G20" s="183" t="e">
        <f>'R8.01'!I20</f>
        <v>#N/A</v>
      </c>
      <c r="H20" s="183" t="e">
        <f>'管理シート（本体）'!CC25</f>
        <v>#N/A</v>
      </c>
      <c r="I20" s="183" t="e">
        <f t="shared" si="0"/>
        <v>#N/A</v>
      </c>
      <c r="J20" s="184"/>
    </row>
    <row r="21" spans="1:10">
      <c r="A21" s="2">
        <v>9</v>
      </c>
      <c r="B21" s="2"/>
      <c r="C21" s="149"/>
      <c r="D21" s="8">
        <v>1.5</v>
      </c>
      <c r="E21" s="2" t="s">
        <v>73</v>
      </c>
      <c r="F21" s="186">
        <f>'管理シート（本体）'!BZ26</f>
        <v>0</v>
      </c>
      <c r="G21" s="183" t="e">
        <f>'R8.01'!I21</f>
        <v>#N/A</v>
      </c>
      <c r="H21" s="183" t="e">
        <f>'管理シート（本体）'!CC26</f>
        <v>#N/A</v>
      </c>
      <c r="I21" s="183" t="e">
        <f t="shared" si="0"/>
        <v>#N/A</v>
      </c>
      <c r="J21" s="184"/>
    </row>
    <row r="22" spans="1:10">
      <c r="A22" s="2">
        <v>10</v>
      </c>
      <c r="B22" s="2"/>
      <c r="C22" s="149"/>
      <c r="D22" s="8">
        <v>1.5</v>
      </c>
      <c r="E22" s="2" t="s">
        <v>73</v>
      </c>
      <c r="F22" s="186">
        <f>'管理シート（本体）'!BZ27</f>
        <v>0</v>
      </c>
      <c r="G22" s="183" t="e">
        <f>'R8.01'!I22</f>
        <v>#N/A</v>
      </c>
      <c r="H22" s="183" t="e">
        <f>'管理シート（本体）'!CC27</f>
        <v>#N/A</v>
      </c>
      <c r="I22" s="183" t="e">
        <f t="shared" si="0"/>
        <v>#N/A</v>
      </c>
      <c r="J22" s="184"/>
    </row>
    <row r="23" spans="1:10">
      <c r="A23" s="2">
        <v>11</v>
      </c>
      <c r="B23" s="2"/>
      <c r="C23" s="149"/>
      <c r="D23" s="8">
        <v>1.5</v>
      </c>
      <c r="E23" s="2" t="s">
        <v>73</v>
      </c>
      <c r="F23" s="186">
        <f>'管理シート（本体）'!BZ28</f>
        <v>0</v>
      </c>
      <c r="G23" s="183" t="e">
        <f>'R8.01'!I23</f>
        <v>#N/A</v>
      </c>
      <c r="H23" s="183" t="e">
        <f>'管理シート（本体）'!CC28</f>
        <v>#N/A</v>
      </c>
      <c r="I23" s="183" t="e">
        <f t="shared" si="0"/>
        <v>#N/A</v>
      </c>
      <c r="J23" s="184"/>
    </row>
    <row r="24" spans="1:10">
      <c r="A24" s="322" t="s">
        <v>97</v>
      </c>
      <c r="B24" s="322"/>
      <c r="C24" s="322"/>
      <c r="D24" s="323">
        <v>1.1499999999999999</v>
      </c>
      <c r="E24" s="179" t="s">
        <v>98</v>
      </c>
      <c r="F24" s="187">
        <f>SUMIFS($F$8:$F$23,$D$8:$D$23,$D$24,$E$8:$E$23,E24)</f>
        <v>0</v>
      </c>
      <c r="G24" s="183">
        <f>SUMIFS($G$8:$G$23,$D$8:$D$23,$D$24,$E$8:$E$23,E24)</f>
        <v>0</v>
      </c>
      <c r="H24" s="183">
        <f>SUMIFS($H$8:$H$23,$D$8:$D$23,$D$24,$E$8:$E$23,E24)</f>
        <v>0</v>
      </c>
      <c r="I24" s="183">
        <f>SUMIFS($I$8:$I$23,$D$8:$D$23,$D$24,$E$8:$E$23,E24)</f>
        <v>0</v>
      </c>
      <c r="J24" s="183"/>
    </row>
    <row r="25" spans="1:10">
      <c r="A25" s="322"/>
      <c r="B25" s="322"/>
      <c r="C25" s="322"/>
      <c r="D25" s="324"/>
      <c r="E25" s="179" t="s">
        <v>99</v>
      </c>
      <c r="F25" s="187">
        <f>SUMIFS($F$8:$F$23,$D$8:$D$23,$D$24,$E$8:$E$23,E25)</f>
        <v>0</v>
      </c>
      <c r="G25" s="183">
        <f>SUMIFS($G$8:$G$23,$D$8:$D$23,$D$24,$E$8:$E$23,E25)</f>
        <v>0</v>
      </c>
      <c r="H25" s="183">
        <f>SUMIFS($H$8:$H$23,$D$8:$D$23,$D$24,$E$8:$E$23,E25)</f>
        <v>0</v>
      </c>
      <c r="I25" s="183">
        <f>SUMIFS($I$8:$I$23,$D$8:$D$23,$D$24,$E$8:$E$23,E25)</f>
        <v>0</v>
      </c>
      <c r="J25" s="183"/>
    </row>
    <row r="26" spans="1:10">
      <c r="A26" s="322"/>
      <c r="B26" s="322"/>
      <c r="C26" s="322"/>
      <c r="D26" s="325"/>
      <c r="E26" s="185" t="s">
        <v>102</v>
      </c>
      <c r="F26" s="187">
        <f>SUMIFS($F$8:$F$23,$D$8:$D$23,$D$24,$E$8:$E$23,E26)</f>
        <v>0</v>
      </c>
      <c r="G26" s="183">
        <f>SUMIFS($G$8:$G$23,$D$8:$D$23,$D$24,$E$8:$E$23,E26)</f>
        <v>0</v>
      </c>
      <c r="H26" s="183">
        <f>SUMIFS($H$8:$H$23,$D$8:$D$23,$D$24,$E$8:$E$23,E26)</f>
        <v>0</v>
      </c>
      <c r="I26" s="183">
        <f>SUMIFS($I$8:$I$23,$D$8:$D$23,$D$24,$E$8:$E$23,E26)</f>
        <v>0</v>
      </c>
      <c r="J26" s="183"/>
    </row>
    <row r="27" spans="1:10">
      <c r="A27" s="322"/>
      <c r="B27" s="322"/>
      <c r="C27" s="322"/>
      <c r="D27" s="326">
        <v>1.3</v>
      </c>
      <c r="E27" s="179" t="s">
        <v>98</v>
      </c>
      <c r="F27" s="187">
        <f>SUMIFS($F$8:$F$23,$D$8:$D$23,$D$27,$E$8:$E$23,E27)</f>
        <v>0</v>
      </c>
      <c r="G27" s="183">
        <f>SUMIFS($G$8:$G$23,$D$8:$D$23,$D$27,$E$8:$E$23,E27)</f>
        <v>0</v>
      </c>
      <c r="H27" s="183">
        <f>SUMIFS($H$8:$H$23,$D$8:$D$23,$D$27,$E$8:$E$23,E27)</f>
        <v>0</v>
      </c>
      <c r="I27" s="183">
        <f>SUMIFS($I$8:$I$23,$D$8:$D$23,$D$27,$E$8:$E$23,E27)</f>
        <v>0</v>
      </c>
      <c r="J27" s="183"/>
    </row>
    <row r="28" spans="1:10">
      <c r="A28" s="322"/>
      <c r="B28" s="322"/>
      <c r="C28" s="322"/>
      <c r="D28" s="326"/>
      <c r="E28" s="179" t="s">
        <v>99</v>
      </c>
      <c r="F28" s="187">
        <f>SUMIFS($F$8:$F$23,$D$8:$D$23,$D$27,$E$8:$E$23,E28)</f>
        <v>0</v>
      </c>
      <c r="G28" s="183">
        <f>SUMIFS($G$8:$G$23,$D$8:$D$23,$D$27,$E$8:$E$23,E28)</f>
        <v>0</v>
      </c>
      <c r="H28" s="183">
        <f>SUMIFS($H$8:$H$23,$D$8:$D$23,$D$27,$E$8:$E$23,E28)</f>
        <v>0</v>
      </c>
      <c r="I28" s="183">
        <f>SUMIFS($I$8:$I$23,$D$8:$D$23,$D$27,$E$8:$E$23,E28)</f>
        <v>0</v>
      </c>
      <c r="J28" s="183"/>
    </row>
    <row r="29" spans="1:10">
      <c r="A29" s="322"/>
      <c r="B29" s="322"/>
      <c r="C29" s="322"/>
      <c r="D29" s="326"/>
      <c r="E29" s="185" t="s">
        <v>102</v>
      </c>
      <c r="F29" s="187">
        <f>SUMIFS($F$8:$F$23,$D$8:$D$23,$D$27,$E$8:$E$23,E29)</f>
        <v>0</v>
      </c>
      <c r="G29" s="183">
        <f>SUMIFS($G$8:$G$23,$D$8:$D$23,$D$27,$E$8:$E$23,E29)</f>
        <v>0</v>
      </c>
      <c r="H29" s="183">
        <f>SUMIFS($H$8:$H$23,$D$8:$D$23,$D$27,$E$8:$E$23,E29)</f>
        <v>0</v>
      </c>
      <c r="I29" s="183">
        <f>SUMIFS($I$8:$I$23,$D$8:$D$23,$D$27,$E$8:$E$23,E29)</f>
        <v>0</v>
      </c>
      <c r="J29" s="183"/>
    </row>
    <row r="30" spans="1:10">
      <c r="A30" s="322"/>
      <c r="B30" s="322"/>
      <c r="C30" s="322"/>
      <c r="D30" s="326">
        <v>1.5</v>
      </c>
      <c r="E30" s="179" t="s">
        <v>98</v>
      </c>
      <c r="F30" s="187">
        <f>SUMIFS($F$8:$F$23,$D$8:$D$23,$D$30,$E$8:$E$23,E30)</f>
        <v>0</v>
      </c>
      <c r="G30" s="183" t="e">
        <f>SUMIFS($G$8:$G$23,$D$8:$D$23,$D$30,$E$8:$E$23,E30)</f>
        <v>#N/A</v>
      </c>
      <c r="H30" s="183" t="e">
        <f>SUMIFS($H$8:$H$23,$D$8:$D$23,$D$30,$E$8:$E$23,E30)</f>
        <v>#N/A</v>
      </c>
      <c r="I30" s="183" t="e">
        <f>SUMIFS($I$8:$I$23,$D$8:$D$23,$D$30,$E$8:$E$23,E30)</f>
        <v>#N/A</v>
      </c>
      <c r="J30" s="183"/>
    </row>
    <row r="31" spans="1:10">
      <c r="A31" s="322"/>
      <c r="B31" s="322"/>
      <c r="C31" s="322"/>
      <c r="D31" s="326"/>
      <c r="E31" s="179" t="s">
        <v>99</v>
      </c>
      <c r="F31" s="187">
        <f>SUMIFS($F$8:$F$23,$D$8:$D$23,$D$30,$E$8:$E$23,E31)</f>
        <v>0</v>
      </c>
      <c r="G31" s="183" t="e">
        <f>SUMIFS($G$8:$G$23,$D$8:$D$23,$D$30,$E$8:$E$23,E31)</f>
        <v>#N/A</v>
      </c>
      <c r="H31" s="183" t="e">
        <f>SUMIFS($H$8:$H$23,$D$8:$D$23,$D$30,$E$8:$E$23,E31)</f>
        <v>#N/A</v>
      </c>
      <c r="I31" s="183" t="e">
        <f>SUMIFS($I$8:$I$23,$D$8:$D$23,$D$30,$E$8:$E$23,E31)</f>
        <v>#N/A</v>
      </c>
      <c r="J31" s="183"/>
    </row>
    <row r="32" spans="1:10">
      <c r="A32" s="322"/>
      <c r="B32" s="322"/>
      <c r="C32" s="322"/>
      <c r="D32" s="326"/>
      <c r="E32" s="185" t="s">
        <v>102</v>
      </c>
      <c r="F32" s="187">
        <f>SUMIFS($F$8:$F$23,$D$8:$D$23,$D$30,$E$8:$E$23,E32)</f>
        <v>0</v>
      </c>
      <c r="G32" s="183" t="e">
        <f>SUMIFS($G$8:$G$23,$D$8:$D$23,$D$30,$E$8:$E$23,E32)</f>
        <v>#N/A</v>
      </c>
      <c r="H32" s="183" t="e">
        <f>SUMIFS($H$8:$H$23,$D$8:$D$23,$D$30,$E$8:$E$23,E32)</f>
        <v>#N/A</v>
      </c>
      <c r="I32" s="183" t="e">
        <f>SUMIFS($I$8:$I$23,$D$8:$D$23,$D$30,$E$8:$E$23,E32)</f>
        <v>#N/A</v>
      </c>
      <c r="J32" s="183"/>
    </row>
    <row r="33" spans="1:10">
      <c r="A33" s="322"/>
      <c r="B33" s="322"/>
      <c r="C33" s="322"/>
      <c r="D33" s="326">
        <v>1.7</v>
      </c>
      <c r="E33" s="179" t="s">
        <v>98</v>
      </c>
      <c r="F33" s="187">
        <f>SUMIFS($F$8:$F$23,$D$8:$D$23,$D$33,$E$8:$E$23,E33)</f>
        <v>0</v>
      </c>
      <c r="G33" s="183">
        <f>SUMIFS($G$8:$G$23,$D$8:$D$23,$D$33,$E$8:$E$23,E33)</f>
        <v>0</v>
      </c>
      <c r="H33" s="183">
        <f>SUMIFS($H$8:$H$23,$D$8:$D$23,$D$33,$E$8:$E$23,E33)</f>
        <v>0</v>
      </c>
      <c r="I33" s="183">
        <f>SUMIFS($I$8:$I$23,$D$8:$D$23,$D$33,$E$8:$E$23,E33)</f>
        <v>0</v>
      </c>
      <c r="J33" s="183"/>
    </row>
    <row r="34" spans="1:10">
      <c r="A34" s="322"/>
      <c r="B34" s="322"/>
      <c r="C34" s="322"/>
      <c r="D34" s="326"/>
      <c r="E34" s="179" t="s">
        <v>99</v>
      </c>
      <c r="F34" s="187">
        <f>SUMIFS($F$8:$F$23,$D$8:$D$23,$D$33,$E$8:$E$23,E34)</f>
        <v>0</v>
      </c>
      <c r="G34" s="183">
        <f>SUMIFS($G$8:$G$23,$D$8:$D$23,$D$33,$E$8:$E$23,E34)</f>
        <v>0</v>
      </c>
      <c r="H34" s="183">
        <f>SUMIFS($H$8:$H$23,$D$8:$D$23,$D$33,$E$8:$E$23,E34)</f>
        <v>0</v>
      </c>
      <c r="I34" s="183">
        <f>SUMIFS($I$8:$I$23,$D$8:$D$23,$D$33,$E$8:$E$23,E34)</f>
        <v>0</v>
      </c>
      <c r="J34" s="183"/>
    </row>
    <row r="35" spans="1:10">
      <c r="A35" s="322"/>
      <c r="B35" s="322"/>
      <c r="C35" s="322"/>
      <c r="D35" s="326"/>
      <c r="E35" s="185" t="s">
        <v>102</v>
      </c>
      <c r="F35" s="187">
        <f>SUMIFS($F$8:$F$23,$D$8:$D$23,$D$33,$E$8:$E$23,E35)</f>
        <v>0</v>
      </c>
      <c r="G35" s="183">
        <f>SUMIFS($G$8:$G$23,$D$8:$D$23,$D$33,$E$8:$E$23,E35)</f>
        <v>0</v>
      </c>
      <c r="H35" s="183">
        <f>SUMIFS($H$8:$H$23,$D$8:$D$23,$D$33,$E$8:$E$23,E35)</f>
        <v>0</v>
      </c>
      <c r="I35" s="183">
        <f>SUMIFS($I$8:$I$23,$D$8:$D$23,$D$33,$E$8:$E$23,E35)</f>
        <v>0</v>
      </c>
      <c r="J35" s="183"/>
    </row>
    <row r="36" spans="1:10">
      <c r="A36" s="322"/>
      <c r="B36" s="322"/>
      <c r="C36" s="322"/>
      <c r="D36" s="322" t="s">
        <v>100</v>
      </c>
      <c r="E36" s="322"/>
      <c r="F36" s="187">
        <f>SUM(F8:F23)</f>
        <v>0</v>
      </c>
      <c r="G36" s="183" t="e">
        <f>SUM(G8:G23)</f>
        <v>#N/A</v>
      </c>
      <c r="H36" s="183" t="e">
        <f>SUM(H8:H23)</f>
        <v>#N/A</v>
      </c>
      <c r="I36" s="183" t="e">
        <f>SUM(I8:I23)</f>
        <v>#N/A</v>
      </c>
      <c r="J36" s="183"/>
    </row>
  </sheetData>
  <mergeCells count="6">
    <mergeCell ref="A24:C36"/>
    <mergeCell ref="D24:D26"/>
    <mergeCell ref="D27:D29"/>
    <mergeCell ref="D30:D32"/>
    <mergeCell ref="D33:D35"/>
    <mergeCell ref="D36:E36"/>
  </mergeCells>
  <phoneticPr fontId="2"/>
  <dataValidations count="2">
    <dataValidation type="list" allowBlank="1" showInputMessage="1" showErrorMessage="1" sqref="D8:D23" xr:uid="{B8C9A58D-67A2-44A4-8690-0428D3B23522}">
      <formula1>$AD$4:$AD$7</formula1>
    </dataValidation>
    <dataValidation type="list" allowBlank="1" showInputMessage="1" showErrorMessage="1" sqref="E8:E23" xr:uid="{B6952886-ACBE-40A0-80F8-3294A392F3D4}">
      <formula1>$AH$4:$AH$7</formula1>
    </dataValidation>
  </dataValidations>
  <pageMargins left="0.70866141732283472" right="0.70866141732283472" top="0.74803149606299213" bottom="0.74803149606299213" header="0.31496062992125984" footer="0.31496062992125984"/>
  <pageSetup paperSize="9" scale="1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CFD1A-538C-4B1C-980E-83DC9E99D067}">
  <sheetPr>
    <pageSetUpPr fitToPage="1"/>
  </sheetPr>
  <dimension ref="A1:J36"/>
  <sheetViews>
    <sheetView zoomScale="90" zoomScaleNormal="90" workbookViewId="0">
      <selection activeCell="C14" sqref="C14"/>
    </sheetView>
  </sheetViews>
  <sheetFormatPr defaultRowHeight="18.75"/>
  <cols>
    <col min="1" max="1" width="5.25" style="177" bestFit="1" customWidth="1"/>
    <col min="2" max="2" width="21.375" style="177" bestFit="1" customWidth="1"/>
    <col min="3" max="3" width="35.125" style="177" bestFit="1" customWidth="1"/>
    <col min="4" max="4" width="9" style="177"/>
    <col min="5" max="5" width="10.75" style="177" customWidth="1"/>
    <col min="6" max="6" width="14.625" style="177" customWidth="1"/>
    <col min="7" max="7" width="14.875" style="177" customWidth="1"/>
    <col min="8" max="8" width="19.25" style="177" bestFit="1" customWidth="1"/>
    <col min="9" max="9" width="14.875" style="177" customWidth="1"/>
    <col min="10" max="16384" width="9" style="177"/>
  </cols>
  <sheetData>
    <row r="1" spans="1:10">
      <c r="A1" s="176" t="s">
        <v>87</v>
      </c>
    </row>
    <row r="2" spans="1:10">
      <c r="A2" s="176" t="s">
        <v>88</v>
      </c>
    </row>
    <row r="3" spans="1:10">
      <c r="A3" s="178" t="s">
        <v>162</v>
      </c>
    </row>
    <row r="4" spans="1:10">
      <c r="A4" s="176" t="s">
        <v>106</v>
      </c>
    </row>
    <row r="5" spans="1:10">
      <c r="A5" s="176" t="s">
        <v>101</v>
      </c>
    </row>
    <row r="6" spans="1:10">
      <c r="A6" s="176" t="s">
        <v>89</v>
      </c>
    </row>
    <row r="7" spans="1:10" ht="93.75">
      <c r="A7" s="179" t="s">
        <v>90</v>
      </c>
      <c r="B7" s="179" t="s">
        <v>91</v>
      </c>
      <c r="C7" s="179" t="s">
        <v>92</v>
      </c>
      <c r="D7" s="180" t="s">
        <v>93</v>
      </c>
      <c r="E7" s="180" t="s">
        <v>103</v>
      </c>
      <c r="F7" s="181" t="s">
        <v>104</v>
      </c>
      <c r="G7" s="181" t="s">
        <v>94</v>
      </c>
      <c r="H7" s="181" t="s">
        <v>105</v>
      </c>
      <c r="I7" s="181" t="s">
        <v>95</v>
      </c>
      <c r="J7" s="182" t="s">
        <v>96</v>
      </c>
    </row>
    <row r="8" spans="1:10">
      <c r="A8" s="2">
        <v>1</v>
      </c>
      <c r="B8" s="2"/>
      <c r="C8" s="149"/>
      <c r="D8" s="8">
        <v>1.5</v>
      </c>
      <c r="E8" s="2" t="s">
        <v>73</v>
      </c>
      <c r="F8" s="186">
        <f>'管理シート（本体）'!CF13</f>
        <v>0</v>
      </c>
      <c r="G8" s="183">
        <f>'R8.02'!I8</f>
        <v>43800</v>
      </c>
      <c r="H8" s="183">
        <f>'管理シート（本体）'!CI13</f>
        <v>0</v>
      </c>
      <c r="I8" s="183">
        <f>G8-H8</f>
        <v>43800</v>
      </c>
      <c r="J8" s="184"/>
    </row>
    <row r="9" spans="1:10">
      <c r="A9" s="2"/>
      <c r="B9" s="2"/>
      <c r="C9" s="149"/>
      <c r="D9" s="8">
        <v>1.5</v>
      </c>
      <c r="E9" s="2" t="s">
        <v>74</v>
      </c>
      <c r="F9" s="186">
        <f>'管理シート（本体）'!CF14</f>
        <v>0</v>
      </c>
      <c r="G9" s="183" t="e">
        <f>'R8.02'!I9</f>
        <v>#N/A</v>
      </c>
      <c r="H9" s="183" t="e">
        <f>'管理シート（本体）'!CI14</f>
        <v>#N/A</v>
      </c>
      <c r="I9" s="183" t="e">
        <f>G9-H9</f>
        <v>#N/A</v>
      </c>
      <c r="J9" s="184"/>
    </row>
    <row r="10" spans="1:10">
      <c r="A10" s="2">
        <v>2</v>
      </c>
      <c r="B10" s="2"/>
      <c r="C10" s="149"/>
      <c r="D10" s="8">
        <v>1.5</v>
      </c>
      <c r="E10" s="2" t="s">
        <v>73</v>
      </c>
      <c r="F10" s="186">
        <f>'管理シート（本体）'!CF15</f>
        <v>0</v>
      </c>
      <c r="G10" s="183" t="e">
        <f>'R8.02'!I10</f>
        <v>#N/A</v>
      </c>
      <c r="H10" s="183" t="e">
        <f>'管理シート（本体）'!CI15</f>
        <v>#N/A</v>
      </c>
      <c r="I10" s="183" t="e">
        <f t="shared" ref="I10:I23" si="0">G10-H10</f>
        <v>#N/A</v>
      </c>
      <c r="J10" s="184"/>
    </row>
    <row r="11" spans="1:10">
      <c r="A11" s="2"/>
      <c r="B11" s="2"/>
      <c r="C11" s="149"/>
      <c r="D11" s="8">
        <v>1.5</v>
      </c>
      <c r="E11" s="2" t="s">
        <v>74</v>
      </c>
      <c r="F11" s="186">
        <f>'管理シート（本体）'!CF16</f>
        <v>0</v>
      </c>
      <c r="G11" s="183" t="e">
        <f>'R8.02'!I11</f>
        <v>#N/A</v>
      </c>
      <c r="H11" s="183" t="e">
        <f>'管理シート（本体）'!CI16</f>
        <v>#N/A</v>
      </c>
      <c r="I11" s="183" t="e">
        <f t="shared" si="0"/>
        <v>#N/A</v>
      </c>
      <c r="J11" s="184"/>
    </row>
    <row r="12" spans="1:10">
      <c r="A12" s="2"/>
      <c r="B12" s="2"/>
      <c r="C12" s="149"/>
      <c r="D12" s="8">
        <v>1.5</v>
      </c>
      <c r="E12" s="2" t="s">
        <v>20</v>
      </c>
      <c r="F12" s="186">
        <f>'管理シート（本体）'!CF17</f>
        <v>0</v>
      </c>
      <c r="G12" s="183" t="e">
        <f>'R8.02'!I12</f>
        <v>#N/A</v>
      </c>
      <c r="H12" s="183" t="e">
        <f>'管理シート（本体）'!CI17</f>
        <v>#N/A</v>
      </c>
      <c r="I12" s="183" t="e">
        <f t="shared" si="0"/>
        <v>#N/A</v>
      </c>
      <c r="J12" s="184"/>
    </row>
    <row r="13" spans="1:10">
      <c r="A13" s="2">
        <v>3</v>
      </c>
      <c r="B13" s="2"/>
      <c r="C13" s="149"/>
      <c r="D13" s="8">
        <v>1.5</v>
      </c>
      <c r="E13" s="2" t="s">
        <v>73</v>
      </c>
      <c r="F13" s="186">
        <f>'管理シート（本体）'!CF18</f>
        <v>0</v>
      </c>
      <c r="G13" s="183" t="e">
        <f>'R8.02'!I13</f>
        <v>#N/A</v>
      </c>
      <c r="H13" s="183" t="e">
        <f>'管理シート（本体）'!CI18</f>
        <v>#N/A</v>
      </c>
      <c r="I13" s="183" t="e">
        <f t="shared" si="0"/>
        <v>#N/A</v>
      </c>
      <c r="J13" s="184"/>
    </row>
    <row r="14" spans="1:10">
      <c r="A14" s="2">
        <v>4</v>
      </c>
      <c r="B14" s="2"/>
      <c r="C14" s="149"/>
      <c r="D14" s="8">
        <v>1.5</v>
      </c>
      <c r="E14" s="2" t="s">
        <v>73</v>
      </c>
      <c r="F14" s="186">
        <f>'管理シート（本体）'!CF19</f>
        <v>0</v>
      </c>
      <c r="G14" s="183" t="e">
        <f>'R8.02'!I14</f>
        <v>#N/A</v>
      </c>
      <c r="H14" s="183" t="e">
        <f>'管理シート（本体）'!CI19</f>
        <v>#N/A</v>
      </c>
      <c r="I14" s="183" t="e">
        <f t="shared" si="0"/>
        <v>#N/A</v>
      </c>
      <c r="J14" s="184"/>
    </row>
    <row r="15" spans="1:10">
      <c r="A15" s="2"/>
      <c r="B15" s="2"/>
      <c r="C15" s="149"/>
      <c r="D15" s="8">
        <v>1.5</v>
      </c>
      <c r="E15" s="2" t="s">
        <v>74</v>
      </c>
      <c r="F15" s="186">
        <f>'管理シート（本体）'!CF20</f>
        <v>0</v>
      </c>
      <c r="G15" s="183" t="e">
        <f>'R8.02'!I15</f>
        <v>#N/A</v>
      </c>
      <c r="H15" s="183" t="e">
        <f>'管理シート（本体）'!CI20</f>
        <v>#N/A</v>
      </c>
      <c r="I15" s="183" t="e">
        <f t="shared" si="0"/>
        <v>#N/A</v>
      </c>
      <c r="J15" s="184"/>
    </row>
    <row r="16" spans="1:10">
      <c r="A16" s="2">
        <v>5</v>
      </c>
      <c r="B16" s="2"/>
      <c r="C16" s="149"/>
      <c r="D16" s="8">
        <v>1.5</v>
      </c>
      <c r="E16" s="2" t="s">
        <v>74</v>
      </c>
      <c r="F16" s="186">
        <f>'管理シート（本体）'!CF21</f>
        <v>0</v>
      </c>
      <c r="G16" s="183" t="e">
        <f>'R8.02'!I16</f>
        <v>#N/A</v>
      </c>
      <c r="H16" s="183" t="e">
        <f>'管理シート（本体）'!CI21</f>
        <v>#N/A</v>
      </c>
      <c r="I16" s="183" t="e">
        <f t="shared" si="0"/>
        <v>#N/A</v>
      </c>
      <c r="J16" s="184"/>
    </row>
    <row r="17" spans="1:10">
      <c r="A17" s="2">
        <v>6</v>
      </c>
      <c r="B17" s="2"/>
      <c r="C17" s="149"/>
      <c r="D17" s="8">
        <v>1.5</v>
      </c>
      <c r="E17" s="2" t="s">
        <v>73</v>
      </c>
      <c r="F17" s="186">
        <f>'管理シート（本体）'!CF22</f>
        <v>0</v>
      </c>
      <c r="G17" s="183" t="e">
        <f>'R8.02'!I17</f>
        <v>#N/A</v>
      </c>
      <c r="H17" s="183" t="e">
        <f>'管理シート（本体）'!CI22</f>
        <v>#N/A</v>
      </c>
      <c r="I17" s="183" t="e">
        <f t="shared" si="0"/>
        <v>#N/A</v>
      </c>
      <c r="J17" s="184"/>
    </row>
    <row r="18" spans="1:10">
      <c r="A18" s="2">
        <v>7</v>
      </c>
      <c r="B18" s="2"/>
      <c r="C18" s="149"/>
      <c r="D18" s="8">
        <v>1.5</v>
      </c>
      <c r="E18" s="2" t="s">
        <v>73</v>
      </c>
      <c r="F18" s="186">
        <f>'管理シート（本体）'!CF23</f>
        <v>0</v>
      </c>
      <c r="G18" s="183" t="e">
        <f>'R8.02'!I18</f>
        <v>#N/A</v>
      </c>
      <c r="H18" s="183" t="e">
        <f>'管理シート（本体）'!CI23</f>
        <v>#N/A</v>
      </c>
      <c r="I18" s="183" t="e">
        <f t="shared" si="0"/>
        <v>#N/A</v>
      </c>
      <c r="J18" s="184"/>
    </row>
    <row r="19" spans="1:10">
      <c r="A19" s="2"/>
      <c r="B19" s="2"/>
      <c r="C19" s="149"/>
      <c r="D19" s="8">
        <v>1.5</v>
      </c>
      <c r="E19" s="2" t="s">
        <v>74</v>
      </c>
      <c r="F19" s="186">
        <f>'管理シート（本体）'!CF24</f>
        <v>0</v>
      </c>
      <c r="G19" s="183" t="e">
        <f>'R8.02'!I19</f>
        <v>#N/A</v>
      </c>
      <c r="H19" s="183" t="e">
        <f>'管理シート（本体）'!CI24</f>
        <v>#N/A</v>
      </c>
      <c r="I19" s="183" t="e">
        <f t="shared" si="0"/>
        <v>#N/A</v>
      </c>
      <c r="J19" s="184"/>
    </row>
    <row r="20" spans="1:10">
      <c r="A20" s="2">
        <v>8</v>
      </c>
      <c r="B20" s="2"/>
      <c r="C20" s="149"/>
      <c r="D20" s="8">
        <v>1.5</v>
      </c>
      <c r="E20" s="2" t="s">
        <v>73</v>
      </c>
      <c r="F20" s="186">
        <f>'管理シート（本体）'!CF25</f>
        <v>0</v>
      </c>
      <c r="G20" s="183" t="e">
        <f>'R8.02'!I20</f>
        <v>#N/A</v>
      </c>
      <c r="H20" s="183" t="e">
        <f>'管理シート（本体）'!CI25</f>
        <v>#N/A</v>
      </c>
      <c r="I20" s="183" t="e">
        <f t="shared" si="0"/>
        <v>#N/A</v>
      </c>
      <c r="J20" s="184"/>
    </row>
    <row r="21" spans="1:10">
      <c r="A21" s="2">
        <v>9</v>
      </c>
      <c r="B21" s="2"/>
      <c r="C21" s="149"/>
      <c r="D21" s="8">
        <v>1.5</v>
      </c>
      <c r="E21" s="2" t="s">
        <v>73</v>
      </c>
      <c r="F21" s="186">
        <f>'管理シート（本体）'!CF26</f>
        <v>0</v>
      </c>
      <c r="G21" s="183" t="e">
        <f>'R8.02'!I21</f>
        <v>#N/A</v>
      </c>
      <c r="H21" s="183" t="e">
        <f>'管理シート（本体）'!CI26</f>
        <v>#N/A</v>
      </c>
      <c r="I21" s="183" t="e">
        <f t="shared" si="0"/>
        <v>#N/A</v>
      </c>
      <c r="J21" s="184"/>
    </row>
    <row r="22" spans="1:10">
      <c r="A22" s="2">
        <v>10</v>
      </c>
      <c r="B22" s="2"/>
      <c r="C22" s="149"/>
      <c r="D22" s="8">
        <v>1.5</v>
      </c>
      <c r="E22" s="2" t="s">
        <v>73</v>
      </c>
      <c r="F22" s="186">
        <f>'管理シート（本体）'!CF27</f>
        <v>0</v>
      </c>
      <c r="G22" s="183" t="e">
        <f>'R8.02'!I22</f>
        <v>#N/A</v>
      </c>
      <c r="H22" s="183" t="e">
        <f>'管理シート（本体）'!CI27</f>
        <v>#N/A</v>
      </c>
      <c r="I22" s="183" t="e">
        <f t="shared" si="0"/>
        <v>#N/A</v>
      </c>
      <c r="J22" s="184"/>
    </row>
    <row r="23" spans="1:10">
      <c r="A23" s="2">
        <v>11</v>
      </c>
      <c r="B23" s="2"/>
      <c r="C23" s="149"/>
      <c r="D23" s="8">
        <v>1.5</v>
      </c>
      <c r="E23" s="2" t="s">
        <v>73</v>
      </c>
      <c r="F23" s="186">
        <f>'管理シート（本体）'!CF28</f>
        <v>0</v>
      </c>
      <c r="G23" s="183" t="e">
        <f>'R8.02'!I23</f>
        <v>#N/A</v>
      </c>
      <c r="H23" s="183" t="e">
        <f>'管理シート（本体）'!CI28</f>
        <v>#N/A</v>
      </c>
      <c r="I23" s="183" t="e">
        <f t="shared" si="0"/>
        <v>#N/A</v>
      </c>
      <c r="J23" s="184"/>
    </row>
    <row r="24" spans="1:10">
      <c r="A24" s="322" t="s">
        <v>97</v>
      </c>
      <c r="B24" s="322"/>
      <c r="C24" s="322"/>
      <c r="D24" s="323">
        <v>1.1499999999999999</v>
      </c>
      <c r="E24" s="179" t="s">
        <v>98</v>
      </c>
      <c r="F24" s="187">
        <f>SUMIFS($F$8:$F$23,$D$8:$D$23,$D$24,$E$8:$E$23,E24)</f>
        <v>0</v>
      </c>
      <c r="G24" s="183">
        <f>SUMIFS($G$8:$G$23,$D$8:$D$23,$D$24,$E$8:$E$23,E24)</f>
        <v>0</v>
      </c>
      <c r="H24" s="183">
        <f>SUMIFS($H$8:$H$23,$D$8:$D$23,$D$24,$E$8:$E$23,E24)</f>
        <v>0</v>
      </c>
      <c r="I24" s="183">
        <f>SUMIFS($I$8:$I$23,$D$8:$D$23,$D$24,$E$8:$E$23,E24)</f>
        <v>0</v>
      </c>
      <c r="J24" s="183"/>
    </row>
    <row r="25" spans="1:10">
      <c r="A25" s="322"/>
      <c r="B25" s="322"/>
      <c r="C25" s="322"/>
      <c r="D25" s="324"/>
      <c r="E25" s="179" t="s">
        <v>99</v>
      </c>
      <c r="F25" s="187">
        <f>SUMIFS($F$8:$F$23,$D$8:$D$23,$D$24,$E$8:$E$23,E25)</f>
        <v>0</v>
      </c>
      <c r="G25" s="183">
        <f>SUMIFS($G$8:$G$23,$D$8:$D$23,$D$24,$E$8:$E$23,E25)</f>
        <v>0</v>
      </c>
      <c r="H25" s="183">
        <f>SUMIFS($H$8:$H$23,$D$8:$D$23,$D$24,$E$8:$E$23,E25)</f>
        <v>0</v>
      </c>
      <c r="I25" s="183">
        <f>SUMIFS($I$8:$I$23,$D$8:$D$23,$D$24,$E$8:$E$23,E25)</f>
        <v>0</v>
      </c>
      <c r="J25" s="183"/>
    </row>
    <row r="26" spans="1:10">
      <c r="A26" s="322"/>
      <c r="B26" s="322"/>
      <c r="C26" s="322"/>
      <c r="D26" s="325"/>
      <c r="E26" s="185" t="s">
        <v>102</v>
      </c>
      <c r="F26" s="187">
        <f>SUMIFS($F$8:$F$23,$D$8:$D$23,$D$24,$E$8:$E$23,E26)</f>
        <v>0</v>
      </c>
      <c r="G26" s="183">
        <f>SUMIFS($G$8:$G$23,$D$8:$D$23,$D$24,$E$8:$E$23,E26)</f>
        <v>0</v>
      </c>
      <c r="H26" s="183">
        <f>SUMIFS($H$8:$H$23,$D$8:$D$23,$D$24,$E$8:$E$23,E26)</f>
        <v>0</v>
      </c>
      <c r="I26" s="183">
        <f>SUMIFS($I$8:$I$23,$D$8:$D$23,$D$24,$E$8:$E$23,E26)</f>
        <v>0</v>
      </c>
      <c r="J26" s="183"/>
    </row>
    <row r="27" spans="1:10">
      <c r="A27" s="322"/>
      <c r="B27" s="322"/>
      <c r="C27" s="322"/>
      <c r="D27" s="326">
        <v>1.3</v>
      </c>
      <c r="E27" s="179" t="s">
        <v>98</v>
      </c>
      <c r="F27" s="187">
        <f>SUMIFS($F$8:$F$23,$D$8:$D$23,$D$27,$E$8:$E$23,E27)</f>
        <v>0</v>
      </c>
      <c r="G27" s="183">
        <f>SUMIFS($G$8:$G$23,$D$8:$D$23,$D$27,$E$8:$E$23,E27)</f>
        <v>0</v>
      </c>
      <c r="H27" s="183">
        <f>SUMIFS($H$8:$H$23,$D$8:$D$23,$D$27,$E$8:$E$23,E27)</f>
        <v>0</v>
      </c>
      <c r="I27" s="183">
        <f>SUMIFS($I$8:$I$23,$D$8:$D$23,$D$27,$E$8:$E$23,E27)</f>
        <v>0</v>
      </c>
      <c r="J27" s="183"/>
    </row>
    <row r="28" spans="1:10">
      <c r="A28" s="322"/>
      <c r="B28" s="322"/>
      <c r="C28" s="322"/>
      <c r="D28" s="326"/>
      <c r="E28" s="179" t="s">
        <v>99</v>
      </c>
      <c r="F28" s="187">
        <f>SUMIFS($F$8:$F$23,$D$8:$D$23,$D$27,$E$8:$E$23,E28)</f>
        <v>0</v>
      </c>
      <c r="G28" s="183">
        <f>SUMIFS($G$8:$G$23,$D$8:$D$23,$D$27,$E$8:$E$23,E28)</f>
        <v>0</v>
      </c>
      <c r="H28" s="183">
        <f>SUMIFS($H$8:$H$23,$D$8:$D$23,$D$27,$E$8:$E$23,E28)</f>
        <v>0</v>
      </c>
      <c r="I28" s="183">
        <f>SUMIFS($I$8:$I$23,$D$8:$D$23,$D$27,$E$8:$E$23,E28)</f>
        <v>0</v>
      </c>
      <c r="J28" s="183"/>
    </row>
    <row r="29" spans="1:10">
      <c r="A29" s="322"/>
      <c r="B29" s="322"/>
      <c r="C29" s="322"/>
      <c r="D29" s="326"/>
      <c r="E29" s="185" t="s">
        <v>102</v>
      </c>
      <c r="F29" s="187">
        <f>SUMIFS($F$8:$F$23,$D$8:$D$23,$D$27,$E$8:$E$23,E29)</f>
        <v>0</v>
      </c>
      <c r="G29" s="183">
        <f>SUMIFS($G$8:$G$23,$D$8:$D$23,$D$27,$E$8:$E$23,E29)</f>
        <v>0</v>
      </c>
      <c r="H29" s="183">
        <f>SUMIFS($H$8:$H$23,$D$8:$D$23,$D$27,$E$8:$E$23,E29)</f>
        <v>0</v>
      </c>
      <c r="I29" s="183">
        <f>SUMIFS($I$8:$I$23,$D$8:$D$23,$D$27,$E$8:$E$23,E29)</f>
        <v>0</v>
      </c>
      <c r="J29" s="183"/>
    </row>
    <row r="30" spans="1:10">
      <c r="A30" s="322"/>
      <c r="B30" s="322"/>
      <c r="C30" s="322"/>
      <c r="D30" s="326">
        <v>1.5</v>
      </c>
      <c r="E30" s="179" t="s">
        <v>98</v>
      </c>
      <c r="F30" s="187">
        <f>SUMIFS($F$8:$F$23,$D$8:$D$23,$D$30,$E$8:$E$23,E30)</f>
        <v>0</v>
      </c>
      <c r="G30" s="183" t="e">
        <f>SUMIFS($G$8:$G$23,$D$8:$D$23,$D$30,$E$8:$E$23,E30)</f>
        <v>#N/A</v>
      </c>
      <c r="H30" s="183" t="e">
        <f>SUMIFS($H$8:$H$23,$D$8:$D$23,$D$30,$E$8:$E$23,E30)</f>
        <v>#N/A</v>
      </c>
      <c r="I30" s="183" t="e">
        <f>SUMIFS($I$8:$I$23,$D$8:$D$23,$D$30,$E$8:$E$23,E30)</f>
        <v>#N/A</v>
      </c>
      <c r="J30" s="183"/>
    </row>
    <row r="31" spans="1:10">
      <c r="A31" s="322"/>
      <c r="B31" s="322"/>
      <c r="C31" s="322"/>
      <c r="D31" s="326"/>
      <c r="E31" s="179" t="s">
        <v>99</v>
      </c>
      <c r="F31" s="187">
        <f>SUMIFS($F$8:$F$23,$D$8:$D$23,$D$30,$E$8:$E$23,E31)</f>
        <v>0</v>
      </c>
      <c r="G31" s="183" t="e">
        <f>SUMIFS($G$8:$G$23,$D$8:$D$23,$D$30,$E$8:$E$23,E31)</f>
        <v>#N/A</v>
      </c>
      <c r="H31" s="183" t="e">
        <f>SUMIFS($H$8:$H$23,$D$8:$D$23,$D$30,$E$8:$E$23,E31)</f>
        <v>#N/A</v>
      </c>
      <c r="I31" s="183" t="e">
        <f>SUMIFS($I$8:$I$23,$D$8:$D$23,$D$30,$E$8:$E$23,E31)</f>
        <v>#N/A</v>
      </c>
      <c r="J31" s="183"/>
    </row>
    <row r="32" spans="1:10">
      <c r="A32" s="322"/>
      <c r="B32" s="322"/>
      <c r="C32" s="322"/>
      <c r="D32" s="326"/>
      <c r="E32" s="185" t="s">
        <v>102</v>
      </c>
      <c r="F32" s="187">
        <f>SUMIFS($F$8:$F$23,$D$8:$D$23,$D$30,$E$8:$E$23,E32)</f>
        <v>0</v>
      </c>
      <c r="G32" s="183" t="e">
        <f>SUMIFS($G$8:$G$23,$D$8:$D$23,$D$30,$E$8:$E$23,E32)</f>
        <v>#N/A</v>
      </c>
      <c r="H32" s="183" t="e">
        <f>SUMIFS($H$8:$H$23,$D$8:$D$23,$D$30,$E$8:$E$23,E32)</f>
        <v>#N/A</v>
      </c>
      <c r="I32" s="183" t="e">
        <f>SUMIFS($I$8:$I$23,$D$8:$D$23,$D$30,$E$8:$E$23,E32)</f>
        <v>#N/A</v>
      </c>
      <c r="J32" s="183"/>
    </row>
    <row r="33" spans="1:10">
      <c r="A33" s="322"/>
      <c r="B33" s="322"/>
      <c r="C33" s="322"/>
      <c r="D33" s="326">
        <v>1.7</v>
      </c>
      <c r="E33" s="179" t="s">
        <v>98</v>
      </c>
      <c r="F33" s="187">
        <f>SUMIFS($F$8:$F$23,$D$8:$D$23,$D$33,$E$8:$E$23,E33)</f>
        <v>0</v>
      </c>
      <c r="G33" s="183">
        <f>SUMIFS($G$8:$G$23,$D$8:$D$23,$D$33,$E$8:$E$23,E33)</f>
        <v>0</v>
      </c>
      <c r="H33" s="183">
        <f>SUMIFS($H$8:$H$23,$D$8:$D$23,$D$33,$E$8:$E$23,E33)</f>
        <v>0</v>
      </c>
      <c r="I33" s="183">
        <f>SUMIFS($I$8:$I$23,$D$8:$D$23,$D$33,$E$8:$E$23,E33)</f>
        <v>0</v>
      </c>
      <c r="J33" s="183"/>
    </row>
    <row r="34" spans="1:10">
      <c r="A34" s="322"/>
      <c r="B34" s="322"/>
      <c r="C34" s="322"/>
      <c r="D34" s="326"/>
      <c r="E34" s="179" t="s">
        <v>99</v>
      </c>
      <c r="F34" s="187">
        <f>SUMIFS($F$8:$F$23,$D$8:$D$23,$D$33,$E$8:$E$23,E34)</f>
        <v>0</v>
      </c>
      <c r="G34" s="183">
        <f>SUMIFS($G$8:$G$23,$D$8:$D$23,$D$33,$E$8:$E$23,E34)</f>
        <v>0</v>
      </c>
      <c r="H34" s="183">
        <f>SUMIFS($H$8:$H$23,$D$8:$D$23,$D$33,$E$8:$E$23,E34)</f>
        <v>0</v>
      </c>
      <c r="I34" s="183">
        <f>SUMIFS($I$8:$I$23,$D$8:$D$23,$D$33,$E$8:$E$23,E34)</f>
        <v>0</v>
      </c>
      <c r="J34" s="183"/>
    </row>
    <row r="35" spans="1:10">
      <c r="A35" s="322"/>
      <c r="B35" s="322"/>
      <c r="C35" s="322"/>
      <c r="D35" s="326"/>
      <c r="E35" s="185" t="s">
        <v>102</v>
      </c>
      <c r="F35" s="187">
        <f>SUMIFS($F$8:$F$23,$D$8:$D$23,$D$33,$E$8:$E$23,E35)</f>
        <v>0</v>
      </c>
      <c r="G35" s="183">
        <f>SUMIFS($G$8:$G$23,$D$8:$D$23,$D$33,$E$8:$E$23,E35)</f>
        <v>0</v>
      </c>
      <c r="H35" s="183">
        <f>SUMIFS($H$8:$H$23,$D$8:$D$23,$D$33,$E$8:$E$23,E35)</f>
        <v>0</v>
      </c>
      <c r="I35" s="183">
        <f>SUMIFS($I$8:$I$23,$D$8:$D$23,$D$33,$E$8:$E$23,E35)</f>
        <v>0</v>
      </c>
      <c r="J35" s="183"/>
    </row>
    <row r="36" spans="1:10">
      <c r="A36" s="322"/>
      <c r="B36" s="322"/>
      <c r="C36" s="322"/>
      <c r="D36" s="322" t="s">
        <v>100</v>
      </c>
      <c r="E36" s="322"/>
      <c r="F36" s="187">
        <f>SUM(F8:F23)</f>
        <v>0</v>
      </c>
      <c r="G36" s="183" t="e">
        <f>SUM(G8:G23)</f>
        <v>#N/A</v>
      </c>
      <c r="H36" s="183" t="e">
        <f>SUM(H8:H23)</f>
        <v>#N/A</v>
      </c>
      <c r="I36" s="183" t="e">
        <f>SUM(I8:I23)</f>
        <v>#N/A</v>
      </c>
      <c r="J36" s="183"/>
    </row>
  </sheetData>
  <mergeCells count="6">
    <mergeCell ref="A24:C36"/>
    <mergeCell ref="D24:D26"/>
    <mergeCell ref="D27:D29"/>
    <mergeCell ref="D30:D32"/>
    <mergeCell ref="D33:D35"/>
    <mergeCell ref="D36:E36"/>
  </mergeCells>
  <phoneticPr fontId="2"/>
  <dataValidations count="2">
    <dataValidation type="list" allowBlank="1" showInputMessage="1" showErrorMessage="1" sqref="E8:E23" xr:uid="{7565C487-4844-45C4-AAAD-CC57F798A070}">
      <formula1>$AH$4:$AH$7</formula1>
    </dataValidation>
    <dataValidation type="list" allowBlank="1" showInputMessage="1" showErrorMessage="1" sqref="D8:D23" xr:uid="{B2E3839A-E182-4F65-907A-4BCA40F07932}">
      <formula1>$AD$4:$AD$7</formula1>
    </dataValidation>
  </dataValidations>
  <pageMargins left="0.70866141732283472" right="0.70866141732283472" top="0.74803149606299213" bottom="0.74803149606299213" header="0.31496062992125984" footer="0.31496062992125984"/>
  <pageSetup paperSize="9" scale="1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E3B5E-BE94-4191-86BF-6ECD447FE4CC}">
  <sheetPr>
    <pageSetUpPr fitToPage="1"/>
  </sheetPr>
  <dimension ref="A1:J36"/>
  <sheetViews>
    <sheetView zoomScale="90" zoomScaleNormal="90" workbookViewId="0">
      <selection activeCell="C14" sqref="C14"/>
    </sheetView>
  </sheetViews>
  <sheetFormatPr defaultRowHeight="18.75"/>
  <cols>
    <col min="1" max="1" width="5.25" style="177" bestFit="1" customWidth="1"/>
    <col min="2" max="2" width="21.375" style="177" bestFit="1" customWidth="1"/>
    <col min="3" max="3" width="35.125" style="177" bestFit="1" customWidth="1"/>
    <col min="4" max="4" width="9" style="177"/>
    <col min="5" max="5" width="10.75" style="177" customWidth="1"/>
    <col min="6" max="6" width="14.625" style="177" customWidth="1"/>
    <col min="7" max="7" width="14.875" style="177" customWidth="1"/>
    <col min="8" max="8" width="19.25" style="177" bestFit="1" customWidth="1"/>
    <col min="9" max="9" width="14.875" style="177" customWidth="1"/>
    <col min="10" max="16384" width="9" style="177"/>
  </cols>
  <sheetData>
    <row r="1" spans="1:10">
      <c r="A1" s="176" t="s">
        <v>87</v>
      </c>
    </row>
    <row r="2" spans="1:10">
      <c r="A2" s="176" t="s">
        <v>88</v>
      </c>
    </row>
    <row r="3" spans="1:10">
      <c r="A3" s="178" t="s">
        <v>163</v>
      </c>
    </row>
    <row r="4" spans="1:10">
      <c r="A4" s="176" t="s">
        <v>106</v>
      </c>
    </row>
    <row r="5" spans="1:10">
      <c r="A5" s="176" t="s">
        <v>101</v>
      </c>
    </row>
    <row r="6" spans="1:10">
      <c r="A6" s="176" t="s">
        <v>89</v>
      </c>
    </row>
    <row r="7" spans="1:10" ht="93.75">
      <c r="A7" s="179" t="s">
        <v>90</v>
      </c>
      <c r="B7" s="179" t="s">
        <v>91</v>
      </c>
      <c r="C7" s="179" t="s">
        <v>92</v>
      </c>
      <c r="D7" s="180" t="s">
        <v>93</v>
      </c>
      <c r="E7" s="180" t="s">
        <v>103</v>
      </c>
      <c r="F7" s="181" t="s">
        <v>104</v>
      </c>
      <c r="G7" s="181" t="s">
        <v>94</v>
      </c>
      <c r="H7" s="181" t="s">
        <v>105</v>
      </c>
      <c r="I7" s="181" t="s">
        <v>95</v>
      </c>
      <c r="J7" s="182" t="s">
        <v>96</v>
      </c>
    </row>
    <row r="8" spans="1:10">
      <c r="A8" s="2">
        <v>1</v>
      </c>
      <c r="B8" s="2"/>
      <c r="C8" s="149"/>
      <c r="D8" s="8">
        <v>1.5</v>
      </c>
      <c r="E8" s="2" t="s">
        <v>73</v>
      </c>
      <c r="F8" s="186">
        <f>'管理シート（本体）'!CL13</f>
        <v>0</v>
      </c>
      <c r="G8" s="183">
        <f>'R8.03'!I8</f>
        <v>43800</v>
      </c>
      <c r="H8" s="183">
        <f>'管理シート（本体）'!CO13</f>
        <v>0</v>
      </c>
      <c r="I8" s="183">
        <f>G8-H8</f>
        <v>43800</v>
      </c>
      <c r="J8" s="184"/>
    </row>
    <row r="9" spans="1:10">
      <c r="A9" s="2"/>
      <c r="B9" s="2"/>
      <c r="C9" s="149"/>
      <c r="D9" s="8">
        <v>1.5</v>
      </c>
      <c r="E9" s="2" t="s">
        <v>74</v>
      </c>
      <c r="F9" s="186">
        <f>'管理シート（本体）'!CL14</f>
        <v>0</v>
      </c>
      <c r="G9" s="183" t="e">
        <f>'R8.03'!I9</f>
        <v>#N/A</v>
      </c>
      <c r="H9" s="183" t="e">
        <f>'管理シート（本体）'!CO14</f>
        <v>#N/A</v>
      </c>
      <c r="I9" s="183" t="e">
        <f>G9-H9</f>
        <v>#N/A</v>
      </c>
      <c r="J9" s="184"/>
    </row>
    <row r="10" spans="1:10">
      <c r="A10" s="2">
        <v>2</v>
      </c>
      <c r="B10" s="2"/>
      <c r="C10" s="149"/>
      <c r="D10" s="8">
        <v>1.5</v>
      </c>
      <c r="E10" s="2" t="s">
        <v>73</v>
      </c>
      <c r="F10" s="186">
        <f>'管理シート（本体）'!CL15</f>
        <v>0</v>
      </c>
      <c r="G10" s="183" t="e">
        <f>'R8.03'!I10</f>
        <v>#N/A</v>
      </c>
      <c r="H10" s="183" t="e">
        <f>'管理シート（本体）'!CO15</f>
        <v>#N/A</v>
      </c>
      <c r="I10" s="183" t="e">
        <f t="shared" ref="I10:I23" si="0">G10-H10</f>
        <v>#N/A</v>
      </c>
      <c r="J10" s="184"/>
    </row>
    <row r="11" spans="1:10">
      <c r="A11" s="2"/>
      <c r="B11" s="2"/>
      <c r="C11" s="149"/>
      <c r="D11" s="8">
        <v>1.5</v>
      </c>
      <c r="E11" s="2" t="s">
        <v>74</v>
      </c>
      <c r="F11" s="186">
        <f>'管理シート（本体）'!CL16</f>
        <v>0</v>
      </c>
      <c r="G11" s="183" t="e">
        <f>'R8.03'!I11</f>
        <v>#N/A</v>
      </c>
      <c r="H11" s="183" t="e">
        <f>'管理シート（本体）'!CO16</f>
        <v>#N/A</v>
      </c>
      <c r="I11" s="183" t="e">
        <f t="shared" si="0"/>
        <v>#N/A</v>
      </c>
      <c r="J11" s="184"/>
    </row>
    <row r="12" spans="1:10">
      <c r="A12" s="2"/>
      <c r="B12" s="2"/>
      <c r="C12" s="149"/>
      <c r="D12" s="8">
        <v>1.5</v>
      </c>
      <c r="E12" s="2" t="s">
        <v>20</v>
      </c>
      <c r="F12" s="186">
        <f>'管理シート（本体）'!CL17</f>
        <v>0</v>
      </c>
      <c r="G12" s="183" t="e">
        <f>'R8.03'!I12</f>
        <v>#N/A</v>
      </c>
      <c r="H12" s="183" t="e">
        <f>'管理シート（本体）'!CO17</f>
        <v>#N/A</v>
      </c>
      <c r="I12" s="183" t="e">
        <f t="shared" si="0"/>
        <v>#N/A</v>
      </c>
      <c r="J12" s="184"/>
    </row>
    <row r="13" spans="1:10">
      <c r="A13" s="2">
        <v>3</v>
      </c>
      <c r="B13" s="2"/>
      <c r="C13" s="149"/>
      <c r="D13" s="8">
        <v>1.5</v>
      </c>
      <c r="E13" s="2" t="s">
        <v>73</v>
      </c>
      <c r="F13" s="186">
        <f>'管理シート（本体）'!CL18</f>
        <v>0</v>
      </c>
      <c r="G13" s="183" t="e">
        <f>'R8.03'!I13</f>
        <v>#N/A</v>
      </c>
      <c r="H13" s="183" t="e">
        <f>'管理シート（本体）'!CO18</f>
        <v>#N/A</v>
      </c>
      <c r="I13" s="183" t="e">
        <f t="shared" si="0"/>
        <v>#N/A</v>
      </c>
      <c r="J13" s="184"/>
    </row>
    <row r="14" spans="1:10">
      <c r="A14" s="2">
        <v>4</v>
      </c>
      <c r="B14" s="2"/>
      <c r="C14" s="149"/>
      <c r="D14" s="8">
        <v>1.5</v>
      </c>
      <c r="E14" s="2" t="s">
        <v>73</v>
      </c>
      <c r="F14" s="186">
        <f>'管理シート（本体）'!CL19</f>
        <v>0</v>
      </c>
      <c r="G14" s="183" t="e">
        <f>'R8.03'!I14</f>
        <v>#N/A</v>
      </c>
      <c r="H14" s="183" t="e">
        <f>'管理シート（本体）'!CO19</f>
        <v>#N/A</v>
      </c>
      <c r="I14" s="183" t="e">
        <f t="shared" si="0"/>
        <v>#N/A</v>
      </c>
      <c r="J14" s="184"/>
    </row>
    <row r="15" spans="1:10">
      <c r="A15" s="2"/>
      <c r="B15" s="2"/>
      <c r="C15" s="149"/>
      <c r="D15" s="8">
        <v>1.5</v>
      </c>
      <c r="E15" s="2" t="s">
        <v>74</v>
      </c>
      <c r="F15" s="186">
        <f>'管理シート（本体）'!CL20</f>
        <v>0</v>
      </c>
      <c r="G15" s="183" t="e">
        <f>'R8.03'!I15</f>
        <v>#N/A</v>
      </c>
      <c r="H15" s="183" t="e">
        <f>'管理シート（本体）'!CO20</f>
        <v>#N/A</v>
      </c>
      <c r="I15" s="183" t="e">
        <f t="shared" si="0"/>
        <v>#N/A</v>
      </c>
      <c r="J15" s="184"/>
    </row>
    <row r="16" spans="1:10">
      <c r="A16" s="2">
        <v>5</v>
      </c>
      <c r="B16" s="2"/>
      <c r="C16" s="149"/>
      <c r="D16" s="8">
        <v>1.5</v>
      </c>
      <c r="E16" s="2" t="s">
        <v>74</v>
      </c>
      <c r="F16" s="186">
        <f>'管理シート（本体）'!CL21</f>
        <v>0</v>
      </c>
      <c r="G16" s="183" t="e">
        <f>'R8.03'!I16</f>
        <v>#N/A</v>
      </c>
      <c r="H16" s="183" t="e">
        <f>'管理シート（本体）'!CO21</f>
        <v>#N/A</v>
      </c>
      <c r="I16" s="183" t="e">
        <f t="shared" si="0"/>
        <v>#N/A</v>
      </c>
      <c r="J16" s="184"/>
    </row>
    <row r="17" spans="1:10">
      <c r="A17" s="2">
        <v>6</v>
      </c>
      <c r="B17" s="2"/>
      <c r="C17" s="149"/>
      <c r="D17" s="8">
        <v>1.5</v>
      </c>
      <c r="E17" s="2" t="s">
        <v>73</v>
      </c>
      <c r="F17" s="186">
        <f>'管理シート（本体）'!CL22</f>
        <v>0</v>
      </c>
      <c r="G17" s="183" t="e">
        <f>'R8.03'!I17</f>
        <v>#N/A</v>
      </c>
      <c r="H17" s="183" t="e">
        <f>'管理シート（本体）'!CO22</f>
        <v>#N/A</v>
      </c>
      <c r="I17" s="183" t="e">
        <f t="shared" si="0"/>
        <v>#N/A</v>
      </c>
      <c r="J17" s="184"/>
    </row>
    <row r="18" spans="1:10">
      <c r="A18" s="2">
        <v>7</v>
      </c>
      <c r="B18" s="2"/>
      <c r="C18" s="149"/>
      <c r="D18" s="8">
        <v>1.5</v>
      </c>
      <c r="E18" s="2" t="s">
        <v>73</v>
      </c>
      <c r="F18" s="186">
        <f>'管理シート（本体）'!CL23</f>
        <v>0</v>
      </c>
      <c r="G18" s="183" t="e">
        <f>'R8.03'!I18</f>
        <v>#N/A</v>
      </c>
      <c r="H18" s="183" t="e">
        <f>'管理シート（本体）'!CO23</f>
        <v>#N/A</v>
      </c>
      <c r="I18" s="183" t="e">
        <f t="shared" si="0"/>
        <v>#N/A</v>
      </c>
      <c r="J18" s="184"/>
    </row>
    <row r="19" spans="1:10">
      <c r="A19" s="2"/>
      <c r="B19" s="2"/>
      <c r="C19" s="149"/>
      <c r="D19" s="8">
        <v>1.5</v>
      </c>
      <c r="E19" s="2" t="s">
        <v>74</v>
      </c>
      <c r="F19" s="186">
        <f>'管理シート（本体）'!CL24</f>
        <v>0</v>
      </c>
      <c r="G19" s="183" t="e">
        <f>'R8.03'!I19</f>
        <v>#N/A</v>
      </c>
      <c r="H19" s="183" t="e">
        <f>'管理シート（本体）'!CO24</f>
        <v>#N/A</v>
      </c>
      <c r="I19" s="183" t="e">
        <f t="shared" si="0"/>
        <v>#N/A</v>
      </c>
      <c r="J19" s="184"/>
    </row>
    <row r="20" spans="1:10">
      <c r="A20" s="2">
        <v>8</v>
      </c>
      <c r="B20" s="2"/>
      <c r="C20" s="149"/>
      <c r="D20" s="8">
        <v>1.5</v>
      </c>
      <c r="E20" s="2" t="s">
        <v>73</v>
      </c>
      <c r="F20" s="186">
        <f>'管理シート（本体）'!CL25</f>
        <v>0</v>
      </c>
      <c r="G20" s="183" t="e">
        <f>'R8.03'!I20</f>
        <v>#N/A</v>
      </c>
      <c r="H20" s="183" t="e">
        <f>'管理シート（本体）'!CO25</f>
        <v>#N/A</v>
      </c>
      <c r="I20" s="183" t="e">
        <f t="shared" si="0"/>
        <v>#N/A</v>
      </c>
      <c r="J20" s="184"/>
    </row>
    <row r="21" spans="1:10">
      <c r="A21" s="2">
        <v>9</v>
      </c>
      <c r="B21" s="2"/>
      <c r="C21" s="149"/>
      <c r="D21" s="8">
        <v>1.5</v>
      </c>
      <c r="E21" s="2" t="s">
        <v>73</v>
      </c>
      <c r="F21" s="186">
        <f>'管理シート（本体）'!CL26</f>
        <v>0</v>
      </c>
      <c r="G21" s="183" t="e">
        <f>'R8.03'!I21</f>
        <v>#N/A</v>
      </c>
      <c r="H21" s="183" t="e">
        <f>'管理シート（本体）'!CO26</f>
        <v>#N/A</v>
      </c>
      <c r="I21" s="183" t="e">
        <f t="shared" si="0"/>
        <v>#N/A</v>
      </c>
      <c r="J21" s="184"/>
    </row>
    <row r="22" spans="1:10">
      <c r="A22" s="2">
        <v>10</v>
      </c>
      <c r="B22" s="2"/>
      <c r="C22" s="149"/>
      <c r="D22" s="8">
        <v>1.5</v>
      </c>
      <c r="E22" s="2" t="s">
        <v>73</v>
      </c>
      <c r="F22" s="186">
        <f>'管理シート（本体）'!CL27</f>
        <v>0</v>
      </c>
      <c r="G22" s="183" t="e">
        <f>'R8.03'!I22</f>
        <v>#N/A</v>
      </c>
      <c r="H22" s="183" t="e">
        <f>'管理シート（本体）'!CO27</f>
        <v>#N/A</v>
      </c>
      <c r="I22" s="183" t="e">
        <f t="shared" si="0"/>
        <v>#N/A</v>
      </c>
      <c r="J22" s="184"/>
    </row>
    <row r="23" spans="1:10">
      <c r="A23" s="2">
        <v>11</v>
      </c>
      <c r="B23" s="2"/>
      <c r="C23" s="149"/>
      <c r="D23" s="8">
        <v>1.5</v>
      </c>
      <c r="E23" s="2" t="s">
        <v>73</v>
      </c>
      <c r="F23" s="186">
        <f>'管理シート（本体）'!CL28</f>
        <v>0</v>
      </c>
      <c r="G23" s="183" t="e">
        <f>'R8.03'!I23</f>
        <v>#N/A</v>
      </c>
      <c r="H23" s="183" t="e">
        <f>'管理シート（本体）'!CO28</f>
        <v>#N/A</v>
      </c>
      <c r="I23" s="183" t="e">
        <f t="shared" si="0"/>
        <v>#N/A</v>
      </c>
      <c r="J23" s="184"/>
    </row>
    <row r="24" spans="1:10">
      <c r="A24" s="322" t="s">
        <v>97</v>
      </c>
      <c r="B24" s="322"/>
      <c r="C24" s="322"/>
      <c r="D24" s="323">
        <v>1.1499999999999999</v>
      </c>
      <c r="E24" s="179" t="s">
        <v>98</v>
      </c>
      <c r="F24" s="187">
        <f>SUMIFS($F$8:$F$23,$D$8:$D$23,$D$24,$E$8:$E$23,E24)</f>
        <v>0</v>
      </c>
      <c r="G24" s="183">
        <f>SUMIFS($G$8:$G$23,$D$8:$D$23,$D$24,$E$8:$E$23,E24)</f>
        <v>0</v>
      </c>
      <c r="H24" s="183">
        <f>SUMIFS($H$8:$H$23,$D$8:$D$23,$D$24,$E$8:$E$23,E24)</f>
        <v>0</v>
      </c>
      <c r="I24" s="183">
        <f>SUMIFS($I$8:$I$23,$D$8:$D$23,$D$24,$E$8:$E$23,E24)</f>
        <v>0</v>
      </c>
      <c r="J24" s="183"/>
    </row>
    <row r="25" spans="1:10">
      <c r="A25" s="322"/>
      <c r="B25" s="322"/>
      <c r="C25" s="322"/>
      <c r="D25" s="324"/>
      <c r="E25" s="179" t="s">
        <v>99</v>
      </c>
      <c r="F25" s="187">
        <f>SUMIFS($F$8:$F$23,$D$8:$D$23,$D$24,$E$8:$E$23,E25)</f>
        <v>0</v>
      </c>
      <c r="G25" s="183">
        <f>SUMIFS($G$8:$G$23,$D$8:$D$23,$D$24,$E$8:$E$23,E25)</f>
        <v>0</v>
      </c>
      <c r="H25" s="183">
        <f>SUMIFS($H$8:$H$23,$D$8:$D$23,$D$24,$E$8:$E$23,E25)</f>
        <v>0</v>
      </c>
      <c r="I25" s="183">
        <f>SUMIFS($I$8:$I$23,$D$8:$D$23,$D$24,$E$8:$E$23,E25)</f>
        <v>0</v>
      </c>
      <c r="J25" s="183"/>
    </row>
    <row r="26" spans="1:10">
      <c r="A26" s="322"/>
      <c r="B26" s="322"/>
      <c r="C26" s="322"/>
      <c r="D26" s="325"/>
      <c r="E26" s="185" t="s">
        <v>102</v>
      </c>
      <c r="F26" s="187">
        <f>SUMIFS($F$8:$F$23,$D$8:$D$23,$D$24,$E$8:$E$23,E26)</f>
        <v>0</v>
      </c>
      <c r="G26" s="183">
        <f>SUMIFS($G$8:$G$23,$D$8:$D$23,$D$24,$E$8:$E$23,E26)</f>
        <v>0</v>
      </c>
      <c r="H26" s="183">
        <f>SUMIFS($H$8:$H$23,$D$8:$D$23,$D$24,$E$8:$E$23,E26)</f>
        <v>0</v>
      </c>
      <c r="I26" s="183">
        <f>SUMIFS($I$8:$I$23,$D$8:$D$23,$D$24,$E$8:$E$23,E26)</f>
        <v>0</v>
      </c>
      <c r="J26" s="183"/>
    </row>
    <row r="27" spans="1:10">
      <c r="A27" s="322"/>
      <c r="B27" s="322"/>
      <c r="C27" s="322"/>
      <c r="D27" s="326">
        <v>1.3</v>
      </c>
      <c r="E27" s="179" t="s">
        <v>98</v>
      </c>
      <c r="F27" s="187">
        <f>SUMIFS($F$8:$F$23,$D$8:$D$23,$D$27,$E$8:$E$23,E27)</f>
        <v>0</v>
      </c>
      <c r="G27" s="183">
        <f>SUMIFS($G$8:$G$23,$D$8:$D$23,$D$27,$E$8:$E$23,E27)</f>
        <v>0</v>
      </c>
      <c r="H27" s="183">
        <f>SUMIFS($H$8:$H$23,$D$8:$D$23,$D$27,$E$8:$E$23,E27)</f>
        <v>0</v>
      </c>
      <c r="I27" s="183">
        <f>SUMIFS($I$8:$I$23,$D$8:$D$23,$D$27,$E$8:$E$23,E27)</f>
        <v>0</v>
      </c>
      <c r="J27" s="183"/>
    </row>
    <row r="28" spans="1:10">
      <c r="A28" s="322"/>
      <c r="B28" s="322"/>
      <c r="C28" s="322"/>
      <c r="D28" s="326"/>
      <c r="E28" s="179" t="s">
        <v>99</v>
      </c>
      <c r="F28" s="187">
        <f>SUMIFS($F$8:$F$23,$D$8:$D$23,$D$27,$E$8:$E$23,E28)</f>
        <v>0</v>
      </c>
      <c r="G28" s="183">
        <f>SUMIFS($G$8:$G$23,$D$8:$D$23,$D$27,$E$8:$E$23,E28)</f>
        <v>0</v>
      </c>
      <c r="H28" s="183">
        <f>SUMIFS($H$8:$H$23,$D$8:$D$23,$D$27,$E$8:$E$23,E28)</f>
        <v>0</v>
      </c>
      <c r="I28" s="183">
        <f>SUMIFS($I$8:$I$23,$D$8:$D$23,$D$27,$E$8:$E$23,E28)</f>
        <v>0</v>
      </c>
      <c r="J28" s="183"/>
    </row>
    <row r="29" spans="1:10">
      <c r="A29" s="322"/>
      <c r="B29" s="322"/>
      <c r="C29" s="322"/>
      <c r="D29" s="326"/>
      <c r="E29" s="185" t="s">
        <v>102</v>
      </c>
      <c r="F29" s="187">
        <f>SUMIFS($F$8:$F$23,$D$8:$D$23,$D$27,$E$8:$E$23,E29)</f>
        <v>0</v>
      </c>
      <c r="G29" s="183">
        <f>SUMIFS($G$8:$G$23,$D$8:$D$23,$D$27,$E$8:$E$23,E29)</f>
        <v>0</v>
      </c>
      <c r="H29" s="183">
        <f>SUMIFS($H$8:$H$23,$D$8:$D$23,$D$27,$E$8:$E$23,E29)</f>
        <v>0</v>
      </c>
      <c r="I29" s="183">
        <f>SUMIFS($I$8:$I$23,$D$8:$D$23,$D$27,$E$8:$E$23,E29)</f>
        <v>0</v>
      </c>
      <c r="J29" s="183"/>
    </row>
    <row r="30" spans="1:10">
      <c r="A30" s="322"/>
      <c r="B30" s="322"/>
      <c r="C30" s="322"/>
      <c r="D30" s="326">
        <v>1.5</v>
      </c>
      <c r="E30" s="179" t="s">
        <v>98</v>
      </c>
      <c r="F30" s="187">
        <f>SUMIFS($F$8:$F$23,$D$8:$D$23,$D$30,$E$8:$E$23,E30)</f>
        <v>0</v>
      </c>
      <c r="G30" s="183" t="e">
        <f>SUMIFS($G$8:$G$23,$D$8:$D$23,$D$30,$E$8:$E$23,E30)</f>
        <v>#N/A</v>
      </c>
      <c r="H30" s="183" t="e">
        <f>SUMIFS($H$8:$H$23,$D$8:$D$23,$D$30,$E$8:$E$23,E30)</f>
        <v>#N/A</v>
      </c>
      <c r="I30" s="183" t="e">
        <f>SUMIFS($I$8:$I$23,$D$8:$D$23,$D$30,$E$8:$E$23,E30)</f>
        <v>#N/A</v>
      </c>
      <c r="J30" s="183"/>
    </row>
    <row r="31" spans="1:10">
      <c r="A31" s="322"/>
      <c r="B31" s="322"/>
      <c r="C31" s="322"/>
      <c r="D31" s="326"/>
      <c r="E31" s="179" t="s">
        <v>99</v>
      </c>
      <c r="F31" s="187">
        <f>SUMIFS($F$8:$F$23,$D$8:$D$23,$D$30,$E$8:$E$23,E31)</f>
        <v>0</v>
      </c>
      <c r="G31" s="183" t="e">
        <f>SUMIFS($G$8:$G$23,$D$8:$D$23,$D$30,$E$8:$E$23,E31)</f>
        <v>#N/A</v>
      </c>
      <c r="H31" s="183" t="e">
        <f>SUMIFS($H$8:$H$23,$D$8:$D$23,$D$30,$E$8:$E$23,E31)</f>
        <v>#N/A</v>
      </c>
      <c r="I31" s="183" t="e">
        <f>SUMIFS($I$8:$I$23,$D$8:$D$23,$D$30,$E$8:$E$23,E31)</f>
        <v>#N/A</v>
      </c>
      <c r="J31" s="183"/>
    </row>
    <row r="32" spans="1:10">
      <c r="A32" s="322"/>
      <c r="B32" s="322"/>
      <c r="C32" s="322"/>
      <c r="D32" s="326"/>
      <c r="E32" s="185" t="s">
        <v>102</v>
      </c>
      <c r="F32" s="187">
        <f>SUMIFS($F$8:$F$23,$D$8:$D$23,$D$30,$E$8:$E$23,E32)</f>
        <v>0</v>
      </c>
      <c r="G32" s="183" t="e">
        <f>SUMIFS($G$8:$G$23,$D$8:$D$23,$D$30,$E$8:$E$23,E32)</f>
        <v>#N/A</v>
      </c>
      <c r="H32" s="183" t="e">
        <f>SUMIFS($H$8:$H$23,$D$8:$D$23,$D$30,$E$8:$E$23,E32)</f>
        <v>#N/A</v>
      </c>
      <c r="I32" s="183" t="e">
        <f>SUMIFS($I$8:$I$23,$D$8:$D$23,$D$30,$E$8:$E$23,E32)</f>
        <v>#N/A</v>
      </c>
      <c r="J32" s="183"/>
    </row>
    <row r="33" spans="1:10">
      <c r="A33" s="322"/>
      <c r="B33" s="322"/>
      <c r="C33" s="322"/>
      <c r="D33" s="326">
        <v>1.7</v>
      </c>
      <c r="E33" s="179" t="s">
        <v>98</v>
      </c>
      <c r="F33" s="187">
        <f>SUMIFS($F$8:$F$23,$D$8:$D$23,$D$33,$E$8:$E$23,E33)</f>
        <v>0</v>
      </c>
      <c r="G33" s="183">
        <f>SUMIFS($G$8:$G$23,$D$8:$D$23,$D$33,$E$8:$E$23,E33)</f>
        <v>0</v>
      </c>
      <c r="H33" s="183">
        <f>SUMIFS($H$8:$H$23,$D$8:$D$23,$D$33,$E$8:$E$23,E33)</f>
        <v>0</v>
      </c>
      <c r="I33" s="183">
        <f>SUMIFS($I$8:$I$23,$D$8:$D$23,$D$33,$E$8:$E$23,E33)</f>
        <v>0</v>
      </c>
      <c r="J33" s="183"/>
    </row>
    <row r="34" spans="1:10">
      <c r="A34" s="322"/>
      <c r="B34" s="322"/>
      <c r="C34" s="322"/>
      <c r="D34" s="326"/>
      <c r="E34" s="179" t="s">
        <v>99</v>
      </c>
      <c r="F34" s="187">
        <f>SUMIFS($F$8:$F$23,$D$8:$D$23,$D$33,$E$8:$E$23,E34)</f>
        <v>0</v>
      </c>
      <c r="G34" s="183">
        <f>SUMIFS($G$8:$G$23,$D$8:$D$23,$D$33,$E$8:$E$23,E34)</f>
        <v>0</v>
      </c>
      <c r="H34" s="183">
        <f>SUMIFS($H$8:$H$23,$D$8:$D$23,$D$33,$E$8:$E$23,E34)</f>
        <v>0</v>
      </c>
      <c r="I34" s="183">
        <f>SUMIFS($I$8:$I$23,$D$8:$D$23,$D$33,$E$8:$E$23,E34)</f>
        <v>0</v>
      </c>
      <c r="J34" s="183"/>
    </row>
    <row r="35" spans="1:10">
      <c r="A35" s="322"/>
      <c r="B35" s="322"/>
      <c r="C35" s="322"/>
      <c r="D35" s="326"/>
      <c r="E35" s="185" t="s">
        <v>102</v>
      </c>
      <c r="F35" s="187">
        <f>SUMIFS($F$8:$F$23,$D$8:$D$23,$D$33,$E$8:$E$23,E35)</f>
        <v>0</v>
      </c>
      <c r="G35" s="183">
        <f>SUMIFS($G$8:$G$23,$D$8:$D$23,$D$33,$E$8:$E$23,E35)</f>
        <v>0</v>
      </c>
      <c r="H35" s="183">
        <f>SUMIFS($H$8:$H$23,$D$8:$D$23,$D$33,$E$8:$E$23,E35)</f>
        <v>0</v>
      </c>
      <c r="I35" s="183">
        <f>SUMIFS($I$8:$I$23,$D$8:$D$23,$D$33,$E$8:$E$23,E35)</f>
        <v>0</v>
      </c>
      <c r="J35" s="183"/>
    </row>
    <row r="36" spans="1:10">
      <c r="A36" s="322"/>
      <c r="B36" s="322"/>
      <c r="C36" s="322"/>
      <c r="D36" s="322" t="s">
        <v>100</v>
      </c>
      <c r="E36" s="322"/>
      <c r="F36" s="187">
        <f>SUM(F8:F23)</f>
        <v>0</v>
      </c>
      <c r="G36" s="183" t="e">
        <f>SUM(G8:G23)</f>
        <v>#N/A</v>
      </c>
      <c r="H36" s="183" t="e">
        <f>SUM(H8:H23)</f>
        <v>#N/A</v>
      </c>
      <c r="I36" s="183" t="e">
        <f>SUM(I8:I23)</f>
        <v>#N/A</v>
      </c>
      <c r="J36" s="183"/>
    </row>
  </sheetData>
  <mergeCells count="6">
    <mergeCell ref="A24:C36"/>
    <mergeCell ref="D24:D26"/>
    <mergeCell ref="D27:D29"/>
    <mergeCell ref="D30:D32"/>
    <mergeCell ref="D33:D35"/>
    <mergeCell ref="D36:E36"/>
  </mergeCells>
  <phoneticPr fontId="2"/>
  <dataValidations count="2">
    <dataValidation type="list" allowBlank="1" showInputMessage="1" showErrorMessage="1" sqref="D8:D23" xr:uid="{1515E354-09FB-4781-91E0-959C9F9CAD1E}">
      <formula1>$AD$4:$AD$7</formula1>
    </dataValidation>
    <dataValidation type="list" allowBlank="1" showInputMessage="1" showErrorMessage="1" sqref="E8:E23" xr:uid="{B5A4A0B3-662C-4974-847D-A220A66D4878}">
      <formula1>$AH$4:$AH$7</formula1>
    </dataValidation>
  </dataValidations>
  <pageMargins left="0.70866141732283472" right="0.70866141732283472" top="0.74803149606299213" bottom="0.74803149606299213" header="0.31496062992125984" footer="0.31496062992125984"/>
  <pageSetup paperSize="9" scale="1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EEC63E-AF4D-4B15-AEEF-CDFE895B6B98}">
  <sheetPr>
    <pageSetUpPr fitToPage="1"/>
  </sheetPr>
  <dimension ref="A1:J36"/>
  <sheetViews>
    <sheetView zoomScale="90" zoomScaleNormal="90" workbookViewId="0">
      <selection activeCell="C14" sqref="C14"/>
    </sheetView>
  </sheetViews>
  <sheetFormatPr defaultRowHeight="18.75"/>
  <cols>
    <col min="1" max="1" width="5.25" style="177" bestFit="1" customWidth="1"/>
    <col min="2" max="2" width="21.375" style="177" bestFit="1" customWidth="1"/>
    <col min="3" max="3" width="35.125" style="177" bestFit="1" customWidth="1"/>
    <col min="4" max="4" width="9" style="177"/>
    <col min="5" max="5" width="10.75" style="177" customWidth="1"/>
    <col min="6" max="6" width="14.625" style="177" customWidth="1"/>
    <col min="7" max="7" width="14.875" style="177" customWidth="1"/>
    <col min="8" max="8" width="19.25" style="177" bestFit="1" customWidth="1"/>
    <col min="9" max="9" width="14.875" style="177" customWidth="1"/>
    <col min="10" max="16384" width="9" style="177"/>
  </cols>
  <sheetData>
    <row r="1" spans="1:10">
      <c r="A1" s="176" t="s">
        <v>87</v>
      </c>
    </row>
    <row r="2" spans="1:10">
      <c r="A2" s="176" t="s">
        <v>88</v>
      </c>
    </row>
    <row r="3" spans="1:10">
      <c r="A3" s="178" t="s">
        <v>164</v>
      </c>
    </row>
    <row r="4" spans="1:10">
      <c r="A4" s="176" t="s">
        <v>106</v>
      </c>
    </row>
    <row r="5" spans="1:10">
      <c r="A5" s="176" t="s">
        <v>101</v>
      </c>
    </row>
    <row r="6" spans="1:10">
      <c r="A6" s="176" t="s">
        <v>89</v>
      </c>
    </row>
    <row r="7" spans="1:10" ht="93.75">
      <c r="A7" s="179" t="s">
        <v>90</v>
      </c>
      <c r="B7" s="179" t="s">
        <v>91</v>
      </c>
      <c r="C7" s="179" t="s">
        <v>92</v>
      </c>
      <c r="D7" s="180" t="s">
        <v>93</v>
      </c>
      <c r="E7" s="180" t="s">
        <v>103</v>
      </c>
      <c r="F7" s="181" t="s">
        <v>104</v>
      </c>
      <c r="G7" s="181" t="s">
        <v>94</v>
      </c>
      <c r="H7" s="181" t="s">
        <v>105</v>
      </c>
      <c r="I7" s="181" t="s">
        <v>95</v>
      </c>
      <c r="J7" s="182" t="s">
        <v>96</v>
      </c>
    </row>
    <row r="8" spans="1:10">
      <c r="A8" s="2">
        <v>1</v>
      </c>
      <c r="B8" s="2"/>
      <c r="C8" s="149"/>
      <c r="D8" s="8">
        <v>1.5</v>
      </c>
      <c r="E8" s="2" t="s">
        <v>73</v>
      </c>
      <c r="F8" s="186">
        <f>'管理シート（本体）'!CR13</f>
        <v>0</v>
      </c>
      <c r="G8" s="183">
        <f>'R8.04'!I8</f>
        <v>43800</v>
      </c>
      <c r="H8" s="183">
        <f>'管理シート（本体）'!CU13</f>
        <v>0</v>
      </c>
      <c r="I8" s="183">
        <f>G8-H8</f>
        <v>43800</v>
      </c>
      <c r="J8" s="184"/>
    </row>
    <row r="9" spans="1:10">
      <c r="A9" s="2"/>
      <c r="B9" s="2"/>
      <c r="C9" s="149"/>
      <c r="D9" s="8">
        <v>1.5</v>
      </c>
      <c r="E9" s="2" t="s">
        <v>74</v>
      </c>
      <c r="F9" s="186">
        <f>'管理シート（本体）'!CR14</f>
        <v>0</v>
      </c>
      <c r="G9" s="183" t="e">
        <f>'R8.04'!I9</f>
        <v>#N/A</v>
      </c>
      <c r="H9" s="183" t="e">
        <f>'管理シート（本体）'!CU14</f>
        <v>#N/A</v>
      </c>
      <c r="I9" s="183" t="e">
        <f>G9-H9</f>
        <v>#N/A</v>
      </c>
      <c r="J9" s="184"/>
    </row>
    <row r="10" spans="1:10">
      <c r="A10" s="2">
        <v>2</v>
      </c>
      <c r="B10" s="2"/>
      <c r="C10" s="149"/>
      <c r="D10" s="8">
        <v>1.5</v>
      </c>
      <c r="E10" s="2" t="s">
        <v>73</v>
      </c>
      <c r="F10" s="186">
        <f>'管理シート（本体）'!CR15</f>
        <v>0</v>
      </c>
      <c r="G10" s="183" t="e">
        <f>'R8.04'!I10</f>
        <v>#N/A</v>
      </c>
      <c r="H10" s="183" t="e">
        <f>'管理シート（本体）'!CU15</f>
        <v>#N/A</v>
      </c>
      <c r="I10" s="183" t="e">
        <f t="shared" ref="I10:I23" si="0">G10-H10</f>
        <v>#N/A</v>
      </c>
      <c r="J10" s="184"/>
    </row>
    <row r="11" spans="1:10">
      <c r="A11" s="2"/>
      <c r="B11" s="2"/>
      <c r="C11" s="149"/>
      <c r="D11" s="8">
        <v>1.5</v>
      </c>
      <c r="E11" s="2" t="s">
        <v>74</v>
      </c>
      <c r="F11" s="186">
        <f>'管理シート（本体）'!CR16</f>
        <v>0</v>
      </c>
      <c r="G11" s="183" t="e">
        <f>'R8.04'!I11</f>
        <v>#N/A</v>
      </c>
      <c r="H11" s="183" t="e">
        <f>'管理シート（本体）'!CU16</f>
        <v>#N/A</v>
      </c>
      <c r="I11" s="183" t="e">
        <f t="shared" si="0"/>
        <v>#N/A</v>
      </c>
      <c r="J11" s="184"/>
    </row>
    <row r="12" spans="1:10">
      <c r="A12" s="2"/>
      <c r="B12" s="2"/>
      <c r="C12" s="149"/>
      <c r="D12" s="8">
        <v>1.5</v>
      </c>
      <c r="E12" s="2" t="s">
        <v>20</v>
      </c>
      <c r="F12" s="186">
        <f>'管理シート（本体）'!CR17</f>
        <v>0</v>
      </c>
      <c r="G12" s="183" t="e">
        <f>'R8.04'!I12</f>
        <v>#N/A</v>
      </c>
      <c r="H12" s="183" t="e">
        <f>'管理シート（本体）'!CU17</f>
        <v>#N/A</v>
      </c>
      <c r="I12" s="183" t="e">
        <f t="shared" si="0"/>
        <v>#N/A</v>
      </c>
      <c r="J12" s="184"/>
    </row>
    <row r="13" spans="1:10">
      <c r="A13" s="2">
        <v>3</v>
      </c>
      <c r="B13" s="2"/>
      <c r="C13" s="149"/>
      <c r="D13" s="8">
        <v>1.5</v>
      </c>
      <c r="E13" s="2" t="s">
        <v>73</v>
      </c>
      <c r="F13" s="186">
        <f>'管理シート（本体）'!CR18</f>
        <v>0</v>
      </c>
      <c r="G13" s="183" t="e">
        <f>'R8.04'!I13</f>
        <v>#N/A</v>
      </c>
      <c r="H13" s="183" t="e">
        <f>'管理シート（本体）'!CU18</f>
        <v>#N/A</v>
      </c>
      <c r="I13" s="183" t="e">
        <f t="shared" si="0"/>
        <v>#N/A</v>
      </c>
      <c r="J13" s="184"/>
    </row>
    <row r="14" spans="1:10">
      <c r="A14" s="2">
        <v>4</v>
      </c>
      <c r="B14" s="2"/>
      <c r="C14" s="149"/>
      <c r="D14" s="8">
        <v>1.5</v>
      </c>
      <c r="E14" s="2" t="s">
        <v>73</v>
      </c>
      <c r="F14" s="186">
        <f>'管理シート（本体）'!CR19</f>
        <v>0</v>
      </c>
      <c r="G14" s="183" t="e">
        <f>'R8.04'!I14</f>
        <v>#N/A</v>
      </c>
      <c r="H14" s="183" t="e">
        <f>'管理シート（本体）'!CU19</f>
        <v>#N/A</v>
      </c>
      <c r="I14" s="183" t="e">
        <f t="shared" si="0"/>
        <v>#N/A</v>
      </c>
      <c r="J14" s="184"/>
    </row>
    <row r="15" spans="1:10">
      <c r="A15" s="2"/>
      <c r="B15" s="2"/>
      <c r="C15" s="149"/>
      <c r="D15" s="8">
        <v>1.5</v>
      </c>
      <c r="E15" s="2" t="s">
        <v>74</v>
      </c>
      <c r="F15" s="186">
        <f>'管理シート（本体）'!CR20</f>
        <v>0</v>
      </c>
      <c r="G15" s="183" t="e">
        <f>'R8.04'!I15</f>
        <v>#N/A</v>
      </c>
      <c r="H15" s="183" t="e">
        <f>'管理シート（本体）'!CU20</f>
        <v>#N/A</v>
      </c>
      <c r="I15" s="183" t="e">
        <f t="shared" si="0"/>
        <v>#N/A</v>
      </c>
      <c r="J15" s="184"/>
    </row>
    <row r="16" spans="1:10">
      <c r="A16" s="2">
        <v>5</v>
      </c>
      <c r="B16" s="2"/>
      <c r="C16" s="149"/>
      <c r="D16" s="8">
        <v>1.5</v>
      </c>
      <c r="E16" s="2" t="s">
        <v>74</v>
      </c>
      <c r="F16" s="186">
        <f>'管理シート（本体）'!CR21</f>
        <v>0</v>
      </c>
      <c r="G16" s="183" t="e">
        <f>'R8.04'!I16</f>
        <v>#N/A</v>
      </c>
      <c r="H16" s="183" t="e">
        <f>'管理シート（本体）'!CU21</f>
        <v>#N/A</v>
      </c>
      <c r="I16" s="183" t="e">
        <f t="shared" si="0"/>
        <v>#N/A</v>
      </c>
      <c r="J16" s="184"/>
    </row>
    <row r="17" spans="1:10">
      <c r="A17" s="2">
        <v>6</v>
      </c>
      <c r="B17" s="2"/>
      <c r="C17" s="149"/>
      <c r="D17" s="8">
        <v>1.5</v>
      </c>
      <c r="E17" s="2" t="s">
        <v>73</v>
      </c>
      <c r="F17" s="186">
        <f>'管理シート（本体）'!CR22</f>
        <v>0</v>
      </c>
      <c r="G17" s="183" t="e">
        <f>'R8.04'!I17</f>
        <v>#N/A</v>
      </c>
      <c r="H17" s="183" t="e">
        <f>'管理シート（本体）'!CU22</f>
        <v>#N/A</v>
      </c>
      <c r="I17" s="183" t="e">
        <f t="shared" si="0"/>
        <v>#N/A</v>
      </c>
      <c r="J17" s="184"/>
    </row>
    <row r="18" spans="1:10">
      <c r="A18" s="2">
        <v>7</v>
      </c>
      <c r="B18" s="2"/>
      <c r="C18" s="149"/>
      <c r="D18" s="8">
        <v>1.5</v>
      </c>
      <c r="E18" s="2" t="s">
        <v>73</v>
      </c>
      <c r="F18" s="186">
        <f>'管理シート（本体）'!CR23</f>
        <v>0</v>
      </c>
      <c r="G18" s="183" t="e">
        <f>'R8.04'!I18</f>
        <v>#N/A</v>
      </c>
      <c r="H18" s="183" t="e">
        <f>'管理シート（本体）'!CU23</f>
        <v>#N/A</v>
      </c>
      <c r="I18" s="183" t="e">
        <f t="shared" si="0"/>
        <v>#N/A</v>
      </c>
      <c r="J18" s="184"/>
    </row>
    <row r="19" spans="1:10">
      <c r="A19" s="2"/>
      <c r="B19" s="2"/>
      <c r="C19" s="149"/>
      <c r="D19" s="8">
        <v>1.5</v>
      </c>
      <c r="E19" s="2" t="s">
        <v>74</v>
      </c>
      <c r="F19" s="186">
        <f>'管理シート（本体）'!CR24</f>
        <v>0</v>
      </c>
      <c r="G19" s="183" t="e">
        <f>'R8.04'!I19</f>
        <v>#N/A</v>
      </c>
      <c r="H19" s="183" t="e">
        <f>'管理シート（本体）'!CU24</f>
        <v>#N/A</v>
      </c>
      <c r="I19" s="183" t="e">
        <f t="shared" si="0"/>
        <v>#N/A</v>
      </c>
      <c r="J19" s="184"/>
    </row>
    <row r="20" spans="1:10">
      <c r="A20" s="2">
        <v>8</v>
      </c>
      <c r="B20" s="2"/>
      <c r="C20" s="149"/>
      <c r="D20" s="8">
        <v>1.5</v>
      </c>
      <c r="E20" s="2" t="s">
        <v>73</v>
      </c>
      <c r="F20" s="186">
        <f>'管理シート（本体）'!CR25</f>
        <v>0</v>
      </c>
      <c r="G20" s="183" t="e">
        <f>'R8.04'!I20</f>
        <v>#N/A</v>
      </c>
      <c r="H20" s="183" t="e">
        <f>'管理シート（本体）'!CU25</f>
        <v>#N/A</v>
      </c>
      <c r="I20" s="183" t="e">
        <f t="shared" si="0"/>
        <v>#N/A</v>
      </c>
      <c r="J20" s="184"/>
    </row>
    <row r="21" spans="1:10">
      <c r="A21" s="2">
        <v>9</v>
      </c>
      <c r="B21" s="2"/>
      <c r="C21" s="149"/>
      <c r="D21" s="8">
        <v>1.5</v>
      </c>
      <c r="E21" s="2" t="s">
        <v>73</v>
      </c>
      <c r="F21" s="186">
        <f>'管理シート（本体）'!CR26</f>
        <v>0</v>
      </c>
      <c r="G21" s="183" t="e">
        <f>'R8.04'!I21</f>
        <v>#N/A</v>
      </c>
      <c r="H21" s="183" t="e">
        <f>'管理シート（本体）'!CU26</f>
        <v>#N/A</v>
      </c>
      <c r="I21" s="183" t="e">
        <f t="shared" si="0"/>
        <v>#N/A</v>
      </c>
      <c r="J21" s="184"/>
    </row>
    <row r="22" spans="1:10">
      <c r="A22" s="2">
        <v>10</v>
      </c>
      <c r="B22" s="2"/>
      <c r="C22" s="149"/>
      <c r="D22" s="8">
        <v>1.5</v>
      </c>
      <c r="E22" s="2" t="s">
        <v>73</v>
      </c>
      <c r="F22" s="186">
        <f>'管理シート（本体）'!CR27</f>
        <v>0</v>
      </c>
      <c r="G22" s="183" t="e">
        <f>'R8.04'!I22</f>
        <v>#N/A</v>
      </c>
      <c r="H22" s="183" t="e">
        <f>'管理シート（本体）'!CU27</f>
        <v>#N/A</v>
      </c>
      <c r="I22" s="183" t="e">
        <f t="shared" si="0"/>
        <v>#N/A</v>
      </c>
      <c r="J22" s="184"/>
    </row>
    <row r="23" spans="1:10">
      <c r="A23" s="2">
        <v>11</v>
      </c>
      <c r="B23" s="2"/>
      <c r="C23" s="149"/>
      <c r="D23" s="8">
        <v>1.5</v>
      </c>
      <c r="E23" s="2" t="s">
        <v>73</v>
      </c>
      <c r="F23" s="186">
        <f>'管理シート（本体）'!CR28</f>
        <v>0</v>
      </c>
      <c r="G23" s="183" t="e">
        <f>'R8.04'!I23</f>
        <v>#N/A</v>
      </c>
      <c r="H23" s="183" t="e">
        <f>'管理シート（本体）'!CU28</f>
        <v>#N/A</v>
      </c>
      <c r="I23" s="183" t="e">
        <f t="shared" si="0"/>
        <v>#N/A</v>
      </c>
      <c r="J23" s="184"/>
    </row>
    <row r="24" spans="1:10">
      <c r="A24" s="322" t="s">
        <v>97</v>
      </c>
      <c r="B24" s="322"/>
      <c r="C24" s="322"/>
      <c r="D24" s="323">
        <v>1.1499999999999999</v>
      </c>
      <c r="E24" s="179" t="s">
        <v>98</v>
      </c>
      <c r="F24" s="187">
        <f>SUMIFS($F$8:$F$23,$D$8:$D$23,$D$24,$E$8:$E$23,E24)</f>
        <v>0</v>
      </c>
      <c r="G24" s="183">
        <f>SUMIFS($G$8:$G$23,$D$8:$D$23,$D$24,$E$8:$E$23,E24)</f>
        <v>0</v>
      </c>
      <c r="H24" s="183">
        <f>SUMIFS($H$8:$H$23,$D$8:$D$23,$D$24,$E$8:$E$23,E24)</f>
        <v>0</v>
      </c>
      <c r="I24" s="183">
        <f>SUMIFS($I$8:$I$23,$D$8:$D$23,$D$24,$E$8:$E$23,E24)</f>
        <v>0</v>
      </c>
      <c r="J24" s="183"/>
    </row>
    <row r="25" spans="1:10">
      <c r="A25" s="322"/>
      <c r="B25" s="322"/>
      <c r="C25" s="322"/>
      <c r="D25" s="324"/>
      <c r="E25" s="179" t="s">
        <v>99</v>
      </c>
      <c r="F25" s="187">
        <f>SUMIFS($F$8:$F$23,$D$8:$D$23,$D$24,$E$8:$E$23,E25)</f>
        <v>0</v>
      </c>
      <c r="G25" s="183">
        <f>SUMIFS($G$8:$G$23,$D$8:$D$23,$D$24,$E$8:$E$23,E25)</f>
        <v>0</v>
      </c>
      <c r="H25" s="183">
        <f>SUMIFS($H$8:$H$23,$D$8:$D$23,$D$24,$E$8:$E$23,E25)</f>
        <v>0</v>
      </c>
      <c r="I25" s="183">
        <f>SUMIFS($I$8:$I$23,$D$8:$D$23,$D$24,$E$8:$E$23,E25)</f>
        <v>0</v>
      </c>
      <c r="J25" s="183"/>
    </row>
    <row r="26" spans="1:10">
      <c r="A26" s="322"/>
      <c r="B26" s="322"/>
      <c r="C26" s="322"/>
      <c r="D26" s="325"/>
      <c r="E26" s="185" t="s">
        <v>102</v>
      </c>
      <c r="F26" s="187">
        <f>SUMIFS($F$8:$F$23,$D$8:$D$23,$D$24,$E$8:$E$23,E26)</f>
        <v>0</v>
      </c>
      <c r="G26" s="183">
        <f>SUMIFS($G$8:$G$23,$D$8:$D$23,$D$24,$E$8:$E$23,E26)</f>
        <v>0</v>
      </c>
      <c r="H26" s="183">
        <f>SUMIFS($H$8:$H$23,$D$8:$D$23,$D$24,$E$8:$E$23,E26)</f>
        <v>0</v>
      </c>
      <c r="I26" s="183">
        <f>SUMIFS($I$8:$I$23,$D$8:$D$23,$D$24,$E$8:$E$23,E26)</f>
        <v>0</v>
      </c>
      <c r="J26" s="183"/>
    </row>
    <row r="27" spans="1:10">
      <c r="A27" s="322"/>
      <c r="B27" s="322"/>
      <c r="C27" s="322"/>
      <c r="D27" s="326">
        <v>1.3</v>
      </c>
      <c r="E27" s="179" t="s">
        <v>98</v>
      </c>
      <c r="F27" s="187">
        <f>SUMIFS($F$8:$F$23,$D$8:$D$23,$D$27,$E$8:$E$23,E27)</f>
        <v>0</v>
      </c>
      <c r="G27" s="183">
        <f>SUMIFS($G$8:$G$23,$D$8:$D$23,$D$27,$E$8:$E$23,E27)</f>
        <v>0</v>
      </c>
      <c r="H27" s="183">
        <f>SUMIFS($H$8:$H$23,$D$8:$D$23,$D$27,$E$8:$E$23,E27)</f>
        <v>0</v>
      </c>
      <c r="I27" s="183">
        <f>SUMIFS($I$8:$I$23,$D$8:$D$23,$D$27,$E$8:$E$23,E27)</f>
        <v>0</v>
      </c>
      <c r="J27" s="183"/>
    </row>
    <row r="28" spans="1:10">
      <c r="A28" s="322"/>
      <c r="B28" s="322"/>
      <c r="C28" s="322"/>
      <c r="D28" s="326"/>
      <c r="E28" s="179" t="s">
        <v>99</v>
      </c>
      <c r="F28" s="187">
        <f>SUMIFS($F$8:$F$23,$D$8:$D$23,$D$27,$E$8:$E$23,E28)</f>
        <v>0</v>
      </c>
      <c r="G28" s="183">
        <f>SUMIFS($G$8:$G$23,$D$8:$D$23,$D$27,$E$8:$E$23,E28)</f>
        <v>0</v>
      </c>
      <c r="H28" s="183">
        <f>SUMIFS($H$8:$H$23,$D$8:$D$23,$D$27,$E$8:$E$23,E28)</f>
        <v>0</v>
      </c>
      <c r="I28" s="183">
        <f>SUMIFS($I$8:$I$23,$D$8:$D$23,$D$27,$E$8:$E$23,E28)</f>
        <v>0</v>
      </c>
      <c r="J28" s="183"/>
    </row>
    <row r="29" spans="1:10">
      <c r="A29" s="322"/>
      <c r="B29" s="322"/>
      <c r="C29" s="322"/>
      <c r="D29" s="326"/>
      <c r="E29" s="185" t="s">
        <v>102</v>
      </c>
      <c r="F29" s="187">
        <f>SUMIFS($F$8:$F$23,$D$8:$D$23,$D$27,$E$8:$E$23,E29)</f>
        <v>0</v>
      </c>
      <c r="G29" s="183">
        <f>SUMIFS($G$8:$G$23,$D$8:$D$23,$D$27,$E$8:$E$23,E29)</f>
        <v>0</v>
      </c>
      <c r="H29" s="183">
        <f>SUMIFS($H$8:$H$23,$D$8:$D$23,$D$27,$E$8:$E$23,E29)</f>
        <v>0</v>
      </c>
      <c r="I29" s="183">
        <f>SUMIFS($I$8:$I$23,$D$8:$D$23,$D$27,$E$8:$E$23,E29)</f>
        <v>0</v>
      </c>
      <c r="J29" s="183"/>
    </row>
    <row r="30" spans="1:10">
      <c r="A30" s="322"/>
      <c r="B30" s="322"/>
      <c r="C30" s="322"/>
      <c r="D30" s="326">
        <v>1.5</v>
      </c>
      <c r="E30" s="179" t="s">
        <v>98</v>
      </c>
      <c r="F30" s="187">
        <f>SUMIFS($F$8:$F$23,$D$8:$D$23,$D$30,$E$8:$E$23,E30)</f>
        <v>0</v>
      </c>
      <c r="G30" s="183" t="e">
        <f>SUMIFS($G$8:$G$23,$D$8:$D$23,$D$30,$E$8:$E$23,E30)</f>
        <v>#N/A</v>
      </c>
      <c r="H30" s="183" t="e">
        <f>SUMIFS($H$8:$H$23,$D$8:$D$23,$D$30,$E$8:$E$23,E30)</f>
        <v>#N/A</v>
      </c>
      <c r="I30" s="183" t="e">
        <f>SUMIFS($I$8:$I$23,$D$8:$D$23,$D$30,$E$8:$E$23,E30)</f>
        <v>#N/A</v>
      </c>
      <c r="J30" s="183"/>
    </row>
    <row r="31" spans="1:10">
      <c r="A31" s="322"/>
      <c r="B31" s="322"/>
      <c r="C31" s="322"/>
      <c r="D31" s="326"/>
      <c r="E31" s="179" t="s">
        <v>99</v>
      </c>
      <c r="F31" s="187">
        <f>SUMIFS($F$8:$F$23,$D$8:$D$23,$D$30,$E$8:$E$23,E31)</f>
        <v>0</v>
      </c>
      <c r="G31" s="183" t="e">
        <f>SUMIFS($G$8:$G$23,$D$8:$D$23,$D$30,$E$8:$E$23,E31)</f>
        <v>#N/A</v>
      </c>
      <c r="H31" s="183" t="e">
        <f>SUMIFS($H$8:$H$23,$D$8:$D$23,$D$30,$E$8:$E$23,E31)</f>
        <v>#N/A</v>
      </c>
      <c r="I31" s="183" t="e">
        <f>SUMIFS($I$8:$I$23,$D$8:$D$23,$D$30,$E$8:$E$23,E31)</f>
        <v>#N/A</v>
      </c>
      <c r="J31" s="183"/>
    </row>
    <row r="32" spans="1:10">
      <c r="A32" s="322"/>
      <c r="B32" s="322"/>
      <c r="C32" s="322"/>
      <c r="D32" s="326"/>
      <c r="E32" s="185" t="s">
        <v>102</v>
      </c>
      <c r="F32" s="187">
        <f>SUMIFS($F$8:$F$23,$D$8:$D$23,$D$30,$E$8:$E$23,E32)</f>
        <v>0</v>
      </c>
      <c r="G32" s="183" t="e">
        <f>SUMIFS($G$8:$G$23,$D$8:$D$23,$D$30,$E$8:$E$23,E32)</f>
        <v>#N/A</v>
      </c>
      <c r="H32" s="183" t="e">
        <f>SUMIFS($H$8:$H$23,$D$8:$D$23,$D$30,$E$8:$E$23,E32)</f>
        <v>#N/A</v>
      </c>
      <c r="I32" s="183" t="e">
        <f>SUMIFS($I$8:$I$23,$D$8:$D$23,$D$30,$E$8:$E$23,E32)</f>
        <v>#N/A</v>
      </c>
      <c r="J32" s="183"/>
    </row>
    <row r="33" spans="1:10">
      <c r="A33" s="322"/>
      <c r="B33" s="322"/>
      <c r="C33" s="322"/>
      <c r="D33" s="326">
        <v>1.7</v>
      </c>
      <c r="E33" s="179" t="s">
        <v>98</v>
      </c>
      <c r="F33" s="187">
        <f>SUMIFS($F$8:$F$23,$D$8:$D$23,$D$33,$E$8:$E$23,E33)</f>
        <v>0</v>
      </c>
      <c r="G33" s="183">
        <f>SUMIFS($G$8:$G$23,$D$8:$D$23,$D$33,$E$8:$E$23,E33)</f>
        <v>0</v>
      </c>
      <c r="H33" s="183">
        <f>SUMIFS($H$8:$H$23,$D$8:$D$23,$D$33,$E$8:$E$23,E33)</f>
        <v>0</v>
      </c>
      <c r="I33" s="183">
        <f>SUMIFS($I$8:$I$23,$D$8:$D$23,$D$33,$E$8:$E$23,E33)</f>
        <v>0</v>
      </c>
      <c r="J33" s="183"/>
    </row>
    <row r="34" spans="1:10">
      <c r="A34" s="322"/>
      <c r="B34" s="322"/>
      <c r="C34" s="322"/>
      <c r="D34" s="326"/>
      <c r="E34" s="179" t="s">
        <v>99</v>
      </c>
      <c r="F34" s="187">
        <f>SUMIFS($F$8:$F$23,$D$8:$D$23,$D$33,$E$8:$E$23,E34)</f>
        <v>0</v>
      </c>
      <c r="G34" s="183">
        <f>SUMIFS($G$8:$G$23,$D$8:$D$23,$D$33,$E$8:$E$23,E34)</f>
        <v>0</v>
      </c>
      <c r="H34" s="183">
        <f>SUMIFS($H$8:$H$23,$D$8:$D$23,$D$33,$E$8:$E$23,E34)</f>
        <v>0</v>
      </c>
      <c r="I34" s="183">
        <f>SUMIFS($I$8:$I$23,$D$8:$D$23,$D$33,$E$8:$E$23,E34)</f>
        <v>0</v>
      </c>
      <c r="J34" s="183"/>
    </row>
    <row r="35" spans="1:10">
      <c r="A35" s="322"/>
      <c r="B35" s="322"/>
      <c r="C35" s="322"/>
      <c r="D35" s="326"/>
      <c r="E35" s="185" t="s">
        <v>102</v>
      </c>
      <c r="F35" s="187">
        <f>SUMIFS($F$8:$F$23,$D$8:$D$23,$D$33,$E$8:$E$23,E35)</f>
        <v>0</v>
      </c>
      <c r="G35" s="183">
        <f>SUMIFS($G$8:$G$23,$D$8:$D$23,$D$33,$E$8:$E$23,E35)</f>
        <v>0</v>
      </c>
      <c r="H35" s="183">
        <f>SUMIFS($H$8:$H$23,$D$8:$D$23,$D$33,$E$8:$E$23,E35)</f>
        <v>0</v>
      </c>
      <c r="I35" s="183">
        <f>SUMIFS($I$8:$I$23,$D$8:$D$23,$D$33,$E$8:$E$23,E35)</f>
        <v>0</v>
      </c>
      <c r="J35" s="183"/>
    </row>
    <row r="36" spans="1:10">
      <c r="A36" s="322"/>
      <c r="B36" s="322"/>
      <c r="C36" s="322"/>
      <c r="D36" s="322" t="s">
        <v>100</v>
      </c>
      <c r="E36" s="322"/>
      <c r="F36" s="187">
        <f>SUM(F8:F23)</f>
        <v>0</v>
      </c>
      <c r="G36" s="183" t="e">
        <f>SUM(G8:G23)</f>
        <v>#N/A</v>
      </c>
      <c r="H36" s="183" t="e">
        <f>SUM(H8:H23)</f>
        <v>#N/A</v>
      </c>
      <c r="I36" s="183" t="e">
        <f>SUM(I8:I23)</f>
        <v>#N/A</v>
      </c>
      <c r="J36" s="183"/>
    </row>
  </sheetData>
  <mergeCells count="6">
    <mergeCell ref="A24:C36"/>
    <mergeCell ref="D24:D26"/>
    <mergeCell ref="D27:D29"/>
    <mergeCell ref="D30:D32"/>
    <mergeCell ref="D33:D35"/>
    <mergeCell ref="D36:E36"/>
  </mergeCells>
  <phoneticPr fontId="2"/>
  <dataValidations count="2">
    <dataValidation type="list" allowBlank="1" showInputMessage="1" showErrorMessage="1" sqref="E8:E23" xr:uid="{EED2A6FC-DE24-4F11-B215-EDE69C2BE612}">
      <formula1>$AH$4:$AH$7</formula1>
    </dataValidation>
    <dataValidation type="list" allowBlank="1" showInputMessage="1" showErrorMessage="1" sqref="D8:D23" xr:uid="{7B9879AC-40AA-46D7-8F33-CB415F05DBF5}">
      <formula1>$AD$4:$AD$7</formula1>
    </dataValidation>
  </dataValidations>
  <pageMargins left="0.70866141732283472" right="0.70866141732283472" top="0.74803149606299213" bottom="0.74803149606299213" header="0.31496062992125984" footer="0.31496062992125984"/>
  <pageSetup paperSize="9" scale="1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10</vt:i4>
      </vt:variant>
    </vt:vector>
  </HeadingPairs>
  <TitlesOfParts>
    <vt:vector size="20" baseType="lpstr">
      <vt:lpstr>管理シート（本体）</vt:lpstr>
      <vt:lpstr>R7.10</vt:lpstr>
      <vt:lpstr>R7.11</vt:lpstr>
      <vt:lpstr>R7.12</vt:lpstr>
      <vt:lpstr>R8.01</vt:lpstr>
      <vt:lpstr>R8.02</vt:lpstr>
      <vt:lpstr>R8.03</vt:lpstr>
      <vt:lpstr>R8.04</vt:lpstr>
      <vt:lpstr>R8.05</vt:lpstr>
      <vt:lpstr>R8.06</vt:lpstr>
      <vt:lpstr>R7.10!Print_Titles</vt:lpstr>
      <vt:lpstr>R7.11!Print_Titles</vt:lpstr>
      <vt:lpstr>R7.12!Print_Titles</vt:lpstr>
      <vt:lpstr>R8.01!Print_Titles</vt:lpstr>
      <vt:lpstr>R8.02!Print_Titles</vt:lpstr>
      <vt:lpstr>R8.03!Print_Titles</vt:lpstr>
      <vt:lpstr>R8.04!Print_Titles</vt:lpstr>
      <vt:lpstr>R8.05!Print_Titles</vt:lpstr>
      <vt:lpstr>R8.06!Print_Titles</vt:lpstr>
      <vt:lpstr>'管理シート（本体）'!Print_Titles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2025-04-22T06:22:24Z</dcterms:modified>
</cp:coreProperties>
</file>