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codeName="ThisWorkbook"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看護関係補助事業周知\R07\01 新人看護職員卒後臨床研修\HP用(新人）\"/>
    </mc:Choice>
  </mc:AlternateContent>
  <xr:revisionPtr revIDLastSave="0" documentId="13_ncr:1_{A6428830-26B2-4C23-96A2-338C71DC88F4}" xr6:coauthVersionLast="47" xr6:coauthVersionMax="47" xr10:uidLastSave="{00000000-0000-0000-0000-000000000000}"/>
  <bookViews>
    <workbookView xWindow="-120" yWindow="-120" windowWidth="29040" windowHeight="15720" tabRatio="778" xr2:uid="{00000000-000D-0000-FFFF-FFFF00000000}"/>
  </bookViews>
  <sheets>
    <sheet name="入力シート" sheetId="1" r:id="rId1"/>
    <sheet name="様式第1号" sheetId="13" r:id="rId2"/>
    <sheet name="誓約書" sheetId="23" r:id="rId3"/>
    <sheet name="別記（収支予算書）" sheetId="14" r:id="rId4"/>
    <sheet name="様式１－１（所要額調書）" sheetId="4" r:id="rId5"/>
    <sheet name="様式１－２（経費内訳）" sheetId="5" r:id="rId6"/>
    <sheet name="消耗品内訳" sheetId="19" r:id="rId7"/>
    <sheet name="経費内訳（記入例）" sheetId="9" r:id="rId8"/>
    <sheet name="様式１－３（事業計画書）" sheetId="6" r:id="rId9"/>
    <sheet name="様式１－４（研修内容計画書）" sheetId="7" r:id="rId10"/>
    <sheet name="様式２－１（研修参加者名簿）" sheetId="15" r:id="rId11"/>
    <sheet name="備考" sheetId="18" r:id="rId12"/>
    <sheet name="様式２－２（受入職員名簿）" sheetId="16" r:id="rId13"/>
    <sheet name="計算用シート" sheetId="8" r:id="rId14"/>
    <sheet name="貼付用" sheetId="12" state="hidden" r:id="rId15"/>
  </sheets>
  <externalReferences>
    <externalReference r:id="rId16"/>
    <externalReference r:id="rId17"/>
  </externalReference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DATAAREA">[1]H8所要!$A$4:$BI$121</definedName>
    <definedName name="DATAAREA_2">#REF!</definedName>
    <definedName name="FILTER_AREA">[1]H8所要!$A$3:$BI$121</definedName>
    <definedName name="_xlnm.Print_Area" localSheetId="7">'経費内訳（記入例）'!$A$1:$H$54</definedName>
    <definedName name="_xlnm.Print_Area" localSheetId="2">誓約書!$A$2:$N$46</definedName>
    <definedName name="_xlnm.Print_Area" localSheetId="0">入力シート!$A$3:$I$38</definedName>
    <definedName name="_xlnm.Print_Area" localSheetId="11">備考!$A$2:$E$12</definedName>
    <definedName name="_xlnm.Print_Area" localSheetId="4">'様式１－１（所要額調書）'!$B$1:$O$23</definedName>
    <definedName name="_xlnm.Print_Area" localSheetId="5">'様式１－２（経費内訳）'!$A$1:$I$49</definedName>
    <definedName name="_xlnm.Print_Area" localSheetId="8">'様式１－３（事業計画書）'!$B$1:$AG$32</definedName>
    <definedName name="_xlnm.Print_Area" localSheetId="9">'様式１－４（研修内容計画書）'!$A$3:$I$142</definedName>
    <definedName name="_xlnm.Print_Area" localSheetId="10">'様式２－１（研修参加者名簿）'!$A$2:$F$231</definedName>
    <definedName name="_xlnm.Print_Area" localSheetId="12">'様式２－２（受入職員名簿）'!$A$2:$G$48</definedName>
    <definedName name="_xlnm.Print_Area" localSheetId="1">様式第1号!$A$2:$N$53</definedName>
    <definedName name="Print_Area_MI" localSheetId="2">#REF!</definedName>
    <definedName name="Print_Area_MI">#REF!</definedName>
    <definedName name="_xlnm.Print_Titles" localSheetId="9">'様式１－４（研修内容計画書）'!$A:$A</definedName>
    <definedName name="_xlnm.Print_Titles" localSheetId="12">'様式２－２（受入職員名簿）'!$2:$6</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23" l="1"/>
  <c r="L10" i="13"/>
  <c r="I45" i="23"/>
  <c r="I44" i="23"/>
  <c r="I43" i="23"/>
  <c r="I42" i="23"/>
  <c r="I41" i="23"/>
  <c r="I40" i="23"/>
  <c r="J21" i="13"/>
  <c r="J20" i="13"/>
  <c r="J19" i="13"/>
  <c r="J18" i="13"/>
  <c r="J17" i="13"/>
  <c r="J16" i="13"/>
  <c r="J21" i="12" l="1"/>
  <c r="D41" i="5" l="1"/>
  <c r="E23" i="9" l="1"/>
  <c r="D23" i="9"/>
  <c r="D40" i="9" l="1"/>
  <c r="D15" i="9"/>
  <c r="D20" i="9"/>
  <c r="E1" i="14"/>
  <c r="J12" i="7"/>
  <c r="G2" i="5"/>
  <c r="F21" i="12"/>
  <c r="E21" i="12"/>
  <c r="A11" i="4"/>
  <c r="A11" i="6"/>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G11" i="6"/>
  <c r="AH9" i="6" s="1"/>
  <c r="E11" i="6"/>
  <c r="AH8" i="6" s="1"/>
  <c r="D11" i="6"/>
  <c r="AH7" i="6" s="1"/>
  <c r="E3" i="18"/>
  <c r="D2" i="19"/>
  <c r="E48" i="9"/>
  <c r="D48" i="9"/>
  <c r="E1" i="15"/>
  <c r="D1" i="15"/>
  <c r="C1" i="15"/>
  <c r="C42" i="1"/>
  <c r="E42" i="1"/>
  <c r="D42" i="1"/>
  <c r="J2" i="7"/>
  <c r="I2" i="7"/>
  <c r="H2" i="7"/>
  <c r="D8" i="5"/>
  <c r="H21" i="1"/>
  <c r="D14" i="5"/>
  <c r="D19" i="5"/>
  <c r="K21" i="12"/>
  <c r="H21" i="12"/>
  <c r="G21" i="12"/>
  <c r="D21" i="12"/>
  <c r="C21" i="12"/>
  <c r="B21" i="12"/>
  <c r="I21" i="12"/>
  <c r="L21" i="12"/>
  <c r="M21" i="12"/>
  <c r="N21" i="12"/>
  <c r="O21" i="12"/>
  <c r="P21" i="12"/>
  <c r="Q21" i="12"/>
  <c r="R21" i="12"/>
  <c r="S21" i="12"/>
  <c r="C9" i="12"/>
  <c r="C16" i="12" s="1"/>
  <c r="B9" i="12"/>
  <c r="A21" i="12" s="1"/>
  <c r="E4" i="16"/>
  <c r="F4" i="15"/>
  <c r="F142" i="15" s="1"/>
  <c r="H7" i="7"/>
  <c r="H119" i="7" s="1"/>
  <c r="AF5" i="6"/>
  <c r="M4" i="4"/>
  <c r="F47" i="16"/>
  <c r="C33" i="1" s="1"/>
  <c r="J31" i="5" s="1"/>
  <c r="J13" i="7"/>
  <c r="J14" i="7"/>
  <c r="B144" i="7"/>
  <c r="E2" i="7"/>
  <c r="E43" i="1" s="1"/>
  <c r="J125" i="7"/>
  <c r="J126" i="7"/>
  <c r="J127" i="7"/>
  <c r="J128" i="7"/>
  <c r="J129" i="7"/>
  <c r="J130" i="7"/>
  <c r="J131" i="7"/>
  <c r="J132" i="7"/>
  <c r="J133" i="7"/>
  <c r="J134" i="7"/>
  <c r="J135" i="7"/>
  <c r="J136" i="7"/>
  <c r="J137" i="7"/>
  <c r="J138" i="7"/>
  <c r="J139" i="7"/>
  <c r="J140" i="7"/>
  <c r="J124" i="7"/>
  <c r="J97" i="7"/>
  <c r="J98" i="7"/>
  <c r="J99" i="7"/>
  <c r="J100" i="7"/>
  <c r="J101" i="7"/>
  <c r="J102" i="7"/>
  <c r="J103" i="7"/>
  <c r="J104" i="7"/>
  <c r="J105" i="7"/>
  <c r="J106" i="7"/>
  <c r="J107" i="7"/>
  <c r="J108" i="7"/>
  <c r="J109" i="7"/>
  <c r="J110" i="7"/>
  <c r="J111" i="7"/>
  <c r="J112" i="7"/>
  <c r="J96" i="7"/>
  <c r="J69" i="7"/>
  <c r="J70" i="7"/>
  <c r="J71" i="7"/>
  <c r="J72" i="7"/>
  <c r="J73" i="7"/>
  <c r="J74" i="7"/>
  <c r="J75" i="7"/>
  <c r="J76" i="7"/>
  <c r="J77" i="7"/>
  <c r="J78" i="7"/>
  <c r="J79" i="7"/>
  <c r="J80" i="7"/>
  <c r="J81" i="7"/>
  <c r="J82" i="7"/>
  <c r="J83" i="7"/>
  <c r="J84" i="7"/>
  <c r="J68" i="7"/>
  <c r="J41" i="7"/>
  <c r="J42" i="7"/>
  <c r="J43" i="7"/>
  <c r="J44" i="7"/>
  <c r="J45" i="7"/>
  <c r="J46" i="7"/>
  <c r="J47" i="7"/>
  <c r="J48" i="7"/>
  <c r="J49" i="7"/>
  <c r="J50" i="7"/>
  <c r="J51" i="7"/>
  <c r="J52" i="7"/>
  <c r="J53" i="7"/>
  <c r="J54" i="7"/>
  <c r="J55" i="7"/>
  <c r="J56" i="7"/>
  <c r="J40" i="7"/>
  <c r="J15" i="7"/>
  <c r="J16" i="7"/>
  <c r="J17" i="7"/>
  <c r="J18" i="7"/>
  <c r="J19" i="7"/>
  <c r="J20" i="7"/>
  <c r="J21" i="7"/>
  <c r="J22" i="7"/>
  <c r="J23" i="7"/>
  <c r="J24" i="7"/>
  <c r="J25" i="7"/>
  <c r="J26" i="7"/>
  <c r="J27" i="7"/>
  <c r="J28" i="7"/>
  <c r="Z11" i="6"/>
  <c r="AB16" i="12" s="1"/>
  <c r="H22" i="1"/>
  <c r="H23" i="1"/>
  <c r="D29" i="1"/>
  <c r="H24" i="1" s="1"/>
  <c r="G11" i="4" s="1"/>
  <c r="J9" i="12" s="1"/>
  <c r="C10" i="14"/>
  <c r="D26" i="5"/>
  <c r="D30" i="5" s="1"/>
  <c r="P16" i="12"/>
  <c r="O16" i="12"/>
  <c r="M16" i="12"/>
  <c r="L16" i="12"/>
  <c r="D32" i="5"/>
  <c r="AI16" i="12"/>
  <c r="AH16" i="12"/>
  <c r="AG16" i="12"/>
  <c r="AF16" i="12"/>
  <c r="AE16" i="12"/>
  <c r="AD16" i="12"/>
  <c r="AC16" i="12"/>
  <c r="AA16" i="12"/>
  <c r="Z16" i="12"/>
  <c r="Y16" i="12"/>
  <c r="X16" i="12"/>
  <c r="W16" i="12"/>
  <c r="V16" i="12"/>
  <c r="U16" i="12"/>
  <c r="T16" i="12"/>
  <c r="S16" i="12"/>
  <c r="R16" i="12"/>
  <c r="Q16" i="12"/>
  <c r="N16" i="12"/>
  <c r="K16" i="12"/>
  <c r="J16" i="12"/>
  <c r="H16" i="12"/>
  <c r="E16" i="12"/>
  <c r="D16" i="12"/>
  <c r="H9" i="12"/>
  <c r="E9" i="12"/>
  <c r="D36" i="5"/>
  <c r="D9" i="9"/>
  <c r="D30" i="9"/>
  <c r="D34" i="9" s="1"/>
  <c r="D36" i="9"/>
  <c r="D45" i="9"/>
  <c r="I16" i="12"/>
  <c r="G16" i="12"/>
  <c r="D2" i="7"/>
  <c r="D43" i="1" s="1"/>
  <c r="C2" i="7"/>
  <c r="C43" i="1" s="1"/>
  <c r="C31" i="1" l="1"/>
  <c r="F16" i="12"/>
  <c r="H63" i="7"/>
  <c r="H35" i="7"/>
  <c r="H91" i="7"/>
  <c r="D44" i="19"/>
  <c r="E1" i="16"/>
  <c r="F96" i="15"/>
  <c r="F50" i="15"/>
  <c r="B16" i="12"/>
  <c r="F188" i="15"/>
  <c r="K144" i="7"/>
  <c r="D46" i="5"/>
  <c r="J144" i="7"/>
  <c r="K9" i="12"/>
  <c r="H25" i="1"/>
  <c r="J11" i="4" s="1"/>
  <c r="M9" i="12" s="1"/>
  <c r="H47" i="16"/>
  <c r="K145" i="7"/>
  <c r="I11" i="4"/>
  <c r="L9" i="12" s="1"/>
  <c r="D24" i="5"/>
  <c r="D28" i="9"/>
  <c r="F11" i="4"/>
  <c r="H11" i="4" s="1"/>
  <c r="D52" i="9"/>
  <c r="H20" i="1" l="1"/>
  <c r="H28" i="1" s="1"/>
  <c r="K11" i="4"/>
  <c r="N9" i="12" s="1"/>
  <c r="D47" i="5"/>
  <c r="C23" i="14" s="1"/>
  <c r="I9" i="12"/>
  <c r="D53" i="9"/>
  <c r="E11" i="4" l="1"/>
  <c r="G9" i="12" s="1"/>
  <c r="O9" i="12" s="1"/>
  <c r="B11" i="4"/>
  <c r="D11" i="4" s="1"/>
  <c r="D9" i="12" l="1"/>
  <c r="C31" i="14"/>
  <c r="C25" i="14" s="1"/>
  <c r="B12" i="4"/>
  <c r="F9" i="12"/>
  <c r="P9" i="12" s="1"/>
  <c r="L11" i="4"/>
  <c r="M11" i="4" s="1"/>
  <c r="O11" i="4" l="1"/>
  <c r="C8" i="14" s="1"/>
  <c r="C16" i="14"/>
  <c r="D26" i="13" l="1"/>
  <c r="H29" i="1"/>
  <c r="Q9" i="12"/>
  <c r="C12" i="14"/>
  <c r="R9" i="12"/>
  <c r="S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H25" authorId="0" shapeId="0" xr:uid="{BDFA2F5F-7E4D-422F-BB76-095400B3CDDB}">
      <text>
        <r>
          <rPr>
            <b/>
            <sz val="9"/>
            <color indexed="81"/>
            <rFont val="MS P ゴシック"/>
            <family val="3"/>
            <charset val="128"/>
          </rPr>
          <t xml:space="preserve">注意:
1人40Hを超えるときは1人で計算する。
1人40H未満の場合は合計時間を40Hで
割った人数で計算する。
</t>
        </r>
      </text>
    </comment>
    <comment ref="C33" authorId="1" shapeId="0" xr:uid="{00000000-0006-0000-0000-000002000000}">
      <text>
        <r>
          <rPr>
            <sz val="9"/>
            <color indexed="81"/>
            <rFont val="ＭＳ Ｐゴシック"/>
            <family val="3"/>
            <charset val="128"/>
          </rPr>
          <t>シート「受入看護職員名簿」の、受入研修時間数合計と一致します。なお、40時間未満は受入加算の対象外です。</t>
        </r>
      </text>
    </comment>
    <comment ref="H34" authorId="1" shapeId="0" xr:uid="{00000000-0006-0000-0000-000003000000}">
      <text>
        <r>
          <rPr>
            <b/>
            <sz val="9"/>
            <color indexed="81"/>
            <rFont val="ＭＳ Ｐゴシック"/>
            <family val="3"/>
            <charset val="128"/>
          </rPr>
          <t>支店名まで正確に記入すること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L9" authorId="0" shapeId="0" xr:uid="{00000000-0006-0000-0100-000001000000}">
      <text>
        <r>
          <rPr>
            <b/>
            <sz val="9"/>
            <color indexed="81"/>
            <rFont val="ＭＳ Ｐゴシック"/>
            <family val="3"/>
            <charset val="128"/>
          </rPr>
          <t>兵庫県:</t>
        </r>
        <r>
          <rPr>
            <sz val="9"/>
            <color indexed="81"/>
            <rFont val="ＭＳ Ｐゴシック"/>
            <family val="3"/>
            <charset val="128"/>
          </rPr>
          <t xml:space="preserve">
文書番号を記入する際は、手入力をお願いします。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7" authorId="0" shapeId="0" xr:uid="{00000000-0006-0000-0400-000001000000}">
      <text>
        <r>
          <rPr>
            <sz val="10"/>
            <color indexed="81"/>
            <rFont val="ＭＳ Ｐゴシック"/>
            <family val="3"/>
            <charset val="128"/>
          </rPr>
          <t>経費内訳の合計は転記されるので入力不要です。</t>
        </r>
      </text>
    </comment>
    <comment ref="H8" authorId="0" shapeId="0" xr:uid="{00000000-0006-0000-0400-000002000000}">
      <text>
        <r>
          <rPr>
            <b/>
            <sz val="9"/>
            <color indexed="81"/>
            <rFont val="ＭＳ Ｐゴシック"/>
            <family val="3"/>
            <charset val="128"/>
          </rPr>
          <t>兵庫県:</t>
        </r>
        <r>
          <rPr>
            <sz val="9"/>
            <color indexed="81"/>
            <rFont val="ＭＳ Ｐゴシック"/>
            <family val="3"/>
            <charset val="128"/>
          </rPr>
          <t xml:space="preserve">
</t>
        </r>
        <r>
          <rPr>
            <sz val="10"/>
            <color indexed="81"/>
            <rFont val="ＭＳ Ｐゴシック"/>
            <family val="3"/>
            <charset val="128"/>
          </rPr>
          <t>許可病床数３００床以上の病院については、平成29年度から新人研修は補助対象外です！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00000000-0006-0000-0600-000001000000}">
      <text>
        <r>
          <rPr>
            <sz val="9"/>
            <color indexed="81"/>
            <rFont val="ＭＳ Ｐゴシック"/>
            <family val="3"/>
            <charset val="128"/>
          </rPr>
          <t>単位は記入せず数字のみを記載してください。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F11" authorId="0" shapeId="0" xr:uid="{00000000-0006-0000-0800-000001000000}">
      <text>
        <r>
          <rPr>
            <sz val="9"/>
            <color indexed="81"/>
            <rFont val="ＭＳ Ｐゴシック"/>
            <family val="3"/>
            <charset val="128"/>
          </rPr>
          <t>受入予定者がなくても、公開・公募している場合はドロップダウンセルから選択してください</t>
        </r>
      </text>
    </comment>
  </commentList>
</comments>
</file>

<file path=xl/sharedStrings.xml><?xml version="1.0" encoding="utf-8"?>
<sst xmlns="http://schemas.openxmlformats.org/spreadsheetml/2006/main" count="971" uniqueCount="561">
  <si>
    <t>都道府県</t>
  </si>
  <si>
    <t>市区町村</t>
  </si>
  <si>
    <t>公的</t>
  </si>
  <si>
    <t>入力シート</t>
    <rPh sb="0" eb="2">
      <t>ニュウリョク</t>
    </rPh>
    <phoneticPr fontId="4"/>
  </si>
  <si>
    <t>基本情報</t>
    <rPh sb="0" eb="2">
      <t>キホン</t>
    </rPh>
    <rPh sb="2" eb="4">
      <t>ジョウホウ</t>
    </rPh>
    <phoneticPr fontId="4"/>
  </si>
  <si>
    <t>＜入力例＞</t>
    <rPh sb="1" eb="4">
      <t>ニュウリョクレイ</t>
    </rPh>
    <phoneticPr fontId="4"/>
  </si>
  <si>
    <t>日付</t>
    <rPh sb="0" eb="2">
      <t>ヒヅケ</t>
    </rPh>
    <phoneticPr fontId="4"/>
  </si>
  <si>
    <t>神戸市中央区下山手通５－１０－１</t>
    <rPh sb="0" eb="3">
      <t>コウベシ</t>
    </rPh>
    <rPh sb="3" eb="6">
      <t>チュウオウク</t>
    </rPh>
    <rPh sb="6" eb="7">
      <t>シモ</t>
    </rPh>
    <rPh sb="7" eb="9">
      <t>ヤマテ</t>
    </rPh>
    <rPh sb="9" eb="10">
      <t>トオ</t>
    </rPh>
    <phoneticPr fontId="4"/>
  </si>
  <si>
    <t>設置主体</t>
    <rPh sb="0" eb="2">
      <t>セッチ</t>
    </rPh>
    <rPh sb="2" eb="4">
      <t>シュタイ</t>
    </rPh>
    <phoneticPr fontId="4"/>
  </si>
  <si>
    <t>医療法人</t>
    <rPh sb="0" eb="2">
      <t>イリョウ</t>
    </rPh>
    <rPh sb="2" eb="4">
      <t>ホウジン</t>
    </rPh>
    <phoneticPr fontId="4"/>
  </si>
  <si>
    <t>医療機関名</t>
    <rPh sb="0" eb="2">
      <t>イリョウ</t>
    </rPh>
    <rPh sb="2" eb="4">
      <t>キカン</t>
    </rPh>
    <rPh sb="4" eb="5">
      <t>メイ</t>
    </rPh>
    <phoneticPr fontId="4"/>
  </si>
  <si>
    <t>補助基準額</t>
    <rPh sb="0" eb="2">
      <t>ホジョ</t>
    </rPh>
    <rPh sb="2" eb="5">
      <t>キジュンガク</t>
    </rPh>
    <phoneticPr fontId="4"/>
  </si>
  <si>
    <t>（単位：円）</t>
    <rPh sb="1" eb="3">
      <t>タンイ</t>
    </rPh>
    <rPh sb="4" eb="5">
      <t>エン</t>
    </rPh>
    <phoneticPr fontId="4"/>
  </si>
  <si>
    <t>補助基準額合計</t>
    <rPh sb="0" eb="2">
      <t>ホジョ</t>
    </rPh>
    <rPh sb="2" eb="5">
      <t>キジュンガク</t>
    </rPh>
    <rPh sb="5" eb="7">
      <t>ゴウケイ</t>
    </rPh>
    <phoneticPr fontId="4"/>
  </si>
  <si>
    <t>　　研修経費</t>
    <rPh sb="2" eb="4">
      <t>ケンシュウ</t>
    </rPh>
    <rPh sb="4" eb="6">
      <t>ケイヒ</t>
    </rPh>
    <phoneticPr fontId="4"/>
  </si>
  <si>
    <t>教育担当者数</t>
    <rPh sb="0" eb="2">
      <t>キョウイク</t>
    </rPh>
    <rPh sb="2" eb="5">
      <t>タントウシャ</t>
    </rPh>
    <rPh sb="5" eb="6">
      <t>スウ</t>
    </rPh>
    <phoneticPr fontId="4"/>
  </si>
  <si>
    <t>　　教育担当者経費</t>
    <rPh sb="2" eb="4">
      <t>キョウイク</t>
    </rPh>
    <rPh sb="4" eb="7">
      <t>タントウシャ</t>
    </rPh>
    <rPh sb="7" eb="9">
      <t>ケイヒ</t>
    </rPh>
    <phoneticPr fontId="4"/>
  </si>
  <si>
    <t>　　受入経費</t>
    <rPh sb="2" eb="4">
      <t>ウケイレ</t>
    </rPh>
    <rPh sb="4" eb="6">
      <t>ケイヒ</t>
    </rPh>
    <phoneticPr fontId="4"/>
  </si>
  <si>
    <t>他病院から受入をする場合</t>
    <rPh sb="0" eb="3">
      <t>タビョウイン</t>
    </rPh>
    <rPh sb="5" eb="7">
      <t>ウケイレ</t>
    </rPh>
    <rPh sb="10" eb="12">
      <t>バアイ</t>
    </rPh>
    <phoneticPr fontId="4"/>
  </si>
  <si>
    <t>（単位：時間）</t>
    <rPh sb="1" eb="3">
      <t>タンイ</t>
    </rPh>
    <rPh sb="4" eb="6">
      <t>ジカン</t>
    </rPh>
    <phoneticPr fontId="4"/>
  </si>
  <si>
    <t>他病院受入総研修時間数</t>
    <rPh sb="0" eb="3">
      <t>タビョウイン</t>
    </rPh>
    <rPh sb="3" eb="5">
      <t>ウケイレ</t>
    </rPh>
    <rPh sb="5" eb="6">
      <t>ソウ</t>
    </rPh>
    <rPh sb="6" eb="8">
      <t>ケンシュウ</t>
    </rPh>
    <rPh sb="8" eb="11">
      <t>ジカンスウ</t>
    </rPh>
    <phoneticPr fontId="4"/>
  </si>
  <si>
    <t>円</t>
    <rPh sb="0" eb="1">
      <t>エン</t>
    </rPh>
    <phoneticPr fontId="4"/>
  </si>
  <si>
    <t>様式１－１</t>
    <rPh sb="0" eb="2">
      <t>ヨウシキ</t>
    </rPh>
    <phoneticPr fontId="4"/>
  </si>
  <si>
    <t>新人看護職員卒後臨床研修事業所要額調書</t>
    <rPh sb="0" eb="2">
      <t>シンジン</t>
    </rPh>
    <rPh sb="2" eb="4">
      <t>カンゴ</t>
    </rPh>
    <rPh sb="4" eb="6">
      <t>ショクイン</t>
    </rPh>
    <rPh sb="6" eb="8">
      <t>ソツゴ</t>
    </rPh>
    <rPh sb="8" eb="10">
      <t>リンショウ</t>
    </rPh>
    <rPh sb="10" eb="12">
      <t>ケンシュウ</t>
    </rPh>
    <rPh sb="12" eb="14">
      <t>ジギョウ</t>
    </rPh>
    <rPh sb="14" eb="17">
      <t>ショヨウガク</t>
    </rPh>
    <rPh sb="17" eb="19">
      <t>チョウショ</t>
    </rPh>
    <phoneticPr fontId="4"/>
  </si>
  <si>
    <t>総事業費</t>
    <rPh sb="0" eb="1">
      <t>ソウ</t>
    </rPh>
    <rPh sb="1" eb="4">
      <t>ジギョウヒ</t>
    </rPh>
    <phoneticPr fontId="4"/>
  </si>
  <si>
    <t>差引額</t>
    <rPh sb="0" eb="3">
      <t>サシヒキガク</t>
    </rPh>
    <phoneticPr fontId="4"/>
  </si>
  <si>
    <t>新人看護職員卒後臨床研修事業経費</t>
    <rPh sb="0" eb="2">
      <t>シンジン</t>
    </rPh>
    <rPh sb="2" eb="4">
      <t>カンゴ</t>
    </rPh>
    <rPh sb="4" eb="6">
      <t>ショクイン</t>
    </rPh>
    <rPh sb="6" eb="7">
      <t>ソツ</t>
    </rPh>
    <rPh sb="7" eb="8">
      <t>ゴ</t>
    </rPh>
    <rPh sb="8" eb="10">
      <t>リンショウ</t>
    </rPh>
    <rPh sb="10" eb="12">
      <t>ケンシュウ</t>
    </rPh>
    <rPh sb="12" eb="14">
      <t>ジギョウ</t>
    </rPh>
    <rPh sb="14" eb="16">
      <t>ケイヒ</t>
    </rPh>
    <phoneticPr fontId="4"/>
  </si>
  <si>
    <t>研修受入加算
（実施病院のみ）</t>
    <rPh sb="0" eb="2">
      <t>ケンシュウ</t>
    </rPh>
    <rPh sb="2" eb="4">
      <t>ウケイレ</t>
    </rPh>
    <rPh sb="4" eb="6">
      <t>カサン</t>
    </rPh>
    <rPh sb="8" eb="10">
      <t>ジッシ</t>
    </rPh>
    <rPh sb="10" eb="12">
      <t>ビョウイン</t>
    </rPh>
    <phoneticPr fontId="4"/>
  </si>
  <si>
    <t>合計</t>
    <rPh sb="0" eb="2">
      <t>ゴウケイ</t>
    </rPh>
    <phoneticPr fontId="4"/>
  </si>
  <si>
    <t>県補助
所要額</t>
    <rPh sb="0" eb="1">
      <t>ケン</t>
    </rPh>
    <rPh sb="1" eb="3">
      <t>ホジョ</t>
    </rPh>
    <rPh sb="4" eb="7">
      <t>ショヨウガク</t>
    </rPh>
    <phoneticPr fontId="4"/>
  </si>
  <si>
    <t>研修経費</t>
    <rPh sb="0" eb="2">
      <t>ケンシュウ</t>
    </rPh>
    <rPh sb="2" eb="4">
      <t>ケイヒ</t>
    </rPh>
    <phoneticPr fontId="4"/>
  </si>
  <si>
    <t>教育担当
者経費</t>
    <rPh sb="0" eb="2">
      <t>キョウイク</t>
    </rPh>
    <rPh sb="2" eb="4">
      <t>タントウ</t>
    </rPh>
    <rPh sb="5" eb="6">
      <t>モノ</t>
    </rPh>
    <rPh sb="6" eb="8">
      <t>ケイヒ</t>
    </rPh>
    <phoneticPr fontId="4"/>
  </si>
  <si>
    <t>小計</t>
    <rPh sb="0" eb="2">
      <t>ショウケイ</t>
    </rPh>
    <phoneticPr fontId="4"/>
  </si>
  <si>
    <t>受入
人数</t>
    <rPh sb="0" eb="2">
      <t>ウケイレ</t>
    </rPh>
    <rPh sb="3" eb="5">
      <t>ニンズウ</t>
    </rPh>
    <phoneticPr fontId="4"/>
  </si>
  <si>
    <t>他施設
受入経費</t>
    <rPh sb="0" eb="1">
      <t>ホカ</t>
    </rPh>
    <rPh sb="1" eb="3">
      <t>シセツ</t>
    </rPh>
    <rPh sb="4" eb="6">
      <t>ウケイレ</t>
    </rPh>
    <rPh sb="6" eb="8">
      <t>ケイヒ</t>
    </rPh>
    <phoneticPr fontId="4"/>
  </si>
  <si>
    <t>A</t>
    <phoneticPr fontId="4"/>
  </si>
  <si>
    <t>B</t>
    <phoneticPr fontId="4"/>
  </si>
  <si>
    <t>D</t>
    <phoneticPr fontId="4"/>
  </si>
  <si>
    <t>E</t>
    <phoneticPr fontId="4"/>
  </si>
  <si>
    <t>F</t>
    <phoneticPr fontId="4"/>
  </si>
  <si>
    <t>H</t>
    <phoneticPr fontId="4"/>
  </si>
  <si>
    <t>J</t>
    <phoneticPr fontId="4"/>
  </si>
  <si>
    <t>人</t>
    <rPh sb="0" eb="1">
      <t>ニン</t>
    </rPh>
    <phoneticPr fontId="4"/>
  </si>
  <si>
    <t>様式１－２</t>
    <rPh sb="0" eb="2">
      <t>ヨウシキ</t>
    </rPh>
    <phoneticPr fontId="4"/>
  </si>
  <si>
    <t>（新人看護職員研修事業）</t>
    <rPh sb="1" eb="3">
      <t>シンジン</t>
    </rPh>
    <rPh sb="3" eb="5">
      <t>カンゴ</t>
    </rPh>
    <rPh sb="5" eb="7">
      <t>ショクイン</t>
    </rPh>
    <rPh sb="7" eb="9">
      <t>ケンシュウ</t>
    </rPh>
    <rPh sb="9" eb="11">
      <t>ジギョウ</t>
    </rPh>
    <phoneticPr fontId="4"/>
  </si>
  <si>
    <t>医療機関名</t>
    <rPh sb="0" eb="2">
      <t>イリョウ</t>
    </rPh>
    <rPh sb="2" eb="5">
      <t>キカンメイ</t>
    </rPh>
    <phoneticPr fontId="4"/>
  </si>
  <si>
    <t xml:space="preserve">対 象 経 費 の 支 出 予 定 額 内 訳 </t>
    <rPh sb="0" eb="1">
      <t>タイ</t>
    </rPh>
    <rPh sb="2" eb="3">
      <t>ゾウ</t>
    </rPh>
    <rPh sb="4" eb="5">
      <t>キョウ</t>
    </rPh>
    <rPh sb="6" eb="7">
      <t>ヒ</t>
    </rPh>
    <rPh sb="10" eb="11">
      <t>ササ</t>
    </rPh>
    <rPh sb="12" eb="13">
      <t>デ</t>
    </rPh>
    <rPh sb="14" eb="15">
      <t>ヨ</t>
    </rPh>
    <rPh sb="16" eb="17">
      <t>サダム</t>
    </rPh>
    <rPh sb="18" eb="19">
      <t>ガク</t>
    </rPh>
    <rPh sb="20" eb="21">
      <t>ナイ</t>
    </rPh>
    <rPh sb="22" eb="23">
      <t>ヤク</t>
    </rPh>
    <phoneticPr fontId="4"/>
  </si>
  <si>
    <t>区　　　　　　分</t>
    <rPh sb="0" eb="1">
      <t>ク</t>
    </rPh>
    <rPh sb="7" eb="8">
      <t>ブン</t>
    </rPh>
    <phoneticPr fontId="4"/>
  </si>
  <si>
    <t>支出予定額</t>
    <rPh sb="0" eb="2">
      <t>シシュツ</t>
    </rPh>
    <rPh sb="2" eb="5">
      <t>ヨテイガク</t>
    </rPh>
    <phoneticPr fontId="4"/>
  </si>
  <si>
    <t>積　　算　　内　　訳</t>
    <rPh sb="0" eb="1">
      <t>セキ</t>
    </rPh>
    <rPh sb="3" eb="4">
      <t>ザン</t>
    </rPh>
    <rPh sb="6" eb="7">
      <t>ウチ</t>
    </rPh>
    <rPh sb="9" eb="10">
      <t>ヤク</t>
    </rPh>
    <phoneticPr fontId="4"/>
  </si>
  <si>
    <t>（研修経費）</t>
    <rPh sb="1" eb="3">
      <t>ケンシュウ</t>
    </rPh>
    <rPh sb="3" eb="5">
      <t>ケイヒ</t>
    </rPh>
    <phoneticPr fontId="4"/>
  </si>
  <si>
    <t>賃　　　金</t>
    <rPh sb="0" eb="1">
      <t>チン</t>
    </rPh>
    <rPh sb="4" eb="5">
      <t>キン</t>
    </rPh>
    <phoneticPr fontId="4"/>
  </si>
  <si>
    <t>研修責任者経費</t>
    <rPh sb="0" eb="2">
      <t>ケンシュウ</t>
    </rPh>
    <rPh sb="2" eb="5">
      <t>セキニンシャ</t>
    </rPh>
    <rPh sb="5" eb="7">
      <t>ケイヒ</t>
    </rPh>
    <phoneticPr fontId="4"/>
  </si>
  <si>
    <t>謝金</t>
    <phoneticPr fontId="4"/>
  </si>
  <si>
    <t>人件費</t>
    <phoneticPr fontId="4"/>
  </si>
  <si>
    <t>手当</t>
    <phoneticPr fontId="4"/>
  </si>
  <si>
    <t>報償費</t>
    <rPh sb="0" eb="3">
      <t>ホウショウヒ</t>
    </rPh>
    <phoneticPr fontId="4"/>
  </si>
  <si>
    <t>旅費</t>
    <rPh sb="0" eb="2">
      <t>リョヒ</t>
    </rPh>
    <phoneticPr fontId="4"/>
  </si>
  <si>
    <t>需用費</t>
    <rPh sb="0" eb="3">
      <t>ジュヨウヒ</t>
    </rPh>
    <phoneticPr fontId="4"/>
  </si>
  <si>
    <t>消耗品費</t>
    <phoneticPr fontId="4"/>
  </si>
  <si>
    <t>印刷製本費</t>
    <phoneticPr fontId="4"/>
  </si>
  <si>
    <t>役務費</t>
    <rPh sb="0" eb="2">
      <t>エキム</t>
    </rPh>
    <rPh sb="2" eb="3">
      <t>ヒ</t>
    </rPh>
    <phoneticPr fontId="4"/>
  </si>
  <si>
    <t>通信運搬費</t>
    <phoneticPr fontId="4"/>
  </si>
  <si>
    <t>雑役務費</t>
    <phoneticPr fontId="4"/>
  </si>
  <si>
    <t>使用料及び賃借料</t>
    <rPh sb="0" eb="3">
      <t>シヨウリョウ</t>
    </rPh>
    <rPh sb="3" eb="4">
      <t>オヨ</t>
    </rPh>
    <rPh sb="5" eb="8">
      <t>チンシャクリョウ</t>
    </rPh>
    <phoneticPr fontId="4"/>
  </si>
  <si>
    <t>（教育担当者経費）</t>
    <rPh sb="1" eb="3">
      <t>キョウイク</t>
    </rPh>
    <rPh sb="3" eb="6">
      <t>タントウシャ</t>
    </rPh>
    <rPh sb="6" eb="8">
      <t>ケイヒ</t>
    </rPh>
    <phoneticPr fontId="4"/>
  </si>
  <si>
    <t>教育担当者経費</t>
    <rPh sb="0" eb="2">
      <t>キョウイク</t>
    </rPh>
    <rPh sb="2" eb="5">
      <t>タントウシャ</t>
    </rPh>
    <rPh sb="5" eb="7">
      <t>ケイヒ</t>
    </rPh>
    <phoneticPr fontId="4"/>
  </si>
  <si>
    <t>謝金</t>
    <phoneticPr fontId="4"/>
  </si>
  <si>
    <t>人件費</t>
    <phoneticPr fontId="4"/>
  </si>
  <si>
    <t>手当</t>
    <phoneticPr fontId="4"/>
  </si>
  <si>
    <t>（医療機関受入研修事業）</t>
    <rPh sb="1" eb="3">
      <t>イリョウ</t>
    </rPh>
    <rPh sb="3" eb="5">
      <t>キカン</t>
    </rPh>
    <rPh sb="5" eb="7">
      <t>ウケイレ</t>
    </rPh>
    <rPh sb="7" eb="9">
      <t>ケンシュウ</t>
    </rPh>
    <rPh sb="9" eb="11">
      <t>ジギョウ</t>
    </rPh>
    <phoneticPr fontId="4"/>
  </si>
  <si>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</si>
  <si>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</si>
  <si>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</si>
  <si>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通信運搬費</t>
    <rPh sb="0" eb="2">
      <t>ツウシン</t>
    </rPh>
    <rPh sb="2" eb="5">
      <t>ウンパンヒ</t>
    </rPh>
    <phoneticPr fontId="4"/>
  </si>
  <si>
    <t>備品購入費</t>
    <rPh sb="0" eb="2">
      <t>ビヒン</t>
    </rPh>
    <rPh sb="2" eb="5">
      <t>コウニュウヒ</t>
    </rPh>
    <phoneticPr fontId="4"/>
  </si>
  <si>
    <t>（注）</t>
    <rPh sb="1" eb="2">
      <t>チュウ</t>
    </rPh>
    <phoneticPr fontId="4"/>
  </si>
  <si>
    <t>様式１－３</t>
    <rPh sb="0" eb="2">
      <t>ヨウシキ</t>
    </rPh>
    <phoneticPr fontId="4"/>
  </si>
  <si>
    <t>新　人　看　護　職　員　研　修　事　業　計　画　書</t>
    <rPh sb="0" eb="1">
      <t>シン</t>
    </rPh>
    <rPh sb="2" eb="3">
      <t>ジン</t>
    </rPh>
    <rPh sb="4" eb="5">
      <t>ミ</t>
    </rPh>
    <rPh sb="6" eb="7">
      <t>ユズル</t>
    </rPh>
    <rPh sb="8" eb="9">
      <t>ショク</t>
    </rPh>
    <rPh sb="10" eb="11">
      <t>イン</t>
    </rPh>
    <rPh sb="12" eb="13">
      <t>ケン</t>
    </rPh>
    <rPh sb="14" eb="15">
      <t>オサム</t>
    </rPh>
    <rPh sb="16" eb="17">
      <t>コト</t>
    </rPh>
    <rPh sb="18" eb="19">
      <t>ギョウ</t>
    </rPh>
    <rPh sb="20" eb="21">
      <t>ケイ</t>
    </rPh>
    <rPh sb="22" eb="23">
      <t>ガ</t>
    </rPh>
    <rPh sb="24" eb="25">
      <t>ショ</t>
    </rPh>
    <phoneticPr fontId="4"/>
  </si>
  <si>
    <t>看護
職員数</t>
    <rPh sb="0" eb="2">
      <t>カンゴ</t>
    </rPh>
    <rPh sb="3" eb="6">
      <t>ショクインスウ</t>
    </rPh>
    <phoneticPr fontId="4"/>
  </si>
  <si>
    <t>研修における組織体制</t>
    <rPh sb="0" eb="2">
      <t>ケンシュウ</t>
    </rPh>
    <rPh sb="6" eb="8">
      <t>ソシキ</t>
    </rPh>
    <rPh sb="8" eb="10">
      <t>タイセイ</t>
    </rPh>
    <phoneticPr fontId="4"/>
  </si>
  <si>
    <t>到達
目標
設定の
有無</t>
    <rPh sb="0" eb="2">
      <t>トウタツ</t>
    </rPh>
    <rPh sb="3" eb="5">
      <t>モクヒョウ</t>
    </rPh>
    <rPh sb="6" eb="8">
      <t>セッテイ</t>
    </rPh>
    <rPh sb="10" eb="12">
      <t>ウム</t>
    </rPh>
    <phoneticPr fontId="4"/>
  </si>
  <si>
    <t>研修プログラムの
有無</t>
    <rPh sb="0" eb="2">
      <t>ケンシュウ</t>
    </rPh>
    <rPh sb="9" eb="11">
      <t>ウム</t>
    </rPh>
    <phoneticPr fontId="4"/>
  </si>
  <si>
    <t>医療機関受入研修事業</t>
    <rPh sb="0" eb="2">
      <t>イリョウ</t>
    </rPh>
    <rPh sb="2" eb="4">
      <t>キカン</t>
    </rPh>
    <rPh sb="4" eb="6">
      <t>ウケイレ</t>
    </rPh>
    <rPh sb="6" eb="8">
      <t>ケンシュウ</t>
    </rPh>
    <rPh sb="8" eb="10">
      <t>ジギョウ</t>
    </rPh>
    <phoneticPr fontId="4"/>
  </si>
  <si>
    <t>備考</t>
    <rPh sb="0" eb="2">
      <t>ビコウ</t>
    </rPh>
    <phoneticPr fontId="4"/>
  </si>
  <si>
    <t>実施
月数</t>
    <rPh sb="0" eb="2">
      <t>ジッシ</t>
    </rPh>
    <rPh sb="3" eb="5">
      <t>ツキスウ</t>
    </rPh>
    <phoneticPr fontId="4"/>
  </si>
  <si>
    <t>実施
日数</t>
    <rPh sb="0" eb="2">
      <t>ジッシ</t>
    </rPh>
    <rPh sb="3" eb="5">
      <t>ニッスウ</t>
    </rPh>
    <phoneticPr fontId="4"/>
  </si>
  <si>
    <t>床</t>
    <rPh sb="0" eb="1">
      <t>ショウ</t>
    </rPh>
    <phoneticPr fontId="4"/>
  </si>
  <si>
    <t>％</t>
    <phoneticPr fontId="4"/>
  </si>
  <si>
    <t>月</t>
    <rPh sb="0" eb="1">
      <t>ツキ</t>
    </rPh>
    <phoneticPr fontId="4"/>
  </si>
  <si>
    <t>日</t>
    <rPh sb="0" eb="1">
      <t>ニチ</t>
    </rPh>
    <phoneticPr fontId="4"/>
  </si>
  <si>
    <t>チーム支援型</t>
    <rPh sb="3" eb="5">
      <t>シエン</t>
    </rPh>
    <rPh sb="5" eb="6">
      <t>ガタ</t>
    </rPh>
    <phoneticPr fontId="15"/>
  </si>
  <si>
    <t>機関誌等での公募</t>
    <rPh sb="0" eb="3">
      <t>キカンシ</t>
    </rPh>
    <rPh sb="3" eb="4">
      <t>トウ</t>
    </rPh>
    <rPh sb="6" eb="8">
      <t>コウボ</t>
    </rPh>
    <phoneticPr fontId="15"/>
  </si>
  <si>
    <t>プリセプターシップ</t>
    <phoneticPr fontId="15"/>
  </si>
  <si>
    <t>有</t>
    <rPh sb="0" eb="1">
      <t>ア</t>
    </rPh>
    <phoneticPr fontId="15"/>
  </si>
  <si>
    <t>ＨＰ上での公募</t>
    <rPh sb="2" eb="3">
      <t>ジョウ</t>
    </rPh>
    <rPh sb="5" eb="7">
      <t>コウボ</t>
    </rPh>
    <phoneticPr fontId="15"/>
  </si>
  <si>
    <t>チューターシップ</t>
    <phoneticPr fontId="15"/>
  </si>
  <si>
    <t>無</t>
    <rPh sb="0" eb="1">
      <t>ム</t>
    </rPh>
    <phoneticPr fontId="15"/>
  </si>
  <si>
    <t>メンターシップ</t>
    <phoneticPr fontId="15"/>
  </si>
  <si>
    <t>その他</t>
    <rPh sb="2" eb="3">
      <t>タ</t>
    </rPh>
    <phoneticPr fontId="15"/>
  </si>
  <si>
    <t>相談窓口</t>
    <rPh sb="0" eb="2">
      <t>ソウダン</t>
    </rPh>
    <rPh sb="2" eb="4">
      <t>マドグチ</t>
    </rPh>
    <phoneticPr fontId="15"/>
  </si>
  <si>
    <t>様式１－４</t>
    <rPh sb="0" eb="2">
      <t>ヨウシキ</t>
    </rPh>
    <phoneticPr fontId="4"/>
  </si>
  <si>
    <t>講師名
（担当者名）</t>
    <rPh sb="0" eb="3">
      <t>コウシメイ</t>
    </rPh>
    <rPh sb="5" eb="8">
      <t>タントウシャ</t>
    </rPh>
    <rPh sb="8" eb="9">
      <t>メイ</t>
    </rPh>
    <phoneticPr fontId="4"/>
  </si>
  <si>
    <t>実施場所</t>
    <rPh sb="0" eb="2">
      <t>ジッシ</t>
    </rPh>
    <rPh sb="2" eb="4">
      <t>バショ</t>
    </rPh>
    <phoneticPr fontId="4"/>
  </si>
  <si>
    <t>研修内容</t>
    <rPh sb="0" eb="2">
      <t>ケンシュウ</t>
    </rPh>
    <rPh sb="2" eb="4">
      <t>ナイヨウ</t>
    </rPh>
    <phoneticPr fontId="4"/>
  </si>
  <si>
    <t>うち他施設
受入人数</t>
    <rPh sb="2" eb="5">
      <t>タシセツ</t>
    </rPh>
    <rPh sb="6" eb="8">
      <t>ウケイレ</t>
    </rPh>
    <rPh sb="8" eb="10">
      <t>ニンズウ</t>
    </rPh>
    <phoneticPr fontId="4"/>
  </si>
  <si>
    <t>（人）</t>
    <rPh sb="1" eb="2">
      <t>ニン</t>
    </rPh>
    <phoneticPr fontId="4"/>
  </si>
  <si>
    <t>　　　　　２　１枚に書ききれない場合は複数枚で報告すること。</t>
    <rPh sb="8" eb="9">
      <t>マイ</t>
    </rPh>
    <rPh sb="10" eb="11">
      <t>カ</t>
    </rPh>
    <rPh sb="16" eb="18">
      <t>バアイ</t>
    </rPh>
    <rPh sb="19" eb="21">
      <t>フクスウ</t>
    </rPh>
    <rPh sb="21" eb="22">
      <t>マイ</t>
    </rPh>
    <rPh sb="23" eb="25">
      <t>ホウコク</t>
    </rPh>
    <phoneticPr fontId="4"/>
  </si>
  <si>
    <t>（注）１　総事業費Ａ欄には、新人看護職員卒後臨床研修事業にかかる総事業費を記入すること。</t>
    <rPh sb="14" eb="16">
      <t>シンジン</t>
    </rPh>
    <rPh sb="16" eb="18">
      <t>カンゴ</t>
    </rPh>
    <rPh sb="18" eb="20">
      <t>ショクイン</t>
    </rPh>
    <rPh sb="20" eb="22">
      <t>ソツゴ</t>
    </rPh>
    <rPh sb="22" eb="24">
      <t>リンショウ</t>
    </rPh>
    <rPh sb="24" eb="26">
      <t>ケンシュウ</t>
    </rPh>
    <rPh sb="26" eb="28">
      <t>ジギョウ</t>
    </rPh>
    <rPh sb="32" eb="33">
      <t>ソウ</t>
    </rPh>
    <rPh sb="33" eb="36">
      <t>ジギョウヒ</t>
    </rPh>
    <rPh sb="37" eb="39">
      <t>キニュウ</t>
    </rPh>
    <phoneticPr fontId="4"/>
  </si>
  <si>
    <t>　　　２　寄付金その他の収入欄Ｂには、新人看護職員卒後臨床研修にかかる寄付金及び他施設受入施設からの収入を記入すること。</t>
    <rPh sb="5" eb="8">
      <t>キフキン</t>
    </rPh>
    <rPh sb="10" eb="11">
      <t>タ</t>
    </rPh>
    <rPh sb="12" eb="14">
      <t>シュウニュウ</t>
    </rPh>
    <rPh sb="14" eb="15">
      <t>ラン</t>
    </rPh>
    <rPh sb="19" eb="21">
      <t>シンジン</t>
    </rPh>
    <rPh sb="21" eb="23">
      <t>カンゴ</t>
    </rPh>
    <rPh sb="23" eb="25">
      <t>ショクイン</t>
    </rPh>
    <rPh sb="25" eb="26">
      <t>ソツ</t>
    </rPh>
    <rPh sb="26" eb="27">
      <t>ゴ</t>
    </rPh>
    <rPh sb="27" eb="29">
      <t>リンショウ</t>
    </rPh>
    <rPh sb="29" eb="31">
      <t>ケンシュウ</t>
    </rPh>
    <rPh sb="35" eb="38">
      <t>キフキン</t>
    </rPh>
    <rPh sb="38" eb="39">
      <t>オヨ</t>
    </rPh>
    <rPh sb="40" eb="41">
      <t>ホカ</t>
    </rPh>
    <rPh sb="41" eb="43">
      <t>シセツ</t>
    </rPh>
    <rPh sb="43" eb="45">
      <t>ウケイレ</t>
    </rPh>
    <rPh sb="45" eb="47">
      <t>シセツ</t>
    </rPh>
    <rPh sb="50" eb="52">
      <t>シュウニュウ</t>
    </rPh>
    <rPh sb="53" eb="55">
      <t>キニュウ</t>
    </rPh>
    <phoneticPr fontId="4"/>
  </si>
  <si>
    <t>　　　４　研修受入人数については、実人員ではなく、研修受入時間が年間４０時間で１名とし、３０名を上限とする。なお１名４０時間に満たない場合は、複数人で４０時間となれば１名とする。</t>
    <rPh sb="17" eb="20">
      <t>ジツジンイン</t>
    </rPh>
    <rPh sb="25" eb="27">
      <t>ケンシュウ</t>
    </rPh>
    <rPh sb="27" eb="29">
      <t>ウケイレ</t>
    </rPh>
    <rPh sb="29" eb="31">
      <t>ジカン</t>
    </rPh>
    <phoneticPr fontId="4"/>
  </si>
  <si>
    <t>受入経費</t>
    <rPh sb="0" eb="2">
      <t>ウケイレ</t>
    </rPh>
    <rPh sb="2" eb="4">
      <t>ケイヒ</t>
    </rPh>
    <phoneticPr fontId="4"/>
  </si>
  <si>
    <t>代替職員（△△　△△）　＠2,500円×40時間＝100,000円</t>
    <rPh sb="0" eb="2">
      <t>ダイタイ</t>
    </rPh>
    <rPh sb="2" eb="4">
      <t>ショクイン</t>
    </rPh>
    <rPh sb="18" eb="19">
      <t>エン</t>
    </rPh>
    <rPh sb="22" eb="24">
      <t>ジカン</t>
    </rPh>
    <rPh sb="32" eb="33">
      <t>エン</t>
    </rPh>
    <phoneticPr fontId="4"/>
  </si>
  <si>
    <t>外部講師（××　××）　＠8,000円×5時間＝40,000円</t>
    <rPh sb="0" eb="2">
      <t>ガイブ</t>
    </rPh>
    <rPh sb="2" eb="4">
      <t>コウシ</t>
    </rPh>
    <rPh sb="18" eb="19">
      <t>エン</t>
    </rPh>
    <rPh sb="21" eb="23">
      <t>ジカン</t>
    </rPh>
    <rPh sb="30" eb="31">
      <t>エン</t>
    </rPh>
    <phoneticPr fontId="4"/>
  </si>
  <si>
    <t>外部講師（××　××）　　旅費　5,000円</t>
    <rPh sb="0" eb="2">
      <t>ガイブ</t>
    </rPh>
    <rPh sb="2" eb="4">
      <t>コウシ</t>
    </rPh>
    <rPh sb="13" eb="15">
      <t>リョヒ</t>
    </rPh>
    <rPh sb="21" eb="22">
      <t>エン</t>
    </rPh>
    <phoneticPr fontId="4"/>
  </si>
  <si>
    <t>消耗品費</t>
    <phoneticPr fontId="4"/>
  </si>
  <si>
    <t>印刷製本費</t>
    <phoneticPr fontId="4"/>
  </si>
  <si>
    <t>会議室使用料　＠2,000円×30時間＝60,000円</t>
    <rPh sb="0" eb="3">
      <t>カイギシツ</t>
    </rPh>
    <rPh sb="3" eb="6">
      <t>シヨウリョウ</t>
    </rPh>
    <rPh sb="13" eb="14">
      <t>エン</t>
    </rPh>
    <rPh sb="17" eb="19">
      <t>ジカン</t>
    </rPh>
    <rPh sb="26" eb="27">
      <t>エン</t>
    </rPh>
    <phoneticPr fontId="4"/>
  </si>
  <si>
    <t>シミュレーターレンタル　＠25,000円×2日＝50,000円</t>
    <rPh sb="19" eb="20">
      <t>エン</t>
    </rPh>
    <rPh sb="22" eb="23">
      <t>ニチ</t>
    </rPh>
    <rPh sb="30" eb="31">
      <t>エン</t>
    </rPh>
    <phoneticPr fontId="4"/>
  </si>
  <si>
    <t>手当</t>
    <phoneticPr fontId="4"/>
  </si>
  <si>
    <t>会議室使用料　＠2,000円×10時間＝20,000円</t>
    <rPh sb="0" eb="3">
      <t>カイギシツ</t>
    </rPh>
    <rPh sb="3" eb="6">
      <t>シヨウリョウ</t>
    </rPh>
    <rPh sb="13" eb="14">
      <t>エン</t>
    </rPh>
    <rPh sb="17" eb="19">
      <t>ジカン</t>
    </rPh>
    <rPh sb="26" eb="27">
      <t>エン</t>
    </rPh>
    <phoneticPr fontId="4"/>
  </si>
  <si>
    <t>シミュレーターレンタル　＠25,000円×1日＝25,000円</t>
    <rPh sb="19" eb="20">
      <t>エン</t>
    </rPh>
    <rPh sb="22" eb="23">
      <t>ニチ</t>
    </rPh>
    <rPh sb="30" eb="31">
      <t>エン</t>
    </rPh>
    <phoneticPr fontId="4"/>
  </si>
  <si>
    <t>団体名</t>
    <rPh sb="0" eb="3">
      <t>ダンタイメイ</t>
    </rPh>
    <phoneticPr fontId="4"/>
  </si>
  <si>
    <t>代表者名</t>
    <rPh sb="0" eb="3">
      <t>ダイヒョウシャ</t>
    </rPh>
    <rPh sb="3" eb="4">
      <t>メイ</t>
    </rPh>
    <phoneticPr fontId="4"/>
  </si>
  <si>
    <t>兵庫県庁病院</t>
    <rPh sb="0" eb="2">
      <t>ヒョウゴ</t>
    </rPh>
    <rPh sb="2" eb="4">
      <t>ケンチョウ</t>
    </rPh>
    <rPh sb="4" eb="6">
      <t>ビョウイン</t>
    </rPh>
    <phoneticPr fontId="4"/>
  </si>
  <si>
    <t>受入予定人数</t>
    <rPh sb="0" eb="2">
      <t>ウケイレ</t>
    </rPh>
    <rPh sb="2" eb="4">
      <t>ヨテイ</t>
    </rPh>
    <rPh sb="4" eb="6">
      <t>ニンズウ</t>
    </rPh>
    <phoneticPr fontId="4"/>
  </si>
  <si>
    <t>計</t>
    <rPh sb="0" eb="1">
      <t>ケイ</t>
    </rPh>
    <phoneticPr fontId="4"/>
  </si>
  <si>
    <t>うち
再掲分</t>
    <phoneticPr fontId="4"/>
  </si>
  <si>
    <t>①</t>
    <phoneticPr fontId="4"/>
  </si>
  <si>
    <t>②</t>
    <phoneticPr fontId="4"/>
  </si>
  <si>
    <t>③</t>
    <phoneticPr fontId="4"/>
  </si>
  <si>
    <t>④</t>
    <phoneticPr fontId="4"/>
  </si>
  <si>
    <t>過去の新人看護職員研修実施状況</t>
    <phoneticPr fontId="4"/>
  </si>
  <si>
    <t>地方自治体を通じての広報等</t>
    <rPh sb="0" eb="2">
      <t>チホウ</t>
    </rPh>
    <rPh sb="2" eb="5">
      <t>ジチタイ</t>
    </rPh>
    <rPh sb="6" eb="7">
      <t>ツウ</t>
    </rPh>
    <rPh sb="10" eb="12">
      <t>コウホウ</t>
    </rPh>
    <rPh sb="12" eb="13">
      <t>トウ</t>
    </rPh>
    <phoneticPr fontId="0"/>
  </si>
  <si>
    <t>関係団体等を通じての広報等</t>
    <rPh sb="0" eb="2">
      <t>カンケイ</t>
    </rPh>
    <rPh sb="2" eb="4">
      <t>ダンタイ</t>
    </rPh>
    <rPh sb="4" eb="5">
      <t>トウ</t>
    </rPh>
    <rPh sb="6" eb="7">
      <t>ツウ</t>
    </rPh>
    <rPh sb="10" eb="12">
      <t>コウホウ</t>
    </rPh>
    <rPh sb="12" eb="13">
      <t>トウ</t>
    </rPh>
    <phoneticPr fontId="0"/>
  </si>
  <si>
    <t>地域の会議等での広報等</t>
    <rPh sb="0" eb="2">
      <t>チイキ</t>
    </rPh>
    <rPh sb="3" eb="5">
      <t>カイギ</t>
    </rPh>
    <rPh sb="5" eb="6">
      <t>トウ</t>
    </rPh>
    <rPh sb="8" eb="10">
      <t>コウホウ</t>
    </rPh>
    <rPh sb="10" eb="11">
      <t>トウ</t>
    </rPh>
    <phoneticPr fontId="0"/>
  </si>
  <si>
    <t>　　（「研修の公開・公募方法」についてナースセンターへの登録が当てはまる場合は、関係団体等を通じての広報等を選択すること）</t>
    <rPh sb="28" eb="30">
      <t>トウロク</t>
    </rPh>
    <rPh sb="31" eb="32">
      <t>ア</t>
    </rPh>
    <rPh sb="36" eb="38">
      <t>バアイ</t>
    </rPh>
    <rPh sb="40" eb="42">
      <t>カンケイ</t>
    </rPh>
    <rPh sb="42" eb="45">
      <t>ダンタイナド</t>
    </rPh>
    <rPh sb="46" eb="47">
      <t>ツウ</t>
    </rPh>
    <rPh sb="50" eb="53">
      <t>コウホウナド</t>
    </rPh>
    <rPh sb="54" eb="56">
      <t>センタク</t>
    </rPh>
    <phoneticPr fontId="4"/>
  </si>
  <si>
    <t>９　「新人看護職員を支える体制」及び「研修の公開・公募方法」は、リストから最もよく当てはまるものを選択し、「その他」を選択した場合は備考欄に回答を記載すること。</t>
    <phoneticPr fontId="4"/>
  </si>
  <si>
    <t>１１　「受入予定人数」は、自施設の研修に、他の病院等から受け入れる予定の新人数とし、実人数とする。</t>
    <phoneticPr fontId="4"/>
  </si>
  <si>
    <t>１２　「実施日数」は、医療機関受入研修事業の年間実施予定日数を記載する。</t>
    <phoneticPr fontId="4"/>
  </si>
  <si>
    <t>１　当該年度の４月末日現在で作成すること（ただし、以下の注６及び注７については、当該年度の前年度の数値を用いて算出すること）。</t>
    <phoneticPr fontId="4"/>
  </si>
  <si>
    <t>６　「看護職員離職率」の算出にあたっては次式による。なお、各数値は当該年度の前年度の数値を使用すること。</t>
    <phoneticPr fontId="4"/>
  </si>
  <si>
    <t>　　　　看護離職率＝看護職員退職者数／平均看護職員数×１００　（小数第２位を四捨五入）</t>
    <phoneticPr fontId="4"/>
  </si>
  <si>
    <t>　　　　　</t>
    <phoneticPr fontId="4"/>
  </si>
  <si>
    <t>※平均看護職員数＝（年度当初の在籍看護職員数＋年度末の在籍看護職員数）／２</t>
    <phoneticPr fontId="4"/>
  </si>
  <si>
    <t>７　「新人看護職員離職率」の算出にあたっては次式による。なお、各数値は当該年度の前年度の数値を使用すること。</t>
    <phoneticPr fontId="4"/>
  </si>
  <si>
    <t>　　　　新人看護職員離職率＝新人看護職員退職者数／新人看護職員採用者数×１００　（小数第２位を四捨五入）</t>
    <phoneticPr fontId="4"/>
  </si>
  <si>
    <t>※新人看護職員退職者数＝その年度の４月１日から３月３１日の間に退職した新人看護職員の数</t>
    <phoneticPr fontId="4"/>
  </si>
  <si>
    <t xml:space="preserve"> 　新人看護職員在職者数＝その年度の４月１日から３月３１日の間に採用した新人看護職員の数</t>
    <phoneticPr fontId="4"/>
  </si>
  <si>
    <t>医療機関名</t>
    <phoneticPr fontId="4"/>
  </si>
  <si>
    <t>国病機構</t>
    <rPh sb="0" eb="1">
      <t>コク</t>
    </rPh>
    <rPh sb="1" eb="2">
      <t>ビョウ</t>
    </rPh>
    <rPh sb="2" eb="4">
      <t>キコウ</t>
    </rPh>
    <phoneticPr fontId="0"/>
  </si>
  <si>
    <t>独法</t>
    <rPh sb="0" eb="1">
      <t>ドク</t>
    </rPh>
    <rPh sb="1" eb="2">
      <t>ホウ</t>
    </rPh>
    <phoneticPr fontId="0"/>
  </si>
  <si>
    <t>地方独法</t>
    <rPh sb="0" eb="2">
      <t>チホウ</t>
    </rPh>
    <rPh sb="2" eb="3">
      <t>ドク</t>
    </rPh>
    <rPh sb="3" eb="4">
      <t>ホウ</t>
    </rPh>
    <phoneticPr fontId="0"/>
  </si>
  <si>
    <t>国大法人</t>
    <rPh sb="0" eb="2">
      <t>コクダイ</t>
    </rPh>
    <rPh sb="2" eb="4">
      <t>ホウジン</t>
    </rPh>
    <phoneticPr fontId="0"/>
  </si>
  <si>
    <t>共済</t>
    <rPh sb="0" eb="2">
      <t>キョウサイ</t>
    </rPh>
    <phoneticPr fontId="0"/>
  </si>
  <si>
    <t>健保</t>
    <rPh sb="0" eb="2">
      <t>ケンポ</t>
    </rPh>
    <phoneticPr fontId="0"/>
  </si>
  <si>
    <t>国保</t>
    <rPh sb="0" eb="2">
      <t>コクホ</t>
    </rPh>
    <phoneticPr fontId="0"/>
  </si>
  <si>
    <t>学校</t>
    <rPh sb="0" eb="2">
      <t>ガッコウ</t>
    </rPh>
    <phoneticPr fontId="0"/>
  </si>
  <si>
    <t>社福</t>
    <rPh sb="0" eb="1">
      <t>シャ</t>
    </rPh>
    <rPh sb="1" eb="2">
      <t>フク</t>
    </rPh>
    <phoneticPr fontId="0"/>
  </si>
  <si>
    <t>医療法人</t>
    <rPh sb="0" eb="2">
      <t>イリョウ</t>
    </rPh>
    <rPh sb="2" eb="4">
      <t>ホウジン</t>
    </rPh>
    <phoneticPr fontId="0"/>
  </si>
  <si>
    <t>社団</t>
    <rPh sb="0" eb="2">
      <t>シャダン</t>
    </rPh>
    <phoneticPr fontId="0"/>
  </si>
  <si>
    <t>財団</t>
    <rPh sb="0" eb="2">
      <t>ザイダン</t>
    </rPh>
    <phoneticPr fontId="0"/>
  </si>
  <si>
    <t>医師会</t>
    <rPh sb="0" eb="3">
      <t>イシカイ</t>
    </rPh>
    <phoneticPr fontId="0"/>
  </si>
  <si>
    <t>その他</t>
    <rPh sb="2" eb="3">
      <t>タ</t>
    </rPh>
    <phoneticPr fontId="0"/>
  </si>
  <si>
    <t>個人</t>
    <rPh sb="0" eb="2">
      <t>コジン</t>
    </rPh>
    <phoneticPr fontId="0"/>
  </si>
  <si>
    <t>会社</t>
    <rPh sb="0" eb="2">
      <t>カイシャ</t>
    </rPh>
    <phoneticPr fontId="0"/>
  </si>
  <si>
    <t>都道府県</t>
    <rPh sb="0" eb="4">
      <t>トドウフケン</t>
    </rPh>
    <phoneticPr fontId="0"/>
  </si>
  <si>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0"/>
  </si>
  <si>
    <t>日本赤十字社</t>
    <rPh sb="0" eb="2">
      <t>ニホン</t>
    </rPh>
    <rPh sb="2" eb="6">
      <t>セキジュウジシャ</t>
    </rPh>
    <phoneticPr fontId="0"/>
  </si>
  <si>
    <t>社会福祉法人恩賜財団済生会</t>
    <rPh sb="0" eb="2">
      <t>シャカイ</t>
    </rPh>
    <rPh sb="2" eb="4">
      <t>フクシ</t>
    </rPh>
    <rPh sb="4" eb="6">
      <t>ホウジン</t>
    </rPh>
    <rPh sb="6" eb="8">
      <t>オンシ</t>
    </rPh>
    <rPh sb="8" eb="10">
      <t>ザイダン</t>
    </rPh>
    <rPh sb="10" eb="13">
      <t>サイセイカイ</t>
    </rPh>
    <phoneticPr fontId="0"/>
  </si>
  <si>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0"/>
  </si>
  <si>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0"/>
  </si>
  <si>
    <t>国立病院機構</t>
    <rPh sb="0" eb="2">
      <t>コクリツ</t>
    </rPh>
    <rPh sb="2" eb="4">
      <t>ビョウイン</t>
    </rPh>
    <rPh sb="4" eb="6">
      <t>キコウ</t>
    </rPh>
    <phoneticPr fontId="0"/>
  </si>
  <si>
    <t>その他国所管独立行政法人</t>
    <rPh sb="2" eb="3">
      <t>タ</t>
    </rPh>
    <rPh sb="3" eb="4">
      <t>クニ</t>
    </rPh>
    <rPh sb="4" eb="6">
      <t>ショカン</t>
    </rPh>
    <rPh sb="6" eb="8">
      <t>ドクリツ</t>
    </rPh>
    <rPh sb="8" eb="10">
      <t>ギョウセイ</t>
    </rPh>
    <rPh sb="10" eb="12">
      <t>ホウジン</t>
    </rPh>
    <phoneticPr fontId="0"/>
  </si>
  <si>
    <t>地方独立行政法人</t>
    <rPh sb="0" eb="2">
      <t>チホウ</t>
    </rPh>
    <rPh sb="2" eb="4">
      <t>ドクリツ</t>
    </rPh>
    <rPh sb="4" eb="6">
      <t>ギョウセイ</t>
    </rPh>
    <rPh sb="6" eb="8">
      <t>ホウジン</t>
    </rPh>
    <phoneticPr fontId="0"/>
  </si>
  <si>
    <t>国立大学法人</t>
    <rPh sb="0" eb="2">
      <t>コクリツ</t>
    </rPh>
    <rPh sb="2" eb="4">
      <t>ダイガク</t>
    </rPh>
    <rPh sb="4" eb="6">
      <t>ホウジン</t>
    </rPh>
    <phoneticPr fontId="0"/>
  </si>
  <si>
    <t>国家公務員共済組合及び連合会</t>
    <rPh sb="0" eb="2">
      <t>コッカ</t>
    </rPh>
    <rPh sb="2" eb="5">
      <t>コウムイン</t>
    </rPh>
    <rPh sb="5" eb="7">
      <t>キョウサイ</t>
    </rPh>
    <rPh sb="7" eb="9">
      <t>クミアイ</t>
    </rPh>
    <rPh sb="9" eb="10">
      <t>オヨ</t>
    </rPh>
    <rPh sb="11" eb="14">
      <t>レンゴウカイ</t>
    </rPh>
    <phoneticPr fontId="0"/>
  </si>
  <si>
    <t>地方公務員等共済組合</t>
    <rPh sb="0" eb="2">
      <t>チホウ</t>
    </rPh>
    <rPh sb="2" eb="5">
      <t>コウムイン</t>
    </rPh>
    <rPh sb="5" eb="6">
      <t>トウ</t>
    </rPh>
    <rPh sb="6" eb="8">
      <t>キョウサイ</t>
    </rPh>
    <rPh sb="8" eb="10">
      <t>クミアイ</t>
    </rPh>
    <phoneticPr fontId="0"/>
  </si>
  <si>
    <t>私立学校教職員共済組合</t>
    <rPh sb="0" eb="2">
      <t>シリツ</t>
    </rPh>
    <rPh sb="2" eb="4">
      <t>ガッコウ</t>
    </rPh>
    <rPh sb="4" eb="7">
      <t>キョウショクイン</t>
    </rPh>
    <rPh sb="7" eb="9">
      <t>キョウサイ</t>
    </rPh>
    <rPh sb="9" eb="11">
      <t>クミアイ</t>
    </rPh>
    <phoneticPr fontId="0"/>
  </si>
  <si>
    <t>農林漁業団体職員共済組合</t>
    <rPh sb="0" eb="2">
      <t>ノウリン</t>
    </rPh>
    <rPh sb="2" eb="4">
      <t>ギョギョウ</t>
    </rPh>
    <rPh sb="4" eb="6">
      <t>ダンタイ</t>
    </rPh>
    <rPh sb="6" eb="8">
      <t>ショクイン</t>
    </rPh>
    <rPh sb="8" eb="10">
      <t>キョウサイ</t>
    </rPh>
    <rPh sb="10" eb="12">
      <t>クミアイ</t>
    </rPh>
    <phoneticPr fontId="0"/>
  </si>
  <si>
    <t>健康保険組合及びその連合会</t>
    <rPh sb="0" eb="2">
      <t>ケンコウ</t>
    </rPh>
    <rPh sb="2" eb="4">
      <t>ホケン</t>
    </rPh>
    <rPh sb="4" eb="6">
      <t>クミアイ</t>
    </rPh>
    <rPh sb="6" eb="7">
      <t>オヨ</t>
    </rPh>
    <rPh sb="10" eb="13">
      <t>レンゴウカイ</t>
    </rPh>
    <phoneticPr fontId="0"/>
  </si>
  <si>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0"/>
  </si>
  <si>
    <t>学校法人</t>
    <rPh sb="0" eb="2">
      <t>ガッコウ</t>
    </rPh>
    <rPh sb="2" eb="4">
      <t>ホウジン</t>
    </rPh>
    <phoneticPr fontId="0"/>
  </si>
  <si>
    <t>社会福祉法人</t>
    <rPh sb="0" eb="2">
      <t>シャカイ</t>
    </rPh>
    <rPh sb="2" eb="4">
      <t>フクシ</t>
    </rPh>
    <rPh sb="4" eb="6">
      <t>ホウジン</t>
    </rPh>
    <phoneticPr fontId="0"/>
  </si>
  <si>
    <t>医療法人</t>
    <rPh sb="0" eb="2">
      <t>イリョウ</t>
    </rPh>
    <rPh sb="2" eb="4">
      <t>ホウジン</t>
    </rPh>
    <phoneticPr fontId="0"/>
  </si>
  <si>
    <t>一般社団法人</t>
    <rPh sb="0" eb="2">
      <t>イッパン</t>
    </rPh>
    <rPh sb="2" eb="6">
      <t>シャダンホウジン</t>
    </rPh>
    <phoneticPr fontId="0"/>
  </si>
  <si>
    <t>一般財団法人</t>
    <rPh sb="0" eb="2">
      <t>イッパン</t>
    </rPh>
    <rPh sb="2" eb="6">
      <t>ザイダンホウジン</t>
    </rPh>
    <phoneticPr fontId="0"/>
  </si>
  <si>
    <t>医師会</t>
    <rPh sb="0" eb="3">
      <t>イシカイ</t>
    </rPh>
    <phoneticPr fontId="0"/>
  </si>
  <si>
    <t>その他の法人</t>
    <rPh sb="2" eb="3">
      <t>タ</t>
    </rPh>
    <rPh sb="4" eb="6">
      <t>ホウジン</t>
    </rPh>
    <phoneticPr fontId="0"/>
  </si>
  <si>
    <t>個人</t>
    <rPh sb="0" eb="2">
      <t>コジン</t>
    </rPh>
    <phoneticPr fontId="0"/>
  </si>
  <si>
    <t>株式会社等</t>
    <rPh sb="0" eb="4">
      <t>カブシキガイシャ</t>
    </rPh>
    <rPh sb="4" eb="5">
      <t>トウ</t>
    </rPh>
    <phoneticPr fontId="0"/>
  </si>
  <si>
    <t>略称</t>
    <rPh sb="0" eb="2">
      <t>リャクショウ</t>
    </rPh>
    <phoneticPr fontId="4"/>
  </si>
  <si>
    <t>（単位：人）</t>
    <phoneticPr fontId="4"/>
  </si>
  <si>
    <t>新人職員について（４月末現在）</t>
    <rPh sb="0" eb="2">
      <t>シンジン</t>
    </rPh>
    <rPh sb="2" eb="4">
      <t>ショクイン</t>
    </rPh>
    <rPh sb="10" eb="11">
      <t>ツキ</t>
    </rPh>
    <rPh sb="11" eb="12">
      <t>マツ</t>
    </rPh>
    <rPh sb="12" eb="14">
      <t>ゲンザイ</t>
    </rPh>
    <phoneticPr fontId="4"/>
  </si>
  <si>
    <t>②新人看護職員人数等（研修受講人数）を入力してください。</t>
    <rPh sb="1" eb="3">
      <t>シンジン</t>
    </rPh>
    <rPh sb="3" eb="5">
      <t>カンゴ</t>
    </rPh>
    <rPh sb="5" eb="7">
      <t>ショクイン</t>
    </rPh>
    <rPh sb="7" eb="9">
      <t>ニンズウ</t>
    </rPh>
    <rPh sb="9" eb="10">
      <t>トウ</t>
    </rPh>
    <rPh sb="11" eb="13">
      <t>ケンシュウ</t>
    </rPh>
    <rPh sb="13" eb="15">
      <t>ジュコウ</t>
    </rPh>
    <rPh sb="15" eb="17">
      <t>ニンズウ</t>
    </rPh>
    <rPh sb="19" eb="21">
      <t>ニュウリョク</t>
    </rPh>
    <phoneticPr fontId="4"/>
  </si>
  <si>
    <t>　　研修経費加算（保健師）</t>
    <rPh sb="2" eb="4">
      <t>ケンシュウ</t>
    </rPh>
    <rPh sb="4" eb="6">
      <t>ケイヒ</t>
    </rPh>
    <rPh sb="6" eb="8">
      <t>カサン</t>
    </rPh>
    <rPh sb="9" eb="11">
      <t>ホケン</t>
    </rPh>
    <rPh sb="11" eb="12">
      <t>シ</t>
    </rPh>
    <phoneticPr fontId="4"/>
  </si>
  <si>
    <t>　　研修経費加算（助産師）</t>
    <rPh sb="2" eb="4">
      <t>ケンシュウ</t>
    </rPh>
    <rPh sb="4" eb="6">
      <t>ケイヒ</t>
    </rPh>
    <rPh sb="6" eb="8">
      <t>カサン</t>
    </rPh>
    <rPh sb="9" eb="11">
      <t>ジョサン</t>
    </rPh>
    <rPh sb="11" eb="12">
      <t>シ</t>
    </rPh>
    <phoneticPr fontId="4"/>
  </si>
  <si>
    <t>設置主体</t>
    <phoneticPr fontId="4"/>
  </si>
  <si>
    <t>　（注）　１　研修内容がわかる簡単な資料があれば別途添付すること。</t>
    <rPh sb="2" eb="3">
      <t>チュウ</t>
    </rPh>
    <rPh sb="7" eb="9">
      <t>ケンシュウ</t>
    </rPh>
    <rPh sb="9" eb="11">
      <t>ナイヨウ</t>
    </rPh>
    <rPh sb="15" eb="17">
      <t>カンタン</t>
    </rPh>
    <rPh sb="18" eb="20">
      <t>シリョウ</t>
    </rPh>
    <rPh sb="24" eb="26">
      <t>ベット</t>
    </rPh>
    <rPh sb="26" eb="28">
      <t>テンプ</t>
    </rPh>
    <phoneticPr fontId="4"/>
  </si>
  <si>
    <t>メールアドレス</t>
    <phoneticPr fontId="4"/>
  </si>
  <si>
    <t>別紙４－（５）</t>
    <rPh sb="0" eb="2">
      <t>ベッシ</t>
    </rPh>
    <phoneticPr fontId="4"/>
  </si>
  <si>
    <t>所要額集計表</t>
    <rPh sb="0" eb="3">
      <t>ショヨウガク</t>
    </rPh>
    <rPh sb="3" eb="6">
      <t>シュウケイヒョウ</t>
    </rPh>
    <phoneticPr fontId="4"/>
  </si>
  <si>
    <t>↓このデータを集計表に貼付ること</t>
    <rPh sb="7" eb="10">
      <t>シュウケイヒョウ</t>
    </rPh>
    <rPh sb="11" eb="13">
      <t>ハリツケ</t>
    </rPh>
    <phoneticPr fontId="4"/>
  </si>
  <si>
    <t>病院</t>
    <rPh sb="0" eb="2">
      <t>ビョウイン</t>
    </rPh>
    <phoneticPr fontId="4"/>
  </si>
  <si>
    <t>基準額</t>
    <rPh sb="0" eb="3">
      <t>キジュンガク</t>
    </rPh>
    <phoneticPr fontId="15"/>
  </si>
  <si>
    <t>病院等名</t>
    <rPh sb="0" eb="2">
      <t>ビョウイン</t>
    </rPh>
    <rPh sb="2" eb="3">
      <t>トウ</t>
    </rPh>
    <rPh sb="3" eb="4">
      <t>メイ</t>
    </rPh>
    <phoneticPr fontId="15"/>
  </si>
  <si>
    <t>設置
主体</t>
    <rPh sb="0" eb="2">
      <t>セッチ</t>
    </rPh>
    <phoneticPr fontId="15"/>
  </si>
  <si>
    <t>総事業費</t>
  </si>
  <si>
    <t>差引額</t>
  </si>
  <si>
    <t>教育担当者
経費の分</t>
    <rPh sb="0" eb="2">
      <t>キョウイク</t>
    </rPh>
    <rPh sb="2" eb="5">
      <t>タントウシャ</t>
    </rPh>
    <rPh sb="6" eb="8">
      <t>ケイヒ</t>
    </rPh>
    <rPh sb="9" eb="10">
      <t>ブン</t>
    </rPh>
    <phoneticPr fontId="15"/>
  </si>
  <si>
    <t>計</t>
    <rPh sb="0" eb="1">
      <t>ケイ</t>
    </rPh>
    <phoneticPr fontId="15"/>
  </si>
  <si>
    <t>選定額</t>
  </si>
  <si>
    <t>都道府県
補助支出
予定額</t>
    <rPh sb="0" eb="4">
      <t>トドウフケン</t>
    </rPh>
    <phoneticPr fontId="15"/>
  </si>
  <si>
    <t>国庫補助
基本額</t>
    <phoneticPr fontId="15"/>
  </si>
  <si>
    <t>国庫補助
所要額</t>
    <phoneticPr fontId="15"/>
  </si>
  <si>
    <t>備考</t>
  </si>
  <si>
    <t>金額</t>
    <rPh sb="0" eb="2">
      <t>キンガク</t>
    </rPh>
    <phoneticPr fontId="15"/>
  </si>
  <si>
    <t>総時間数</t>
    <rPh sb="0" eb="1">
      <t>ソウ</t>
    </rPh>
    <rPh sb="1" eb="4">
      <t>ジカンスウ</t>
    </rPh>
    <phoneticPr fontId="15"/>
  </si>
  <si>
    <t>受入予定数</t>
    <rPh sb="0" eb="2">
      <t>ウケイレ</t>
    </rPh>
    <rPh sb="2" eb="4">
      <t>ヨテイ</t>
    </rPh>
    <rPh sb="4" eb="5">
      <t>スウ</t>
    </rPh>
    <phoneticPr fontId="15"/>
  </si>
  <si>
    <t xml:space="preserve">Ａ </t>
  </si>
  <si>
    <t>Ｂ</t>
  </si>
  <si>
    <t>(Ａ－Ｂ)Ｃ</t>
  </si>
  <si>
    <t xml:space="preserve">Ｄ </t>
  </si>
  <si>
    <t xml:space="preserve">Ｆ </t>
  </si>
  <si>
    <t>病院等名称</t>
    <rPh sb="0" eb="2">
      <t>ビョウイン</t>
    </rPh>
    <rPh sb="2" eb="3">
      <t>トウ</t>
    </rPh>
    <rPh sb="3" eb="5">
      <t>メイショウ</t>
    </rPh>
    <phoneticPr fontId="15"/>
  </si>
  <si>
    <t>設置
主体</t>
    <rPh sb="0" eb="2">
      <t>セッチ</t>
    </rPh>
    <rPh sb="3" eb="5">
      <t>シュタイ</t>
    </rPh>
    <phoneticPr fontId="15"/>
  </si>
  <si>
    <t>看護
職員数</t>
    <rPh sb="0" eb="2">
      <t>カンゴ</t>
    </rPh>
    <rPh sb="3" eb="6">
      <t>ショクインスウ</t>
    </rPh>
    <phoneticPr fontId="15"/>
  </si>
  <si>
    <t>うち
再掲分</t>
    <rPh sb="3" eb="5">
      <t>サイケイ</t>
    </rPh>
    <rPh sb="5" eb="6">
      <t>ブン</t>
    </rPh>
    <phoneticPr fontId="4"/>
  </si>
  <si>
    <t>新人助産師数</t>
    <rPh sb="0" eb="2">
      <t>シンジン</t>
    </rPh>
    <rPh sb="2" eb="5">
      <t>ジョサンシ</t>
    </rPh>
    <rPh sb="5" eb="6">
      <t>スウ</t>
    </rPh>
    <phoneticPr fontId="4"/>
  </si>
  <si>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4"/>
  </si>
  <si>
    <t>新人看護職員を支える体制</t>
    <rPh sb="0" eb="2">
      <t>シンジン</t>
    </rPh>
    <rPh sb="2" eb="4">
      <t>カンゴ</t>
    </rPh>
    <rPh sb="4" eb="6">
      <t>ショクイン</t>
    </rPh>
    <rPh sb="7" eb="8">
      <t>ササ</t>
    </rPh>
    <rPh sb="10" eb="12">
      <t>タイセイ</t>
    </rPh>
    <phoneticPr fontId="15"/>
  </si>
  <si>
    <t>研修における組織体制</t>
    <rPh sb="0" eb="2">
      <t>ケンシュウ</t>
    </rPh>
    <rPh sb="6" eb="8">
      <t>ソシキ</t>
    </rPh>
    <rPh sb="8" eb="10">
      <t>タイセイ</t>
    </rPh>
    <phoneticPr fontId="15"/>
  </si>
  <si>
    <t>到達目標の設定の有無</t>
    <rPh sb="0" eb="2">
      <t>トウタツ</t>
    </rPh>
    <rPh sb="2" eb="4">
      <t>モクヒョウ</t>
    </rPh>
    <rPh sb="5" eb="7">
      <t>セッテイ</t>
    </rPh>
    <rPh sb="8" eb="10">
      <t>ウム</t>
    </rPh>
    <phoneticPr fontId="15"/>
  </si>
  <si>
    <t>研修プログラムの有無</t>
    <rPh sb="0" eb="2">
      <t>ケンシュウ</t>
    </rPh>
    <rPh sb="8" eb="10">
      <t>ウム</t>
    </rPh>
    <phoneticPr fontId="15"/>
  </si>
  <si>
    <t>医療機関受入研修事業</t>
    <rPh sb="0" eb="2">
      <t>イリョウ</t>
    </rPh>
    <rPh sb="2" eb="4">
      <t>キカン</t>
    </rPh>
    <rPh sb="4" eb="6">
      <t>ウケイレ</t>
    </rPh>
    <rPh sb="6" eb="8">
      <t>ケンシュウ</t>
    </rPh>
    <rPh sb="8" eb="10">
      <t>ジギョウ</t>
    </rPh>
    <phoneticPr fontId="15"/>
  </si>
  <si>
    <t>備考</t>
    <rPh sb="0" eb="2">
      <t>ビコウ</t>
    </rPh>
    <phoneticPr fontId="15"/>
  </si>
  <si>
    <t>研修
責任者数</t>
    <rPh sb="0" eb="2">
      <t>ケンシュウ</t>
    </rPh>
    <rPh sb="3" eb="6">
      <t>セキニンシャ</t>
    </rPh>
    <rPh sb="6" eb="7">
      <t>スウ</t>
    </rPh>
    <phoneticPr fontId="15"/>
  </si>
  <si>
    <t>教育
担当者数</t>
    <rPh sb="0" eb="2">
      <t>キョウイク</t>
    </rPh>
    <rPh sb="3" eb="6">
      <t>タントウシャ</t>
    </rPh>
    <rPh sb="6" eb="7">
      <t>スウ</t>
    </rPh>
    <phoneticPr fontId="15"/>
  </si>
  <si>
    <t>実地
指導者数</t>
    <rPh sb="0" eb="2">
      <t>ジッチ</t>
    </rPh>
    <rPh sb="3" eb="6">
      <t>シドウシャ</t>
    </rPh>
    <rPh sb="6" eb="7">
      <t>スウ</t>
    </rPh>
    <phoneticPr fontId="15"/>
  </si>
  <si>
    <t>受入
予定
人数</t>
    <rPh sb="0" eb="2">
      <t>ウケイレ</t>
    </rPh>
    <rPh sb="3" eb="5">
      <t>ヨテイ</t>
    </rPh>
    <rPh sb="6" eb="8">
      <t>ニンズウ</t>
    </rPh>
    <phoneticPr fontId="15"/>
  </si>
  <si>
    <t>実施
月数</t>
    <rPh sb="0" eb="2">
      <t>ジッシ</t>
    </rPh>
    <rPh sb="3" eb="5">
      <t>ツキスウ</t>
    </rPh>
    <phoneticPr fontId="15"/>
  </si>
  <si>
    <t>実施日数</t>
    <rPh sb="0" eb="2">
      <t>ジッシ</t>
    </rPh>
    <rPh sb="2" eb="4">
      <t>ニッスウ</t>
    </rPh>
    <phoneticPr fontId="15"/>
  </si>
  <si>
    <t>研修の公開
・公募方法</t>
    <rPh sb="0" eb="2">
      <t>ケンシュウ</t>
    </rPh>
    <rPh sb="3" eb="5">
      <t>コウカイ</t>
    </rPh>
    <rPh sb="7" eb="9">
      <t>コウボ</t>
    </rPh>
    <rPh sb="9" eb="11">
      <t>ホウホウ</t>
    </rPh>
    <phoneticPr fontId="15"/>
  </si>
  <si>
    <t>専任</t>
    <rPh sb="0" eb="2">
      <t>センニン</t>
    </rPh>
    <phoneticPr fontId="15"/>
  </si>
  <si>
    <t>兼任</t>
    <rPh sb="0" eb="2">
      <t>ケンニン</t>
    </rPh>
    <phoneticPr fontId="15"/>
  </si>
  <si>
    <t>計</t>
    <rPh sb="0" eb="1">
      <t>ケイ</t>
    </rPh>
    <phoneticPr fontId="4"/>
  </si>
  <si>
    <t>新人看護職員研修</t>
    <rPh sb="0" eb="2">
      <t>シンジン</t>
    </rPh>
    <rPh sb="2" eb="4">
      <t>カンゴ</t>
    </rPh>
    <rPh sb="4" eb="6">
      <t>ショクイン</t>
    </rPh>
    <rPh sb="6" eb="8">
      <t>ケンシュウ</t>
    </rPh>
    <phoneticPr fontId="4"/>
  </si>
  <si>
    <t>新人
保健師　研修</t>
    <rPh sb="0" eb="2">
      <t>シンジン</t>
    </rPh>
    <rPh sb="3" eb="6">
      <t>ホケンシ</t>
    </rPh>
    <rPh sb="7" eb="9">
      <t>ケンシュウ</t>
    </rPh>
    <phoneticPr fontId="4"/>
  </si>
  <si>
    <t>新人
助産師
研修</t>
    <rPh sb="0" eb="2">
      <t>シンジン</t>
    </rPh>
    <rPh sb="3" eb="6">
      <t>ジョサンシ</t>
    </rPh>
    <rPh sb="7" eb="9">
      <t>ケンシュウ</t>
    </rPh>
    <phoneticPr fontId="4"/>
  </si>
  <si>
    <t>研　修　内　容　計　画　書</t>
    <rPh sb="0" eb="1">
      <t>ケン</t>
    </rPh>
    <rPh sb="2" eb="3">
      <t>オサム</t>
    </rPh>
    <rPh sb="4" eb="5">
      <t>ナイ</t>
    </rPh>
    <rPh sb="6" eb="7">
      <t>カタチ</t>
    </rPh>
    <rPh sb="8" eb="9">
      <t>ケイ</t>
    </rPh>
    <rPh sb="10" eb="11">
      <t>ガ</t>
    </rPh>
    <rPh sb="12" eb="13">
      <t>ショ</t>
    </rPh>
    <phoneticPr fontId="4"/>
  </si>
  <si>
    <t>（新人看護職員用）</t>
    <rPh sb="1" eb="3">
      <t>シンジン</t>
    </rPh>
    <rPh sb="3" eb="5">
      <t>カンゴ</t>
    </rPh>
    <rPh sb="5" eb="7">
      <t>ショクイン</t>
    </rPh>
    <rPh sb="7" eb="8">
      <t>ヨウ</t>
    </rPh>
    <phoneticPr fontId="4"/>
  </si>
  <si>
    <t>（新人保健師用）</t>
    <rPh sb="1" eb="3">
      <t>シンジン</t>
    </rPh>
    <rPh sb="3" eb="6">
      <t>ホケンシ</t>
    </rPh>
    <rPh sb="6" eb="7">
      <t>ヨウ</t>
    </rPh>
    <phoneticPr fontId="4"/>
  </si>
  <si>
    <t>（新人助産師用）</t>
    <rPh sb="1" eb="3">
      <t>シンジン</t>
    </rPh>
    <rPh sb="3" eb="6">
      <t>ジョサンシ</t>
    </rPh>
    <rPh sb="6" eb="7">
      <t>ヨウ</t>
    </rPh>
    <phoneticPr fontId="4"/>
  </si>
  <si>
    <t>看護職
員研修</t>
    <rPh sb="5" eb="7">
      <t>ケンシュウ</t>
    </rPh>
    <phoneticPr fontId="4"/>
  </si>
  <si>
    <t>保健師
研修</t>
    <rPh sb="4" eb="6">
      <t>ケンシュウ</t>
    </rPh>
    <phoneticPr fontId="4"/>
  </si>
  <si>
    <t>助産師
研修</t>
    <rPh sb="4" eb="6">
      <t>ケンシュウ</t>
    </rPh>
    <phoneticPr fontId="4"/>
  </si>
  <si>
    <t xml:space="preserve"> </t>
    <phoneticPr fontId="4"/>
  </si>
  <si>
    <t>様式第１号（第３条関係）</t>
    <rPh sb="0" eb="2">
      <t>ヨウシキ</t>
    </rPh>
    <rPh sb="2" eb="3">
      <t>ダイ</t>
    </rPh>
    <rPh sb="4" eb="5">
      <t>ゴウ</t>
    </rPh>
    <rPh sb="6" eb="7">
      <t>ダイ</t>
    </rPh>
    <rPh sb="8" eb="9">
      <t>ジョウ</t>
    </rPh>
    <rPh sb="9" eb="11">
      <t>カンケイ</t>
    </rPh>
    <phoneticPr fontId="4"/>
  </si>
  <si>
    <t>　 補　助　金　交　付　申　請　書</t>
    <rPh sb="2" eb="7">
      <t>ホジョキン</t>
    </rPh>
    <rPh sb="8" eb="11">
      <t>コウフ</t>
    </rPh>
    <rPh sb="12" eb="17">
      <t>シンセイショ</t>
    </rPh>
    <phoneticPr fontId="4"/>
  </si>
  <si>
    <t>住所</t>
    <rPh sb="0" eb="2">
      <t>ジュウショ</t>
    </rPh>
    <phoneticPr fontId="4"/>
  </si>
  <si>
    <t>団体名</t>
    <rPh sb="0" eb="2">
      <t>ダンタイ</t>
    </rPh>
    <rPh sb="2" eb="3">
      <t>メイ</t>
    </rPh>
    <phoneticPr fontId="4"/>
  </si>
  <si>
    <t>記</t>
    <rPh sb="0" eb="1">
      <t>キ</t>
    </rPh>
    <phoneticPr fontId="4"/>
  </si>
  <si>
    <t>　１．　事業の内容及び経費区分（別記）</t>
    <rPh sb="4" eb="6">
      <t>ジギョウ</t>
    </rPh>
    <rPh sb="7" eb="9">
      <t>ナイヨウ</t>
    </rPh>
    <rPh sb="9" eb="10">
      <t>オヨ</t>
    </rPh>
    <rPh sb="11" eb="13">
      <t>ケイヒ</t>
    </rPh>
    <rPh sb="13" eb="15">
      <t>クブン</t>
    </rPh>
    <rPh sb="16" eb="18">
      <t>ベッキ</t>
    </rPh>
    <phoneticPr fontId="4"/>
  </si>
  <si>
    <t>　２．　事業の着手予定年月日</t>
    <rPh sb="4" eb="6">
      <t>ジギョウ</t>
    </rPh>
    <rPh sb="7" eb="9">
      <t>チャクシュ</t>
    </rPh>
    <rPh sb="9" eb="11">
      <t>ヨテイ</t>
    </rPh>
    <rPh sb="11" eb="13">
      <t>ネンガッピ</t>
    </rPh>
    <rPh sb="13" eb="14">
      <t>ニチ</t>
    </rPh>
    <phoneticPr fontId="4"/>
  </si>
  <si>
    <t>年 4月 1日</t>
    <rPh sb="0" eb="1">
      <t>ネン</t>
    </rPh>
    <rPh sb="3" eb="4">
      <t>ガツ</t>
    </rPh>
    <rPh sb="6" eb="7">
      <t>ニチ</t>
    </rPh>
    <phoneticPr fontId="4"/>
  </si>
  <si>
    <t>　</t>
    <phoneticPr fontId="4"/>
  </si>
  <si>
    <t>　　　　事業の完了予定年月日</t>
    <rPh sb="4" eb="6">
      <t>ジギョウ</t>
    </rPh>
    <rPh sb="7" eb="9">
      <t>カンリョウ</t>
    </rPh>
    <rPh sb="9" eb="11">
      <t>ヨテイ</t>
    </rPh>
    <rPh sb="11" eb="14">
      <t>ネンガッピ</t>
    </rPh>
    <phoneticPr fontId="4"/>
  </si>
  <si>
    <t>年 3月31日</t>
    <rPh sb="0" eb="1">
      <t>ネン</t>
    </rPh>
    <rPh sb="3" eb="4">
      <t>ガツ</t>
    </rPh>
    <rPh sb="6" eb="7">
      <t>ニチ</t>
    </rPh>
    <phoneticPr fontId="4"/>
  </si>
  <si>
    <t>　３．　添付書類</t>
    <rPh sb="4" eb="6">
      <t>テンプ</t>
    </rPh>
    <rPh sb="6" eb="8">
      <t>ショルイ</t>
    </rPh>
    <phoneticPr fontId="4"/>
  </si>
  <si>
    <t>新人看護職員卒後臨床研修事業所要額調書（様式１－１）</t>
    <rPh sb="0" eb="2">
      <t>シンジン</t>
    </rPh>
    <rPh sb="2" eb="4">
      <t>カンゴ</t>
    </rPh>
    <rPh sb="4" eb="6">
      <t>ショクイン</t>
    </rPh>
    <rPh sb="6" eb="7">
      <t>ソツ</t>
    </rPh>
    <rPh sb="7" eb="8">
      <t>ゴ</t>
    </rPh>
    <rPh sb="8" eb="10">
      <t>リンショウ</t>
    </rPh>
    <rPh sb="10" eb="12">
      <t>ケンシュウ</t>
    </rPh>
    <rPh sb="12" eb="14">
      <t>ジギョウ</t>
    </rPh>
    <rPh sb="14" eb="16">
      <t>ショヨウ</t>
    </rPh>
    <rPh sb="16" eb="17">
      <t>ガク</t>
    </rPh>
    <rPh sb="17" eb="19">
      <t>チョウショ</t>
    </rPh>
    <rPh sb="20" eb="22">
      <t>ヨウシキ</t>
    </rPh>
    <phoneticPr fontId="4"/>
  </si>
  <si>
    <t>対象経費の支出予定額内訳（様式１－２）</t>
    <rPh sb="13" eb="15">
      <t>ヨウシキ</t>
    </rPh>
    <phoneticPr fontId="4"/>
  </si>
  <si>
    <t>新人看護職員研修事業計画書（様式１－３）</t>
    <rPh sb="14" eb="16">
      <t>ヨウシキ</t>
    </rPh>
    <phoneticPr fontId="4"/>
  </si>
  <si>
    <t>研修内容計画書（様式１－４）</t>
    <rPh sb="0" eb="2">
      <t>ケンシュウ</t>
    </rPh>
    <rPh sb="2" eb="4">
      <t>ナイヨウ</t>
    </rPh>
    <rPh sb="4" eb="7">
      <t>ケイカクショ</t>
    </rPh>
    <rPh sb="8" eb="10">
      <t>ヨウシキ</t>
    </rPh>
    <phoneticPr fontId="4"/>
  </si>
  <si>
    <t>新人看護職員研修参加者名簿（様式２－１）</t>
    <rPh sb="14" eb="16">
      <t>ヨウシキ</t>
    </rPh>
    <phoneticPr fontId="4"/>
  </si>
  <si>
    <t>他施設受入看護職員研修参加者名簿（様式２－２）</t>
    <rPh sb="0" eb="3">
      <t>タシセツ</t>
    </rPh>
    <rPh sb="17" eb="19">
      <t>ヨウシキ</t>
    </rPh>
    <phoneticPr fontId="4"/>
  </si>
  <si>
    <t>　</t>
    <phoneticPr fontId="4"/>
  </si>
  <si>
    <t>別　記</t>
    <rPh sb="0" eb="1">
      <t>ベツ</t>
    </rPh>
    <rPh sb="2" eb="3">
      <t>キ</t>
    </rPh>
    <phoneticPr fontId="4"/>
  </si>
  <si>
    <t>収　支　予　算　書</t>
    <rPh sb="0" eb="1">
      <t>オサム</t>
    </rPh>
    <rPh sb="2" eb="3">
      <t>ササ</t>
    </rPh>
    <rPh sb="4" eb="5">
      <t>ヨ</t>
    </rPh>
    <rPh sb="6" eb="7">
      <t>ザン</t>
    </rPh>
    <rPh sb="8" eb="9">
      <t>ショ</t>
    </rPh>
    <phoneticPr fontId="4"/>
  </si>
  <si>
    <t>１　収入の部</t>
    <rPh sb="2" eb="4">
      <t>シュウニュウ</t>
    </rPh>
    <rPh sb="5" eb="6">
      <t>ブ</t>
    </rPh>
    <phoneticPr fontId="4"/>
  </si>
  <si>
    <t>科　　目</t>
    <rPh sb="0" eb="1">
      <t>カ</t>
    </rPh>
    <rPh sb="3" eb="4">
      <t>メ</t>
    </rPh>
    <phoneticPr fontId="4"/>
  </si>
  <si>
    <t>予　算　額</t>
    <rPh sb="0" eb="1">
      <t>ヨ</t>
    </rPh>
    <rPh sb="2" eb="3">
      <t>ザン</t>
    </rPh>
    <rPh sb="4" eb="5">
      <t>ガク</t>
    </rPh>
    <phoneticPr fontId="4"/>
  </si>
  <si>
    <t>補助金収入</t>
    <rPh sb="0" eb="3">
      <t>ホジョキン</t>
    </rPh>
    <rPh sb="3" eb="5">
      <t>シュウニュウ</t>
    </rPh>
    <phoneticPr fontId="4"/>
  </si>
  <si>
    <t>寄付金その他収入</t>
    <rPh sb="0" eb="3">
      <t>キフキン</t>
    </rPh>
    <rPh sb="5" eb="6">
      <t>タ</t>
    </rPh>
    <rPh sb="6" eb="8">
      <t>シュウニュウ</t>
    </rPh>
    <phoneticPr fontId="4"/>
  </si>
  <si>
    <t>病院負担額</t>
    <rPh sb="0" eb="2">
      <t>ビョウイン</t>
    </rPh>
    <rPh sb="2" eb="5">
      <t>フタンガク</t>
    </rPh>
    <phoneticPr fontId="4"/>
  </si>
  <si>
    <t>２　支出の部</t>
    <rPh sb="2" eb="4">
      <t>シシュツ</t>
    </rPh>
    <rPh sb="5" eb="6">
      <t>ブ</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</si>
  <si>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</si>
  <si>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</si>
  <si>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　　（注）収支の計は、それぞれ一致する。</t>
    <phoneticPr fontId="4"/>
  </si>
  <si>
    <t>様式２－１</t>
    <rPh sb="0" eb="2">
      <t>ヨウシキ</t>
    </rPh>
    <phoneticPr fontId="4"/>
  </si>
  <si>
    <t>新 人 看 護 職 員 研 修 参 加 者 名 簿</t>
    <rPh sb="0" eb="1">
      <t>シン</t>
    </rPh>
    <rPh sb="2" eb="3">
      <t>ジン</t>
    </rPh>
    <rPh sb="4" eb="5">
      <t>ミ</t>
    </rPh>
    <rPh sb="6" eb="7">
      <t>ユズル</t>
    </rPh>
    <rPh sb="8" eb="9">
      <t>ショク</t>
    </rPh>
    <rPh sb="10" eb="11">
      <t>イン</t>
    </rPh>
    <rPh sb="12" eb="13">
      <t>ケン</t>
    </rPh>
    <rPh sb="14" eb="15">
      <t>オサム</t>
    </rPh>
    <rPh sb="16" eb="17">
      <t>サン</t>
    </rPh>
    <rPh sb="18" eb="19">
      <t>カ</t>
    </rPh>
    <rPh sb="20" eb="21">
      <t>シャ</t>
    </rPh>
    <rPh sb="22" eb="23">
      <t>メイ</t>
    </rPh>
    <rPh sb="24" eb="25">
      <t>ボ</t>
    </rPh>
    <phoneticPr fontId="4"/>
  </si>
  <si>
    <t>No</t>
    <phoneticPr fontId="4"/>
  </si>
  <si>
    <t>氏名（ふりがな）</t>
    <rPh sb="0" eb="2">
      <t>シメイ</t>
    </rPh>
    <phoneticPr fontId="4"/>
  </si>
  <si>
    <t>生年月日</t>
    <rPh sb="0" eb="2">
      <t>セイネン</t>
    </rPh>
    <rPh sb="2" eb="4">
      <t>ガッピ</t>
    </rPh>
    <phoneticPr fontId="4"/>
  </si>
  <si>
    <t>免許取得日</t>
    <rPh sb="0" eb="2">
      <t>メンキョ</t>
    </rPh>
    <rPh sb="2" eb="5">
      <t>シュトクビ</t>
    </rPh>
    <phoneticPr fontId="4"/>
  </si>
  <si>
    <t>男</t>
    <rPh sb="0" eb="1">
      <t>オトコ</t>
    </rPh>
    <phoneticPr fontId="4"/>
  </si>
  <si>
    <t>女</t>
    <rPh sb="0" eb="1">
      <t>オンナ</t>
    </rPh>
    <phoneticPr fontId="4"/>
  </si>
  <si>
    <t>様式２－２</t>
    <rPh sb="0" eb="2">
      <t>ヨウシキ</t>
    </rPh>
    <phoneticPr fontId="4"/>
  </si>
  <si>
    <t>他施設受入看護職員研修参加者名簿</t>
    <rPh sb="0" eb="3">
      <t>タシセツ</t>
    </rPh>
    <phoneticPr fontId="4"/>
  </si>
  <si>
    <t>勤務先</t>
    <rPh sb="0" eb="3">
      <t>キンムサキ</t>
    </rPh>
    <phoneticPr fontId="4"/>
  </si>
  <si>
    <t>受入研修
時間数</t>
    <rPh sb="0" eb="2">
      <t>ウケイレ</t>
    </rPh>
    <rPh sb="2" eb="4">
      <t>ケンシュウ</t>
    </rPh>
    <rPh sb="5" eb="7">
      <t>ジカン</t>
    </rPh>
    <rPh sb="7" eb="8">
      <t>スウ</t>
    </rPh>
    <phoneticPr fontId="4"/>
  </si>
  <si>
    <t>時間</t>
    <rPh sb="0" eb="2">
      <t>ジカン</t>
    </rPh>
    <phoneticPr fontId="4"/>
  </si>
  <si>
    <t>合　　　　　計</t>
    <rPh sb="0" eb="1">
      <t>ゴウ</t>
    </rPh>
    <rPh sb="6" eb="7">
      <t>ケイ</t>
    </rPh>
    <phoneticPr fontId="4"/>
  </si>
  <si>
    <t>補助上限額</t>
    <rPh sb="0" eb="2">
      <t>ホジョ</t>
    </rPh>
    <rPh sb="2" eb="4">
      <t>ジョウゲン</t>
    </rPh>
    <rPh sb="4" eb="5">
      <t>ガク</t>
    </rPh>
    <phoneticPr fontId="4"/>
  </si>
  <si>
    <t>補助金交付申請額</t>
    <rPh sb="0" eb="3">
      <t>ホジョキン</t>
    </rPh>
    <rPh sb="3" eb="5">
      <t>コウフ</t>
    </rPh>
    <rPh sb="5" eb="7">
      <t>シンセイ</t>
    </rPh>
    <rPh sb="7" eb="8">
      <t>ガク</t>
    </rPh>
    <phoneticPr fontId="4"/>
  </si>
  <si>
    <t>補助金額</t>
    <rPh sb="0" eb="3">
      <t>ホジョキン</t>
    </rPh>
    <rPh sb="3" eb="4">
      <t>ガク</t>
    </rPh>
    <phoneticPr fontId="4"/>
  </si>
  <si>
    <t>職種</t>
    <rPh sb="0" eb="2">
      <t>ショクシュ</t>
    </rPh>
    <phoneticPr fontId="4"/>
  </si>
  <si>
    <t>看護師</t>
    <rPh sb="0" eb="3">
      <t>カンゴシ</t>
    </rPh>
    <phoneticPr fontId="4"/>
  </si>
  <si>
    <t>准看護師</t>
    <rPh sb="0" eb="4">
      <t>ジュンカンゴシ</t>
    </rPh>
    <phoneticPr fontId="4"/>
  </si>
  <si>
    <t>保健師</t>
    <rPh sb="0" eb="3">
      <t>ホケンシ</t>
    </rPh>
    <phoneticPr fontId="4"/>
  </si>
  <si>
    <t>助産師</t>
    <rPh sb="0" eb="3">
      <t>ジョサンシ</t>
    </rPh>
    <phoneticPr fontId="4"/>
  </si>
  <si>
    <t>(注）　職種欄は免許の所持の有無ではなく、採用された職種をリストから選ぶこと。</t>
    <phoneticPr fontId="4"/>
  </si>
  <si>
    <t>(注）　職種欄は免許の所持の有無ではなく、採用された職種をリストから選ぶこと。</t>
    <phoneticPr fontId="4"/>
  </si>
  <si>
    <t>補助金振込金融機関</t>
    <rPh sb="0" eb="3">
      <t>ホジョキン</t>
    </rPh>
    <rPh sb="3" eb="5">
      <t>フリコミ</t>
    </rPh>
    <rPh sb="5" eb="7">
      <t>キンユウ</t>
    </rPh>
    <rPh sb="7" eb="9">
      <t>キカン</t>
    </rPh>
    <phoneticPr fontId="4"/>
  </si>
  <si>
    <t>預金種別</t>
    <rPh sb="0" eb="2">
      <t>ヨキン</t>
    </rPh>
    <rPh sb="2" eb="4">
      <t>シュベツ</t>
    </rPh>
    <phoneticPr fontId="4"/>
  </si>
  <si>
    <t>口座番号</t>
    <rPh sb="0" eb="2">
      <t>コウザ</t>
    </rPh>
    <rPh sb="2" eb="4">
      <t>バンゴウ</t>
    </rPh>
    <phoneticPr fontId="4"/>
  </si>
  <si>
    <t>④各シートの色のついているセルに入力してください。</t>
    <rPh sb="1" eb="2">
      <t>カク</t>
    </rPh>
    <rPh sb="6" eb="7">
      <t>イロ</t>
    </rPh>
    <rPh sb="16" eb="18">
      <t>ニュウリョク</t>
    </rPh>
    <phoneticPr fontId="4"/>
  </si>
  <si>
    <t>普通</t>
    <rPh sb="0" eb="2">
      <t>フツウ</t>
    </rPh>
    <phoneticPr fontId="4"/>
  </si>
  <si>
    <t>当座</t>
    <rPh sb="0" eb="2">
      <t>トウザ</t>
    </rPh>
    <phoneticPr fontId="4"/>
  </si>
  <si>
    <t>口座名義人</t>
    <rPh sb="0" eb="2">
      <t>コウザ</t>
    </rPh>
    <rPh sb="2" eb="5">
      <t>メイギニン</t>
    </rPh>
    <phoneticPr fontId="4"/>
  </si>
  <si>
    <t>③補助金振込先を入力してください。（記載誤りのないよう、よく確認してください。）</t>
    <rPh sb="1" eb="4">
      <t>ホジョキン</t>
    </rPh>
    <rPh sb="4" eb="7">
      <t>フリコミサキ</t>
    </rPh>
    <rPh sb="8" eb="10">
      <t>ニュウリョク</t>
    </rPh>
    <rPh sb="18" eb="20">
      <t>キサイ</t>
    </rPh>
    <rPh sb="20" eb="21">
      <t>アヤマ</t>
    </rPh>
    <rPh sb="30" eb="32">
      <t>カクニン</t>
    </rPh>
    <phoneticPr fontId="4"/>
  </si>
  <si>
    <t>（ﾌﾘｶﾞﾅ）</t>
    <phoneticPr fontId="4"/>
  </si>
  <si>
    <t>　　　（なお、平成２１年度以前はガイドラインと同程度の研修を実施していた場合に記載すること）</t>
    <phoneticPr fontId="4"/>
  </si>
  <si>
    <t>①右記の入力例を参考に基本情報を入力してください。</t>
    <rPh sb="1" eb="3">
      <t>ウキ</t>
    </rPh>
    <rPh sb="4" eb="7">
      <t>ニュウリョクレイ</t>
    </rPh>
    <rPh sb="8" eb="10">
      <t>サンコウ</t>
    </rPh>
    <rPh sb="11" eb="13">
      <t>キホン</t>
    </rPh>
    <rPh sb="13" eb="15">
      <t>ジョウホウ</t>
    </rPh>
    <rPh sb="16" eb="18">
      <t>ニュウリョク</t>
    </rPh>
    <phoneticPr fontId="4"/>
  </si>
  <si>
    <t>摘　　要</t>
    <rPh sb="0" eb="1">
      <t>テキ</t>
    </rPh>
    <rPh sb="3" eb="4">
      <t>ヨウ</t>
    </rPh>
    <phoneticPr fontId="4"/>
  </si>
  <si>
    <t>　　　　　①平成１９年度以前　　②平成２０年度　　③平成２１年度　　④平成２２年度　　⑤平成２３年度</t>
    <rPh sb="44" eb="46">
      <t>ヘイセイ</t>
    </rPh>
    <rPh sb="48" eb="50">
      <t>ネンド</t>
    </rPh>
    <phoneticPr fontId="4"/>
  </si>
  <si>
    <t>⑤</t>
    <phoneticPr fontId="4"/>
  </si>
  <si>
    <t>８　「過去の新人看護職員研修の実施状況」は、平成２３年度以前に新人看護職員研修ガイドラインに沿った研修を実施していた場合に開始年度を下記から選び番号で記載すること。</t>
    <rPh sb="66" eb="68">
      <t>カキ</t>
    </rPh>
    <rPh sb="70" eb="71">
      <t>エラ</t>
    </rPh>
    <rPh sb="72" eb="74">
      <t>バンゴウ</t>
    </rPh>
    <phoneticPr fontId="4"/>
  </si>
  <si>
    <t>県補助
基本額</t>
    <rPh sb="0" eb="1">
      <t>ケン</t>
    </rPh>
    <rPh sb="1" eb="3">
      <t>ホジョ</t>
    </rPh>
    <rPh sb="4" eb="6">
      <t>キホン</t>
    </rPh>
    <rPh sb="6" eb="7">
      <t>ガク</t>
    </rPh>
    <phoneticPr fontId="4"/>
  </si>
  <si>
    <t>Ｌ</t>
    <phoneticPr fontId="4"/>
  </si>
  <si>
    <t>調整率</t>
    <rPh sb="0" eb="3">
      <t>チョウセイリツ</t>
    </rPh>
    <phoneticPr fontId="4"/>
  </si>
  <si>
    <t>寄付金
その他
の収入</t>
    <rPh sb="0" eb="3">
      <t>キフキン</t>
    </rPh>
    <rPh sb="6" eb="7">
      <t>タ</t>
    </rPh>
    <rPh sb="9" eb="11">
      <t>シュウニュウ</t>
    </rPh>
    <phoneticPr fontId="4"/>
  </si>
  <si>
    <t>代表者職氏名</t>
    <rPh sb="0" eb="3">
      <t>ダイヒョウシャ</t>
    </rPh>
    <rPh sb="3" eb="4">
      <t>ショク</t>
    </rPh>
    <rPh sb="4" eb="6">
      <t>シメイ</t>
    </rPh>
    <phoneticPr fontId="4"/>
  </si>
  <si>
    <t>施設区分</t>
    <rPh sb="0" eb="1">
      <t>シ</t>
    </rPh>
    <rPh sb="1" eb="2">
      <t>セツ</t>
    </rPh>
    <rPh sb="2" eb="3">
      <t>ク</t>
    </rPh>
    <rPh sb="3" eb="4">
      <t>ブン</t>
    </rPh>
    <phoneticPr fontId="4"/>
  </si>
  <si>
    <t>Ｅ</t>
    <phoneticPr fontId="15"/>
  </si>
  <si>
    <t>Ｇ</t>
    <phoneticPr fontId="15"/>
  </si>
  <si>
    <t>Ｈ</t>
    <phoneticPr fontId="15"/>
  </si>
  <si>
    <t>Ｉ</t>
    <phoneticPr fontId="15"/>
  </si>
  <si>
    <t>Ｊ</t>
    <phoneticPr fontId="15"/>
  </si>
  <si>
    <t>施設
区分</t>
    <rPh sb="0" eb="2">
      <t>シセツ</t>
    </rPh>
    <rPh sb="3" eb="5">
      <t>クブン</t>
    </rPh>
    <phoneticPr fontId="15"/>
  </si>
  <si>
    <t>助産師
離職率
(再掲)</t>
    <rPh sb="0" eb="2">
      <t>ジョサン</t>
    </rPh>
    <phoneticPr fontId="4"/>
  </si>
  <si>
    <t>新人
保健師
離職率</t>
    <rPh sb="0" eb="2">
      <t>シンジン</t>
    </rPh>
    <rPh sb="3" eb="6">
      <t>ホケンシ</t>
    </rPh>
    <rPh sb="7" eb="10">
      <t>リショクリツ</t>
    </rPh>
    <phoneticPr fontId="15"/>
  </si>
  <si>
    <t>新人
助産師
離職率</t>
    <rPh sb="0" eb="2">
      <t>シンジン</t>
    </rPh>
    <rPh sb="3" eb="5">
      <t>ジョサン</t>
    </rPh>
    <rPh sb="5" eb="6">
      <t>シ</t>
    </rPh>
    <rPh sb="7" eb="10">
      <t>リショクリツ</t>
    </rPh>
    <phoneticPr fontId="15"/>
  </si>
  <si>
    <t>保健師
離職率
(再掲)</t>
    <phoneticPr fontId="4"/>
  </si>
  <si>
    <t>基礎データ</t>
    <rPh sb="0" eb="2">
      <t>キソ</t>
    </rPh>
    <phoneticPr fontId="4"/>
  </si>
  <si>
    <t>（注）対象経費が補助基準額を上回る場合、上記補助予定額が支給されます。
　　対象経費が補助基準額を下回る場合、対象経費の１／２に調整率を乗じた額が補助金の支給額となります。</t>
    <rPh sb="3" eb="5">
      <t>タイショウ</t>
    </rPh>
    <rPh sb="5" eb="7">
      <t>ケイヒ</t>
    </rPh>
    <rPh sb="8" eb="10">
      <t>ホジョ</t>
    </rPh>
    <rPh sb="10" eb="13">
      <t>キジュンガク</t>
    </rPh>
    <rPh sb="14" eb="16">
      <t>ウワマワ</t>
    </rPh>
    <rPh sb="17" eb="19">
      <t>バアイ</t>
    </rPh>
    <rPh sb="20" eb="22">
      <t>ジョウキ</t>
    </rPh>
    <rPh sb="22" eb="24">
      <t>ホジョ</t>
    </rPh>
    <rPh sb="24" eb="27">
      <t>ヨテイガク</t>
    </rPh>
    <rPh sb="28" eb="30">
      <t>シキュウ</t>
    </rPh>
    <rPh sb="43" eb="45">
      <t>ホジョ</t>
    </rPh>
    <rPh sb="45" eb="48">
      <t>キジュンガク</t>
    </rPh>
    <rPh sb="49" eb="51">
      <t>シタマワ</t>
    </rPh>
    <rPh sb="52" eb="54">
      <t>バアイ</t>
    </rPh>
    <rPh sb="55" eb="57">
      <t>タイショウ</t>
    </rPh>
    <rPh sb="57" eb="59">
      <t>ケイヒ</t>
    </rPh>
    <rPh sb="64" eb="67">
      <t>チョウセイリツ</t>
    </rPh>
    <rPh sb="68" eb="69">
      <t>ジョウ</t>
    </rPh>
    <rPh sb="71" eb="72">
      <t>ガク</t>
    </rPh>
    <rPh sb="73" eb="76">
      <t>ホジョキン</t>
    </rPh>
    <rPh sb="77" eb="79">
      <t>シキュウ</t>
    </rPh>
    <rPh sb="79" eb="80">
      <t>ガク</t>
    </rPh>
    <phoneticPr fontId="4"/>
  </si>
  <si>
    <t>　　月　　　日</t>
    <rPh sb="2" eb="3">
      <t>ツキ</t>
    </rPh>
    <rPh sb="6" eb="7">
      <t>ニチ</t>
    </rPh>
    <phoneticPr fontId="4"/>
  </si>
  <si>
    <t>研修実施日</t>
    <rPh sb="0" eb="2">
      <t>ケンシュウ</t>
    </rPh>
    <rPh sb="2" eb="4">
      <t>ジッシ</t>
    </rPh>
    <rPh sb="4" eb="5">
      <t>ヒ</t>
    </rPh>
    <phoneticPr fontId="4"/>
  </si>
  <si>
    <t>実施時間数（時間）</t>
    <rPh sb="0" eb="2">
      <t>ジッシ</t>
    </rPh>
    <rPh sb="2" eb="5">
      <t>ジカンスウ</t>
    </rPh>
    <rPh sb="6" eb="8">
      <t>ジカン</t>
    </rPh>
    <phoneticPr fontId="4"/>
  </si>
  <si>
    <t>様式１－３　事業計画書　　受入予定人数　　計</t>
    <rPh sb="6" eb="8">
      <t>ジギョウ</t>
    </rPh>
    <rPh sb="8" eb="11">
      <t>ケイカクショ</t>
    </rPh>
    <rPh sb="13" eb="15">
      <t>ウケイレ</t>
    </rPh>
    <rPh sb="15" eb="17">
      <t>ヨテイ</t>
    </rPh>
    <rPh sb="17" eb="19">
      <t>ニンズウ</t>
    </rPh>
    <rPh sb="21" eb="22">
      <t>ケイ</t>
    </rPh>
    <phoneticPr fontId="4"/>
  </si>
  <si>
    <t>実施時間×</t>
    <rPh sb="0" eb="2">
      <t>ジッシ</t>
    </rPh>
    <rPh sb="2" eb="4">
      <t>ジカン</t>
    </rPh>
    <phoneticPr fontId="4"/>
  </si>
  <si>
    <t>受入人数</t>
    <rPh sb="0" eb="2">
      <t>ウケイレ</t>
    </rPh>
    <rPh sb="2" eb="4">
      <t>ニンズウ</t>
    </rPh>
    <phoneticPr fontId="4"/>
  </si>
  <si>
    <t>←入力シート 受入時間</t>
    <rPh sb="1" eb="3">
      <t>ニュウリョク</t>
    </rPh>
    <rPh sb="7" eb="9">
      <t>ウケイレ</t>
    </rPh>
    <rPh sb="9" eb="11">
      <t>ジカン</t>
    </rPh>
    <phoneticPr fontId="4"/>
  </si>
  <si>
    <t>←様式２－２　受入時間</t>
    <rPh sb="1" eb="3">
      <t>ヨウシキ</t>
    </rPh>
    <phoneticPr fontId="4"/>
  </si>
  <si>
    <t>←備品は、品名、単価を記入してください。</t>
    <rPh sb="1" eb="3">
      <t>ビヒン</t>
    </rPh>
    <rPh sb="5" eb="7">
      <t>ヒンメイ</t>
    </rPh>
    <rPh sb="8" eb="10">
      <t>タンカ</t>
    </rPh>
    <rPh sb="11" eb="13">
      <t>キニュウ</t>
    </rPh>
    <phoneticPr fontId="4"/>
  </si>
  <si>
    <t>テーマ</t>
    <phoneticPr fontId="4"/>
  </si>
  <si>
    <r>
      <t>担当者職氏名（</t>
    </r>
    <r>
      <rPr>
        <sz val="9"/>
        <rFont val="ＭＳ Ｐゴシック"/>
        <family val="3"/>
        <charset val="128"/>
      </rPr>
      <t>ふりがな</t>
    </r>
    <r>
      <rPr>
        <sz val="11"/>
        <rFont val="ＭＳ Ｐゴシック"/>
        <family val="3"/>
        <charset val="128"/>
      </rPr>
      <t>）</t>
    </r>
    <rPh sb="0" eb="3">
      <t>タントウシャ</t>
    </rPh>
    <rPh sb="3" eb="4">
      <t>ショク</t>
    </rPh>
    <rPh sb="4" eb="6">
      <t>シメイ</t>
    </rPh>
    <phoneticPr fontId="4"/>
  </si>
  <si>
    <t>Ｍ</t>
    <phoneticPr fontId="4"/>
  </si>
  <si>
    <t>　賃金は、外部の新人研修参加に伴う代替職員経費に限る（研修責任者研修等は対象外）。</t>
    <rPh sb="1" eb="3">
      <t>チンギン</t>
    </rPh>
    <rPh sb="5" eb="7">
      <t>ガイブ</t>
    </rPh>
    <rPh sb="8" eb="10">
      <t>シンジン</t>
    </rPh>
    <rPh sb="10" eb="12">
      <t>ケンシュウ</t>
    </rPh>
    <rPh sb="12" eb="14">
      <t>サンカ</t>
    </rPh>
    <rPh sb="15" eb="16">
      <t>トモナ</t>
    </rPh>
    <rPh sb="17" eb="19">
      <t>ダイタイ</t>
    </rPh>
    <rPh sb="19" eb="21">
      <t>ショクイン</t>
    </rPh>
    <rPh sb="21" eb="23">
      <t>ケイヒ</t>
    </rPh>
    <rPh sb="24" eb="25">
      <t>カギ</t>
    </rPh>
    <rPh sb="27" eb="29">
      <t>ケンシュウ</t>
    </rPh>
    <rPh sb="29" eb="32">
      <t>セキニンシャ</t>
    </rPh>
    <rPh sb="32" eb="34">
      <t>ケンシュウ</t>
    </rPh>
    <rPh sb="34" eb="35">
      <t>トウ</t>
    </rPh>
    <rPh sb="36" eb="39">
      <t>タイショウガイ</t>
    </rPh>
    <phoneticPr fontId="4"/>
  </si>
  <si>
    <t>医療機関名</t>
    <rPh sb="0" eb="2">
      <t>イリョウ</t>
    </rPh>
    <rPh sb="2" eb="4">
      <t>キカン</t>
    </rPh>
    <rPh sb="4" eb="5">
      <t>メイ</t>
    </rPh>
    <phoneticPr fontId="24"/>
  </si>
  <si>
    <t>設置主体</t>
    <rPh sb="0" eb="2">
      <t>セッチ</t>
    </rPh>
    <rPh sb="2" eb="4">
      <t>シュタイ</t>
    </rPh>
    <phoneticPr fontId="24"/>
  </si>
  <si>
    <t>団体名</t>
    <rPh sb="0" eb="3">
      <t>ダンタイメイ</t>
    </rPh>
    <phoneticPr fontId="24"/>
  </si>
  <si>
    <t>担当者</t>
    <rPh sb="0" eb="3">
      <t>タントウシャ</t>
    </rPh>
    <phoneticPr fontId="24"/>
  </si>
  <si>
    <t>メールアドレス</t>
  </si>
  <si>
    <t>種別</t>
    <rPh sb="0" eb="2">
      <t>シュベツ</t>
    </rPh>
    <phoneticPr fontId="24"/>
  </si>
  <si>
    <t>口座番号</t>
    <rPh sb="0" eb="2">
      <t>コウザ</t>
    </rPh>
    <rPh sb="2" eb="4">
      <t>バンゴウ</t>
    </rPh>
    <phoneticPr fontId="24"/>
  </si>
  <si>
    <t>口座名義人（カナ）</t>
    <rPh sb="0" eb="2">
      <t>コウザ</t>
    </rPh>
    <rPh sb="2" eb="5">
      <t>メイギニン</t>
    </rPh>
    <phoneticPr fontId="24"/>
  </si>
  <si>
    <t>口座名義人</t>
    <rPh sb="0" eb="2">
      <t>コウザ</t>
    </rPh>
    <rPh sb="2" eb="5">
      <t>メイギニン</t>
    </rPh>
    <phoneticPr fontId="24"/>
  </si>
  <si>
    <t>申　請　日</t>
    <rPh sb="0" eb="1">
      <t>サル</t>
    </rPh>
    <rPh sb="2" eb="3">
      <t>ショウ</t>
    </rPh>
    <rPh sb="4" eb="5">
      <t>ビ</t>
    </rPh>
    <phoneticPr fontId="24"/>
  </si>
  <si>
    <t>文書番号</t>
    <rPh sb="0" eb="2">
      <t>ブンショ</t>
    </rPh>
    <rPh sb="2" eb="4">
      <t>バンゴウ</t>
    </rPh>
    <phoneticPr fontId="24"/>
  </si>
  <si>
    <t>金融機関名・支店名</t>
    <rPh sb="0" eb="2">
      <t>キンユウ</t>
    </rPh>
    <rPh sb="2" eb="4">
      <t>キカン</t>
    </rPh>
    <rPh sb="4" eb="5">
      <t>メイ</t>
    </rPh>
    <rPh sb="6" eb="8">
      <t>シテン</t>
    </rPh>
    <rPh sb="8" eb="9">
      <t>ナ</t>
    </rPh>
    <phoneticPr fontId="4"/>
  </si>
  <si>
    <t>銀行名</t>
    <rPh sb="0" eb="3">
      <t>ギンコウメイ</t>
    </rPh>
    <phoneticPr fontId="24"/>
  </si>
  <si>
    <t>支店名</t>
    <rPh sb="0" eb="3">
      <t>シテンメイ</t>
    </rPh>
    <phoneticPr fontId="24"/>
  </si>
  <si>
    <t>新人看護
職員離職率</t>
    <rPh sb="0" eb="2">
      <t>シンジン</t>
    </rPh>
    <rPh sb="2" eb="4">
      <t>カンゴ</t>
    </rPh>
    <rPh sb="5" eb="7">
      <t>ショクイン</t>
    </rPh>
    <rPh sb="7" eb="10">
      <t>リショクリツ</t>
    </rPh>
    <phoneticPr fontId="15"/>
  </si>
  <si>
    <t>看護職員
離職率</t>
    <rPh sb="0" eb="2">
      <t>カンゴ</t>
    </rPh>
    <rPh sb="2" eb="4">
      <t>ショクイン</t>
    </rPh>
    <rPh sb="5" eb="8">
      <t>リショクリツ</t>
    </rPh>
    <phoneticPr fontId="15"/>
  </si>
  <si>
    <t>新人看護
職員数</t>
    <rPh sb="0" eb="2">
      <t>シンジン</t>
    </rPh>
    <rPh sb="2" eb="4">
      <t>カンゴ</t>
    </rPh>
    <rPh sb="5" eb="8">
      <t>ショクインスウ</t>
    </rPh>
    <phoneticPr fontId="15"/>
  </si>
  <si>
    <t>新人
保健師数</t>
    <rPh sb="0" eb="2">
      <t>シンジン</t>
    </rPh>
    <rPh sb="3" eb="4">
      <t>タモツ</t>
    </rPh>
    <rPh sb="4" eb="5">
      <t>ケン</t>
    </rPh>
    <rPh sb="5" eb="6">
      <t>シ</t>
    </rPh>
    <rPh sb="6" eb="7">
      <t>スウ</t>
    </rPh>
    <phoneticPr fontId="4"/>
  </si>
  <si>
    <t>医療法上の
許可病床総数</t>
    <rPh sb="0" eb="3">
      <t>イリョウホウ</t>
    </rPh>
    <rPh sb="3" eb="4">
      <t>ジョウ</t>
    </rPh>
    <rPh sb="6" eb="8">
      <t>キョカ</t>
    </rPh>
    <rPh sb="8" eb="10">
      <t>ビョウショウ</t>
    </rPh>
    <rPh sb="10" eb="12">
      <t>ソウスウ</t>
    </rPh>
    <phoneticPr fontId="15"/>
  </si>
  <si>
    <t>研修経費の分</t>
    <rPh sb="0" eb="2">
      <t>ケンシュウ</t>
    </rPh>
    <rPh sb="2" eb="4">
      <t>ケイヒ</t>
    </rPh>
    <rPh sb="5" eb="6">
      <t>ブン</t>
    </rPh>
    <phoneticPr fontId="15"/>
  </si>
  <si>
    <t>寄付金
その他の
収入額</t>
    <phoneticPr fontId="15"/>
  </si>
  <si>
    <t>対象経費
の支出予定額</t>
    <phoneticPr fontId="15"/>
  </si>
  <si>
    <t>新人看護
職員等数</t>
    <rPh sb="0" eb="2">
      <t>シンジン</t>
    </rPh>
    <rPh sb="2" eb="4">
      <t>カンゴ</t>
    </rPh>
    <rPh sb="5" eb="7">
      <t>ショクイン</t>
    </rPh>
    <rPh sb="7" eb="8">
      <t>トウ</t>
    </rPh>
    <rPh sb="8" eb="9">
      <t>スウ</t>
    </rPh>
    <phoneticPr fontId="15"/>
  </si>
  <si>
    <t>医療機関受入研修事業の分</t>
    <rPh sb="0" eb="2">
      <t>イリョウ</t>
    </rPh>
    <rPh sb="2" eb="4">
      <t>キカン</t>
    </rPh>
    <rPh sb="4" eb="6">
      <t>ウケイレ</t>
    </rPh>
    <rPh sb="6" eb="8">
      <t>ケンシュウ</t>
    </rPh>
    <rPh sb="8" eb="10">
      <t>ジギョウ</t>
    </rPh>
    <rPh sb="11" eb="12">
      <t>ブン</t>
    </rPh>
    <phoneticPr fontId="15"/>
  </si>
  <si>
    <t>担当者連絡先(TEL・FAX)</t>
    <phoneticPr fontId="4"/>
  </si>
  <si>
    <t>神戸市○○区△△町１－２－３</t>
    <rPh sb="0" eb="3">
      <t>コウベシ</t>
    </rPh>
    <rPh sb="5" eb="6">
      <t>ク</t>
    </rPh>
    <rPh sb="8" eb="9">
      <t>マチ</t>
    </rPh>
    <phoneticPr fontId="4"/>
  </si>
  <si>
    <t>法人等所在地</t>
    <rPh sb="0" eb="2">
      <t>ホウジン</t>
    </rPh>
    <rPh sb="2" eb="3">
      <t>トウ</t>
    </rPh>
    <rPh sb="3" eb="6">
      <t>ショザイチ</t>
    </rPh>
    <phoneticPr fontId="4"/>
  </si>
  <si>
    <t>施設（病院）所在地</t>
    <rPh sb="0" eb="2">
      <t>シセツ</t>
    </rPh>
    <rPh sb="3" eb="5">
      <t>ビョウイン</t>
    </rPh>
    <rPh sb="6" eb="9">
      <t>ショザイチ</t>
    </rPh>
    <phoneticPr fontId="4"/>
  </si>
  <si>
    <t>連絡先ＴＥＬ</t>
    <rPh sb="0" eb="2">
      <t>レンラク</t>
    </rPh>
    <rPh sb="2" eb="3">
      <t>サキ</t>
    </rPh>
    <phoneticPr fontId="24"/>
  </si>
  <si>
    <t>施設所在地</t>
    <rPh sb="0" eb="2">
      <t>シセツ</t>
    </rPh>
    <rPh sb="2" eb="5">
      <t>ショザイチ</t>
    </rPh>
    <phoneticPr fontId="24"/>
  </si>
  <si>
    <t>代表者分類</t>
    <rPh sb="0" eb="3">
      <t>ダイヒョウシャ</t>
    </rPh>
    <rPh sb="3" eb="5">
      <t>ブンルイ</t>
    </rPh>
    <phoneticPr fontId="4"/>
  </si>
  <si>
    <r>
      <t>（注）教育担当者数は新人看護職員５名以上で、５名ごとに１名です。（自動計算、</t>
    </r>
    <r>
      <rPr>
        <sz val="9"/>
        <color indexed="10"/>
        <rFont val="ＭＳ Ｐゴシック"/>
        <family val="3"/>
        <charset val="128"/>
      </rPr>
      <t>最大14名</t>
    </r>
    <r>
      <rPr>
        <sz val="9"/>
        <rFont val="ＭＳ Ｐゴシック"/>
        <family val="3"/>
        <charset val="128"/>
      </rPr>
      <t>）</t>
    </r>
    <rPh sb="3" eb="5">
      <t>キョウイク</t>
    </rPh>
    <rPh sb="5" eb="8">
      <t>タントウシャ</t>
    </rPh>
    <rPh sb="8" eb="9">
      <t>カズ</t>
    </rPh>
    <rPh sb="10" eb="12">
      <t>シンジン</t>
    </rPh>
    <rPh sb="12" eb="14">
      <t>カンゴ</t>
    </rPh>
    <rPh sb="14" eb="16">
      <t>ショクイン</t>
    </rPh>
    <rPh sb="17" eb="20">
      <t>メイイジョウ</t>
    </rPh>
    <rPh sb="23" eb="24">
      <t>メイ</t>
    </rPh>
    <rPh sb="28" eb="29">
      <t>メイ</t>
    </rPh>
    <rPh sb="33" eb="35">
      <t>ジドウ</t>
    </rPh>
    <rPh sb="35" eb="37">
      <t>ケイサン</t>
    </rPh>
    <rPh sb="38" eb="40">
      <t>サイダイ</t>
    </rPh>
    <rPh sb="42" eb="43">
      <t>メイ</t>
    </rPh>
    <phoneticPr fontId="4"/>
  </si>
  <si>
    <t>図書購入費</t>
  </si>
  <si>
    <t>理事長、代表理事等「法人代表者」</t>
  </si>
  <si>
    <t>理事長、代表理事等「法人代表者」</t>
    <phoneticPr fontId="4"/>
  </si>
  <si>
    <t>院長等「病院代表者」</t>
    <phoneticPr fontId="4"/>
  </si>
  <si>
    <t>研修受講予定者数</t>
    <rPh sb="0" eb="2">
      <t>ケンシュウ</t>
    </rPh>
    <rPh sb="2" eb="4">
      <t>ジュコウ</t>
    </rPh>
    <rPh sb="4" eb="7">
      <t>ヨテイシャ</t>
    </rPh>
    <rPh sb="7" eb="8">
      <t>スウ</t>
    </rPh>
    <phoneticPr fontId="4"/>
  </si>
  <si>
    <t>うち保健師（再掲）</t>
    <rPh sb="2" eb="5">
      <t>ホケンシ</t>
    </rPh>
    <rPh sb="6" eb="8">
      <t>サイケイ</t>
    </rPh>
    <phoneticPr fontId="4"/>
  </si>
  <si>
    <t>うち助産師
（再掲）</t>
    <rPh sb="2" eb="4">
      <t>ジョサン</t>
    </rPh>
    <rPh sb="4" eb="5">
      <t>シ</t>
    </rPh>
    <rPh sb="7" eb="9">
      <t>サイケイ</t>
    </rPh>
    <phoneticPr fontId="4"/>
  </si>
  <si>
    <t>看護職員離職率</t>
    <rPh sb="0" eb="2">
      <t>カンゴ</t>
    </rPh>
    <rPh sb="2" eb="4">
      <t>ショクイン</t>
    </rPh>
    <rPh sb="4" eb="7">
      <t>リショクリツ</t>
    </rPh>
    <phoneticPr fontId="4"/>
  </si>
  <si>
    <t>うち
新人
保健師
（再掲）</t>
    <rPh sb="3" eb="5">
      <t>シンジン</t>
    </rPh>
    <rPh sb="6" eb="9">
      <t>ホケンシ</t>
    </rPh>
    <rPh sb="11" eb="13">
      <t>サイケイ</t>
    </rPh>
    <phoneticPr fontId="4"/>
  </si>
  <si>
    <t>うち
新人
助産師
（再掲）</t>
    <rPh sb="3" eb="5">
      <t>シンジン</t>
    </rPh>
    <rPh sb="6" eb="8">
      <t>ジョサン</t>
    </rPh>
    <rPh sb="8" eb="9">
      <t>シ</t>
    </rPh>
    <rPh sb="11" eb="13">
      <t>サイケイ</t>
    </rPh>
    <phoneticPr fontId="4"/>
  </si>
  <si>
    <t>県　補　助　基　準　額</t>
    <rPh sb="0" eb="1">
      <t>ケン</t>
    </rPh>
    <rPh sb="2" eb="3">
      <t>ホ</t>
    </rPh>
    <rPh sb="4" eb="5">
      <t>スケ</t>
    </rPh>
    <rPh sb="6" eb="7">
      <t>モト</t>
    </rPh>
    <rPh sb="8" eb="9">
      <t>ジュン</t>
    </rPh>
    <rPh sb="10" eb="11">
      <t>ガク</t>
    </rPh>
    <phoneticPr fontId="4"/>
  </si>
  <si>
    <t>２　「看護職員数」及び「新人看護職員研修」は、保健師・助産師・看護師・准看護師のいずれかの免許の有資格者数とし、二以上の免許を持つ者も一人として数える。</t>
    <rPh sb="18" eb="20">
      <t>ケンシュウ</t>
    </rPh>
    <phoneticPr fontId="4"/>
  </si>
  <si>
    <t>３　「新人保健師研修」には、主として保健師免許取得後に初めて保健師として就労する保健師のうち、新人保健師研修に参加する者の数を記載すること。</t>
    <rPh sb="8" eb="10">
      <t>ケンシュウ</t>
    </rPh>
    <phoneticPr fontId="4"/>
  </si>
  <si>
    <t>４　「新人助産師研修」には、主として助産師免許取得後に初めて助産師として就労する助産師のうち、新人助産師研修に参加する者の数を記載すること。</t>
    <rPh sb="8" eb="10">
      <t>ケンシュウ</t>
    </rPh>
    <phoneticPr fontId="4"/>
  </si>
  <si>
    <t>５　「うち再掲分」には、「新人保健師研修」又は「新人助産師研修」のうち「新人看護職員研修」にも計上した者の数を記載すること。</t>
    <rPh sb="18" eb="20">
      <t>ケンシュウ</t>
    </rPh>
    <rPh sb="29" eb="31">
      <t>ケンシュウ</t>
    </rPh>
    <rPh sb="42" eb="44">
      <t>ケンシュウ</t>
    </rPh>
    <phoneticPr fontId="4"/>
  </si>
  <si>
    <t>１０　「研修責任者数」、「教育担当者数」及び「実地指導者数」は、兼任の場合、兼務している役割それぞれの人数に含めること。</t>
    <phoneticPr fontId="4"/>
  </si>
  <si>
    <t>新人看護職員研修</t>
    <rPh sb="0" eb="2">
      <t>シンジン</t>
    </rPh>
    <rPh sb="2" eb="4">
      <t>カンゴ</t>
    </rPh>
    <rPh sb="4" eb="6">
      <t>ショクイン</t>
    </rPh>
    <rPh sb="6" eb="8">
      <t>ケンシュウ</t>
    </rPh>
    <phoneticPr fontId="4"/>
  </si>
  <si>
    <t>新人保健師研修</t>
    <rPh sb="0" eb="2">
      <t>シンジン</t>
    </rPh>
    <rPh sb="2" eb="5">
      <t>ホケンシ</t>
    </rPh>
    <rPh sb="5" eb="7">
      <t>ケンシュウ</t>
    </rPh>
    <phoneticPr fontId="4"/>
  </si>
  <si>
    <t>新人助産師研修</t>
    <rPh sb="0" eb="2">
      <t>シンジン</t>
    </rPh>
    <rPh sb="2" eb="5">
      <t>ジョサンシ</t>
    </rPh>
    <rPh sb="5" eb="7">
      <t>ケンシュウ</t>
    </rPh>
    <phoneticPr fontId="4"/>
  </si>
  <si>
    <t>研修の有無</t>
    <rPh sb="0" eb="2">
      <t>ケンシュウ</t>
    </rPh>
    <rPh sb="3" eb="5">
      <t>ウム</t>
    </rPh>
    <phoneticPr fontId="4"/>
  </si>
  <si>
    <t>研修計画ｼｰﾄ数</t>
    <rPh sb="0" eb="2">
      <t>ケンシュウ</t>
    </rPh>
    <rPh sb="2" eb="4">
      <t>ケイカク</t>
    </rPh>
    <rPh sb="7" eb="8">
      <t>スウ</t>
    </rPh>
    <phoneticPr fontId="4"/>
  </si>
  <si>
    <t>内容計画書の有無</t>
    <rPh sb="0" eb="2">
      <t>ナイヨウ</t>
    </rPh>
    <rPh sb="2" eb="5">
      <t>ケイカクショ</t>
    </rPh>
    <rPh sb="6" eb="8">
      <t>ウム</t>
    </rPh>
    <phoneticPr fontId="4"/>
  </si>
  <si>
    <t>←名簿人数と一致します。</t>
    <rPh sb="1" eb="3">
      <t>メイボ</t>
    </rPh>
    <rPh sb="3" eb="5">
      <t>ニンズウ</t>
    </rPh>
    <rPh sb="6" eb="8">
      <t>イッチ</t>
    </rPh>
    <phoneticPr fontId="4"/>
  </si>
  <si>
    <r>
      <t>←入力シートに記載した人数です。</t>
    </r>
    <r>
      <rPr>
        <sz val="11"/>
        <color indexed="10"/>
        <rFont val="ＭＳ Ｐゴシック"/>
        <family val="3"/>
        <charset val="128"/>
      </rPr>
      <t>名簿人数と一致します。</t>
    </r>
    <rPh sb="1" eb="3">
      <t>ニュウリョク</t>
    </rPh>
    <rPh sb="7" eb="9">
      <t>キサイ</t>
    </rPh>
    <rPh sb="11" eb="13">
      <t>ニンズウ</t>
    </rPh>
    <phoneticPr fontId="4"/>
  </si>
  <si>
    <t>研修責
任者数</t>
    <rPh sb="0" eb="2">
      <t>ケンシュウ</t>
    </rPh>
    <rPh sb="2" eb="3">
      <t>セキ</t>
    </rPh>
    <rPh sb="4" eb="5">
      <t>ニン</t>
    </rPh>
    <rPh sb="5" eb="6">
      <t>シャ</t>
    </rPh>
    <rPh sb="6" eb="7">
      <t>スウ</t>
    </rPh>
    <phoneticPr fontId="4"/>
  </si>
  <si>
    <t>教育担
当者数</t>
    <rPh sb="0" eb="2">
      <t>キョウイク</t>
    </rPh>
    <rPh sb="2" eb="3">
      <t>タン</t>
    </rPh>
    <rPh sb="4" eb="5">
      <t>トウ</t>
    </rPh>
    <rPh sb="5" eb="6">
      <t>シャ</t>
    </rPh>
    <rPh sb="6" eb="7">
      <t>スウ</t>
    </rPh>
    <phoneticPr fontId="4"/>
  </si>
  <si>
    <t>実地指
導者数</t>
    <rPh sb="0" eb="2">
      <t>ジッチ</t>
    </rPh>
    <rPh sb="2" eb="3">
      <t>ユビ</t>
    </rPh>
    <rPh sb="4" eb="5">
      <t>シルベ</t>
    </rPh>
    <rPh sb="5" eb="6">
      <t>シャ</t>
    </rPh>
    <rPh sb="6" eb="7">
      <t>スウ</t>
    </rPh>
    <phoneticPr fontId="4"/>
  </si>
  <si>
    <t>専任</t>
    <rPh sb="0" eb="2">
      <t>センニン</t>
    </rPh>
    <phoneticPr fontId="4"/>
  </si>
  <si>
    <t>兼任</t>
    <rPh sb="0" eb="2">
      <t>ケンニン</t>
    </rPh>
    <phoneticPr fontId="4"/>
  </si>
  <si>
    <t>対象経費の
支出予定額</t>
    <rPh sb="0" eb="2">
      <t>タイショウ</t>
    </rPh>
    <rPh sb="2" eb="4">
      <t>ケイヒ</t>
    </rPh>
    <rPh sb="6" eb="8">
      <t>シシュツ</t>
    </rPh>
    <rPh sb="8" eb="10">
      <t>ヨテイ</t>
    </rPh>
    <rPh sb="10" eb="11">
      <t>ガク</t>
    </rPh>
    <phoneticPr fontId="4"/>
  </si>
  <si>
    <t>←研修責任者の経費のみ計上できます。　様式１－３事業計画書の研修責任者数と　整合を図ってください。</t>
    <rPh sb="1" eb="3">
      <t>ケンシュウ</t>
    </rPh>
    <rPh sb="3" eb="6">
      <t>セキニンシャ</t>
    </rPh>
    <rPh sb="7" eb="9">
      <t>ケイヒ</t>
    </rPh>
    <rPh sb="11" eb="13">
      <t>ケイジョウ</t>
    </rPh>
    <rPh sb="19" eb="21">
      <t>ヨウシキ</t>
    </rPh>
    <rPh sb="24" eb="26">
      <t>ジギョウ</t>
    </rPh>
    <rPh sb="26" eb="29">
      <t>ケイカクショ</t>
    </rPh>
    <rPh sb="30" eb="32">
      <t>ケンシュウ</t>
    </rPh>
    <rPh sb="32" eb="35">
      <t>セキニンシャ</t>
    </rPh>
    <rPh sb="35" eb="36">
      <t>スウ</t>
    </rPh>
    <rPh sb="38" eb="40">
      <t>セイゴウ</t>
    </rPh>
    <rPh sb="41" eb="42">
      <t>ハカ</t>
    </rPh>
    <phoneticPr fontId="4"/>
  </si>
  <si>
    <t>ふりがな</t>
    <phoneticPr fontId="4"/>
  </si>
  <si>
    <t>ふりがな</t>
    <phoneticPr fontId="4"/>
  </si>
  <si>
    <t>ひょうごけんちょうびょういん</t>
    <phoneticPr fontId="4"/>
  </si>
  <si>
    <t>K</t>
    <phoneticPr fontId="4"/>
  </si>
  <si>
    <t>選定額</t>
    <rPh sb="0" eb="2">
      <t>センテイ</t>
    </rPh>
    <rPh sb="2" eb="3">
      <t>ガク</t>
    </rPh>
    <phoneticPr fontId="4"/>
  </si>
  <si>
    <t>理由</t>
    <rPh sb="0" eb="2">
      <t>リユウ</t>
    </rPh>
    <phoneticPr fontId="4"/>
  </si>
  <si>
    <t>名前</t>
    <rPh sb="0" eb="2">
      <t>ナマエ</t>
    </rPh>
    <phoneticPr fontId="4"/>
  </si>
  <si>
    <t>　　　３　対象経費の支出予定額D欄は様式１－２「対象経費の支出予定額内訳」の合計と一致すること。</t>
    <rPh sb="5" eb="7">
      <t>タイショウ</t>
    </rPh>
    <rPh sb="7" eb="9">
      <t>ケイヒ</t>
    </rPh>
    <rPh sb="10" eb="12">
      <t>シシュツ</t>
    </rPh>
    <rPh sb="12" eb="14">
      <t>ヨテイ</t>
    </rPh>
    <rPh sb="14" eb="15">
      <t>ガク</t>
    </rPh>
    <rPh sb="16" eb="17">
      <t>ラン</t>
    </rPh>
    <rPh sb="18" eb="20">
      <t>ヨウシキ</t>
    </rPh>
    <rPh sb="38" eb="40">
      <t>ゴウケイ</t>
    </rPh>
    <rPh sb="41" eb="43">
      <t>イッチ</t>
    </rPh>
    <phoneticPr fontId="4"/>
  </si>
  <si>
    <t>　　　５　選定額J欄にはＣ欄とＤ欄及びＩ欄の金額を比較して一番少ない額を記入すること。</t>
    <rPh sb="13" eb="14">
      <t>ラン</t>
    </rPh>
    <rPh sb="17" eb="18">
      <t>オヨ</t>
    </rPh>
    <rPh sb="29" eb="31">
      <t>イチバン</t>
    </rPh>
    <phoneticPr fontId="4"/>
  </si>
  <si>
    <t>必要になりますので、保管しておいてください。</t>
    <phoneticPr fontId="4"/>
  </si>
  <si>
    <t>実績報告の際、領収書コピーの添付が</t>
    <rPh sb="0" eb="2">
      <t>ジッセキ</t>
    </rPh>
    <rPh sb="2" eb="4">
      <t>ホウコク</t>
    </rPh>
    <rPh sb="5" eb="6">
      <t>サイ</t>
    </rPh>
    <rPh sb="7" eb="10">
      <t>リョウシュウショ</t>
    </rPh>
    <rPh sb="14" eb="16">
      <t>テンプ</t>
    </rPh>
    <phoneticPr fontId="4"/>
  </si>
  <si>
    <t>○○　＠2,000円×１冊＝2,000円</t>
    <rPh sb="9" eb="10">
      <t>エン</t>
    </rPh>
    <rPh sb="12" eb="13">
      <t>サツ</t>
    </rPh>
    <phoneticPr fontId="4"/>
  </si>
  <si>
    <t>外部研修参加費　＠1,000×20人＝20,000円</t>
    <rPh sb="0" eb="2">
      <t>ガイブ</t>
    </rPh>
    <rPh sb="2" eb="4">
      <t>ケンシュウ</t>
    </rPh>
    <rPh sb="4" eb="7">
      <t>サンカヒ</t>
    </rPh>
    <rPh sb="17" eb="18">
      <t>ニン</t>
    </rPh>
    <rPh sb="25" eb="26">
      <t>エン</t>
    </rPh>
    <phoneticPr fontId="4"/>
  </si>
  <si>
    <t>テキスト代　10円×50枚×５部＝2,500円</t>
    <rPh sb="4" eb="5">
      <t>ダイ</t>
    </rPh>
    <rPh sb="8" eb="9">
      <t>エン</t>
    </rPh>
    <rPh sb="12" eb="13">
      <t>マイ</t>
    </rPh>
    <rPh sb="15" eb="16">
      <t>ブ</t>
    </rPh>
    <rPh sb="22" eb="23">
      <t>エン</t>
    </rPh>
    <phoneticPr fontId="4"/>
  </si>
  <si>
    <t>テキスト代　10円×50枚×20部＝10,000円</t>
    <rPh sb="4" eb="5">
      <t>ダイ</t>
    </rPh>
    <rPh sb="8" eb="9">
      <t>エン</t>
    </rPh>
    <rPh sb="12" eb="13">
      <t>マイ</t>
    </rPh>
    <rPh sb="16" eb="17">
      <t>ブ</t>
    </rPh>
    <rPh sb="24" eb="25">
      <t>エン</t>
    </rPh>
    <phoneticPr fontId="4"/>
  </si>
  <si>
    <t>小数点第１位は、切り捨て</t>
    <rPh sb="0" eb="3">
      <t>ショウスウテン</t>
    </rPh>
    <rPh sb="3" eb="4">
      <t>ダイ</t>
    </rPh>
    <rPh sb="5" eb="6">
      <t>クライ</t>
    </rPh>
    <rPh sb="8" eb="9">
      <t>キ</t>
    </rPh>
    <rPh sb="10" eb="11">
      <t>ス</t>
    </rPh>
    <phoneticPr fontId="4"/>
  </si>
  <si>
    <t>eラーニング使用料　7,000円×20人＝140,000円</t>
    <rPh sb="6" eb="9">
      <t>シヨウリョウ</t>
    </rPh>
    <rPh sb="15" eb="16">
      <t>エン</t>
    </rPh>
    <rPh sb="28" eb="29">
      <t>エン</t>
    </rPh>
    <phoneticPr fontId="4"/>
  </si>
  <si>
    <t>【送付時非表示】</t>
    <rPh sb="1" eb="4">
      <t>ソウフジ</t>
    </rPh>
    <rPh sb="4" eb="7">
      <t>ヒヒョウジ</t>
    </rPh>
    <phoneticPr fontId="4"/>
  </si>
  <si>
    <t>【備考】</t>
    <rPh sb="1" eb="3">
      <t>ビコウ</t>
    </rPh>
    <phoneticPr fontId="4"/>
  </si>
  <si>
    <t>　免許取得日から研修受講まで、ブランクのある職員が
いれば名前と理由を記入してください。</t>
    <rPh sb="1" eb="3">
      <t>メンキョ</t>
    </rPh>
    <rPh sb="3" eb="6">
      <t>シュトクビ</t>
    </rPh>
    <rPh sb="8" eb="10">
      <t>ケンシュウ</t>
    </rPh>
    <rPh sb="10" eb="12">
      <t>ジュコウ</t>
    </rPh>
    <rPh sb="22" eb="24">
      <t>ショクイン</t>
    </rPh>
    <rPh sb="29" eb="31">
      <t>ナマエ</t>
    </rPh>
    <rPh sb="32" eb="34">
      <t>リユウ</t>
    </rPh>
    <rPh sb="35" eb="37">
      <t>キニュウ</t>
    </rPh>
    <phoneticPr fontId="4"/>
  </si>
  <si>
    <t>代表者職・氏名</t>
    <rPh sb="0" eb="3">
      <t>ダイヒョウシャ</t>
    </rPh>
    <rPh sb="3" eb="4">
      <t>ショク</t>
    </rPh>
    <rPh sb="5" eb="7">
      <t>シメイ</t>
    </rPh>
    <phoneticPr fontId="4"/>
  </si>
  <si>
    <t>消耗品購入一覧</t>
    <rPh sb="0" eb="3">
      <t>ショウモウヒン</t>
    </rPh>
    <rPh sb="3" eb="5">
      <t>コウニュウ</t>
    </rPh>
    <rPh sb="5" eb="7">
      <t>イチラン</t>
    </rPh>
    <phoneticPr fontId="4"/>
  </si>
  <si>
    <t>品名</t>
    <rPh sb="0" eb="2">
      <t>ヒンメイ</t>
    </rPh>
    <phoneticPr fontId="4"/>
  </si>
  <si>
    <t>数量</t>
    <rPh sb="0" eb="2">
      <t>スウリョウ</t>
    </rPh>
    <phoneticPr fontId="4"/>
  </si>
  <si>
    <t>単価</t>
    <rPh sb="0" eb="2">
      <t>タンカ</t>
    </rPh>
    <phoneticPr fontId="4"/>
  </si>
  <si>
    <t>金額</t>
    <rPh sb="0" eb="2">
      <t>キンガク</t>
    </rPh>
    <phoneticPr fontId="4"/>
  </si>
  <si>
    <t>abcdefg@pref.hyogo.lg.jp</t>
    <phoneticPr fontId="4"/>
  </si>
  <si>
    <t>様式１－２　別記</t>
    <rPh sb="0" eb="2">
      <t>ヨウシキ</t>
    </rPh>
    <rPh sb="6" eb="8">
      <t>ベッキ</t>
    </rPh>
    <phoneticPr fontId="4"/>
  </si>
  <si>
    <t>様式２－１　別記</t>
    <rPh sb="0" eb="2">
      <t>ヨウシキ</t>
    </rPh>
    <rPh sb="6" eb="8">
      <t>ベッキ</t>
    </rPh>
    <phoneticPr fontId="4"/>
  </si>
  <si>
    <r>
      <t>　　　６　県補助基本額欄には、選定額J欄に１／２</t>
    </r>
    <r>
      <rPr>
        <sz val="10"/>
        <rFont val="ＭＳ Ｐゴシック"/>
        <family val="3"/>
        <charset val="128"/>
      </rPr>
      <t>を乗じた金額（ただし1,000円未満の端数が出る場合は切り捨て）を記入すること。</t>
    </r>
    <rPh sb="8" eb="11">
      <t>キホンガク</t>
    </rPh>
    <rPh sb="11" eb="12">
      <t>ラン</t>
    </rPh>
    <rPh sb="15" eb="17">
      <t>センテイ</t>
    </rPh>
    <rPh sb="17" eb="18">
      <t>ガク</t>
    </rPh>
    <rPh sb="19" eb="20">
      <t>ラン</t>
    </rPh>
    <rPh sb="25" eb="26">
      <t>ジョウ</t>
    </rPh>
    <phoneticPr fontId="4"/>
  </si>
  <si>
    <t>このシートは印刷不要です。他のシートに反映されるので、もれなくご記入ください。</t>
    <rPh sb="6" eb="8">
      <t>インサツ</t>
    </rPh>
    <rPh sb="8" eb="10">
      <t>フヨウ</t>
    </rPh>
    <rPh sb="13" eb="14">
      <t>タ</t>
    </rPh>
    <rPh sb="19" eb="21">
      <t>ハンエイ</t>
    </rPh>
    <rPh sb="32" eb="34">
      <t>キニュウ</t>
    </rPh>
    <phoneticPr fontId="4"/>
  </si>
  <si>
    <t>A 新人看護職員数（保健師、助産師含む）</t>
    <rPh sb="2" eb="4">
      <t>シンジン</t>
    </rPh>
    <rPh sb="4" eb="6">
      <t>カンゴ</t>
    </rPh>
    <rPh sb="6" eb="8">
      <t>ショクイン</t>
    </rPh>
    <rPh sb="8" eb="9">
      <t>スウ</t>
    </rPh>
    <rPh sb="10" eb="13">
      <t>ホケンシ</t>
    </rPh>
    <rPh sb="14" eb="17">
      <t>ジョサンシ</t>
    </rPh>
    <rPh sb="17" eb="18">
      <t>フク</t>
    </rPh>
    <phoneticPr fontId="4"/>
  </si>
  <si>
    <t>B　うち新人保健師数（再掲）</t>
    <rPh sb="4" eb="6">
      <t>シンジン</t>
    </rPh>
    <rPh sb="6" eb="8">
      <t>ホケン</t>
    </rPh>
    <rPh sb="8" eb="9">
      <t>シ</t>
    </rPh>
    <rPh sb="9" eb="10">
      <t>スウ</t>
    </rPh>
    <rPh sb="11" eb="13">
      <t>サイケイ</t>
    </rPh>
    <phoneticPr fontId="4"/>
  </si>
  <si>
    <t>C　うち新人助産師数（再掲）</t>
    <rPh sb="4" eb="6">
      <t>シンジン</t>
    </rPh>
    <rPh sb="6" eb="8">
      <t>ジョサン</t>
    </rPh>
    <rPh sb="8" eb="9">
      <t>シ</t>
    </rPh>
    <rPh sb="9" eb="10">
      <t>スウ</t>
    </rPh>
    <rPh sb="11" eb="13">
      <t>サイケイ</t>
    </rPh>
    <phoneticPr fontId="4"/>
  </si>
  <si>
    <r>
      <t>新人</t>
    </r>
    <r>
      <rPr>
        <sz val="11"/>
        <rFont val="ＭＳ Ｐゴシック"/>
        <family val="3"/>
        <charset val="128"/>
      </rPr>
      <t>看護職員研修　受講者数</t>
    </r>
    <rPh sb="0" eb="2">
      <t>シンジン</t>
    </rPh>
    <rPh sb="2" eb="4">
      <t>カンゴ</t>
    </rPh>
    <rPh sb="4" eb="6">
      <t>ショクイン</t>
    </rPh>
    <rPh sb="6" eb="8">
      <t>ケンシュウ</t>
    </rPh>
    <rPh sb="9" eb="12">
      <t>ジュコウシャ</t>
    </rPh>
    <rPh sb="12" eb="13">
      <t>スウ</t>
    </rPh>
    <phoneticPr fontId="4"/>
  </si>
  <si>
    <r>
      <t>新人</t>
    </r>
    <r>
      <rPr>
        <sz val="11"/>
        <rFont val="ＭＳ Ｐゴシック"/>
        <family val="3"/>
        <charset val="128"/>
      </rPr>
      <t>保健師研修　受講者数</t>
    </r>
    <rPh sb="0" eb="2">
      <t>シンジン</t>
    </rPh>
    <rPh sb="2" eb="5">
      <t>ホケンシ</t>
    </rPh>
    <rPh sb="5" eb="7">
      <t>ケンシュウ</t>
    </rPh>
    <rPh sb="8" eb="11">
      <t>ジュコウシャ</t>
    </rPh>
    <rPh sb="11" eb="12">
      <t>スウ</t>
    </rPh>
    <phoneticPr fontId="4"/>
  </si>
  <si>
    <r>
      <t>新人</t>
    </r>
    <r>
      <rPr>
        <sz val="11"/>
        <rFont val="ＭＳ Ｐゴシック"/>
        <family val="3"/>
        <charset val="128"/>
      </rPr>
      <t>助産師研修　受講者数</t>
    </r>
    <rPh sb="0" eb="2">
      <t>シンジン</t>
    </rPh>
    <rPh sb="2" eb="5">
      <t>ジョサンシ</t>
    </rPh>
    <rPh sb="5" eb="7">
      <t>ケンシュウ</t>
    </rPh>
    <rPh sb="8" eb="11">
      <t>ジュコウシャ</t>
    </rPh>
    <rPh sb="11" eb="12">
      <t>スウ</t>
    </rPh>
    <phoneticPr fontId="4"/>
  </si>
  <si>
    <r>
      <t>Aのうち、研修の</t>
    </r>
    <r>
      <rPr>
        <b/>
        <sz val="11"/>
        <rFont val="ＭＳ Ｐゴシック"/>
        <family val="3"/>
        <charset val="128"/>
      </rPr>
      <t>受講人数</t>
    </r>
    <r>
      <rPr>
        <sz val="11"/>
        <rFont val="ＭＳ Ｐゴシック"/>
        <family val="3"/>
        <charset val="128"/>
      </rPr>
      <t>について（４月末現在）</t>
    </r>
    <rPh sb="5" eb="7">
      <t>ケンシュウ</t>
    </rPh>
    <rPh sb="8" eb="10">
      <t>ジュコウ</t>
    </rPh>
    <rPh sb="10" eb="12">
      <t>ニンズウ</t>
    </rPh>
    <rPh sb="18" eb="19">
      <t>ツキ</t>
    </rPh>
    <rPh sb="19" eb="20">
      <t>マツ</t>
    </rPh>
    <rPh sb="20" eb="22">
      <t>ゲンザイ</t>
    </rPh>
    <phoneticPr fontId="4"/>
  </si>
  <si>
    <r>
      <t>当該年度の</t>
    </r>
    <r>
      <rPr>
        <b/>
        <sz val="11"/>
        <color indexed="12"/>
        <rFont val="ＭＳ Ｐゴシック"/>
        <family val="3"/>
        <charset val="128"/>
      </rPr>
      <t>研修修了日までに納品され、研修に活用するものが計上可能です。</t>
    </r>
    <rPh sb="0" eb="2">
      <t>トウガイ</t>
    </rPh>
    <rPh sb="2" eb="4">
      <t>ネンド</t>
    </rPh>
    <rPh sb="5" eb="7">
      <t>ケンシュウ</t>
    </rPh>
    <rPh sb="7" eb="9">
      <t>シュウリョウ</t>
    </rPh>
    <rPh sb="9" eb="10">
      <t>ヒ</t>
    </rPh>
    <rPh sb="13" eb="15">
      <t>ノウヒン</t>
    </rPh>
    <rPh sb="18" eb="20">
      <t>ケンシュウ</t>
    </rPh>
    <rPh sb="21" eb="23">
      <t>カツヨウ</t>
    </rPh>
    <rPh sb="28" eb="30">
      <t>ケイジョウ</t>
    </rPh>
    <rPh sb="30" eb="32">
      <t>カノウ</t>
    </rPh>
    <phoneticPr fontId="4"/>
  </si>
  <si>
    <t>←内訳に記入できなければ、シート「消耗品内訳」に記入してください。</t>
    <rPh sb="1" eb="3">
      <t>ウチワケ</t>
    </rPh>
    <rPh sb="4" eb="6">
      <t>キニュウ</t>
    </rPh>
    <rPh sb="17" eb="20">
      <t>ショウモウヒン</t>
    </rPh>
    <rPh sb="20" eb="22">
      <t>ウチワケ</t>
    </rPh>
    <phoneticPr fontId="4"/>
  </si>
  <si>
    <t>新人
参加者数</t>
    <rPh sb="0" eb="2">
      <t>シンジン</t>
    </rPh>
    <rPh sb="3" eb="6">
      <t>サンカシャ</t>
    </rPh>
    <rPh sb="6" eb="7">
      <t>スウ</t>
    </rPh>
    <phoneticPr fontId="4"/>
  </si>
  <si>
    <t>医療法上の許可病床数</t>
    <rPh sb="0" eb="2">
      <t>イリョウ</t>
    </rPh>
    <rPh sb="2" eb="3">
      <t>ホウ</t>
    </rPh>
    <rPh sb="3" eb="4">
      <t>ジョウ</t>
    </rPh>
    <rPh sb="5" eb="7">
      <t>キョカ</t>
    </rPh>
    <rPh sb="7" eb="8">
      <t>ビョウ</t>
    </rPh>
    <rPh sb="8" eb="9">
      <t>ユカ</t>
    </rPh>
    <rPh sb="9" eb="10">
      <t>カズ</t>
    </rPh>
    <phoneticPr fontId="4"/>
  </si>
  <si>
    <t>新人看護職員
離職率</t>
    <rPh sb="0" eb="2">
      <t>シンジン</t>
    </rPh>
    <rPh sb="2" eb="4">
      <t>カンゴ</t>
    </rPh>
    <rPh sb="4" eb="6">
      <t>ショクイン</t>
    </rPh>
    <rPh sb="7" eb="10">
      <t>リショクリツ</t>
    </rPh>
    <phoneticPr fontId="4"/>
  </si>
  <si>
    <t>新人
保健師
研修</t>
    <rPh sb="0" eb="2">
      <t>シンジン</t>
    </rPh>
    <rPh sb="3" eb="4">
      <t>ホ</t>
    </rPh>
    <rPh sb="4" eb="5">
      <t>ケン</t>
    </rPh>
    <rPh sb="5" eb="6">
      <t>シ</t>
    </rPh>
    <rPh sb="7" eb="9">
      <t>ケンシュウ</t>
    </rPh>
    <phoneticPr fontId="4"/>
  </si>
  <si>
    <t>新人
助産師
研修</t>
    <rPh sb="0" eb="2">
      <t>シンジン</t>
    </rPh>
    <rPh sb="3" eb="5">
      <t>ジョサン</t>
    </rPh>
    <rPh sb="5" eb="6">
      <t>シ</t>
    </rPh>
    <rPh sb="7" eb="9">
      <t>ケンシュウ</t>
    </rPh>
    <phoneticPr fontId="4"/>
  </si>
  <si>
    <t>新人
看護
職員
研修</t>
    <rPh sb="0" eb="2">
      <t>シンジン</t>
    </rPh>
    <rPh sb="3" eb="5">
      <t>カンゴ</t>
    </rPh>
    <rPh sb="6" eb="8">
      <t>ショクイン</t>
    </rPh>
    <rPh sb="9" eb="11">
      <t>ケンシュウ</t>
    </rPh>
    <phoneticPr fontId="4"/>
  </si>
  <si>
    <t>医療機関名</t>
    <phoneticPr fontId="4"/>
  </si>
  <si>
    <t>新人看護職員を支える体制</t>
    <rPh sb="0" eb="2">
      <t>シンジン</t>
    </rPh>
    <rPh sb="2" eb="4">
      <t>カンゴ</t>
    </rPh>
    <rPh sb="4" eb="6">
      <t>ショクイン</t>
    </rPh>
    <rPh sb="7" eb="8">
      <t>ササ</t>
    </rPh>
    <rPh sb="10" eb="12">
      <t>タイセイ</t>
    </rPh>
    <phoneticPr fontId="4"/>
  </si>
  <si>
    <t>研修の公開・公募方法</t>
    <rPh sb="0" eb="2">
      <t>ケンシュウ</t>
    </rPh>
    <rPh sb="3" eb="5">
      <t>コウカイ</t>
    </rPh>
    <rPh sb="6" eb="8">
      <t>コウボ</t>
    </rPh>
    <rPh sb="8" eb="10">
      <t>ホウホウ</t>
    </rPh>
    <phoneticPr fontId="4"/>
  </si>
  <si>
    <t>県補助基本額</t>
    <rPh sb="0" eb="1">
      <t>ケン</t>
    </rPh>
    <rPh sb="1" eb="3">
      <t>ホジョ</t>
    </rPh>
    <rPh sb="3" eb="6">
      <t>キホンガク</t>
    </rPh>
    <phoneticPr fontId="15"/>
  </si>
  <si>
    <t>別紙４－（７）</t>
    <rPh sb="0" eb="2">
      <t>ベッシ</t>
    </rPh>
    <phoneticPr fontId="4"/>
  </si>
  <si>
    <t>前年度
事業への
申請の有無</t>
    <rPh sb="0" eb="1">
      <t>ゼン</t>
    </rPh>
    <rPh sb="1" eb="3">
      <t>ネンド</t>
    </rPh>
    <rPh sb="4" eb="6">
      <t>ジギョウ</t>
    </rPh>
    <rPh sb="9" eb="11">
      <t>シンセイ</t>
    </rPh>
    <rPh sb="12" eb="14">
      <t>ウム</t>
    </rPh>
    <phoneticPr fontId="4"/>
  </si>
  <si>
    <t xml:space="preserve">代表者職・氏名  </t>
    <phoneticPr fontId="24"/>
  </si>
  <si>
    <t>代表者氏名</t>
    <rPh sb="0" eb="3">
      <t>ダイヒョウシャ</t>
    </rPh>
    <rPh sb="3" eb="5">
      <t>シメイ</t>
    </rPh>
    <phoneticPr fontId="24"/>
  </si>
  <si>
    <t>（A-B）C</t>
    <phoneticPr fontId="4"/>
  </si>
  <si>
    <t>（E＋F）G</t>
    <phoneticPr fontId="4"/>
  </si>
  <si>
    <t>（G＋H）I</t>
    <phoneticPr fontId="4"/>
  </si>
  <si>
    <t>円</t>
    <rPh sb="0" eb="1">
      <t>エン</t>
    </rPh>
    <phoneticPr fontId="4"/>
  </si>
  <si>
    <t>税抜額（対象経費）　　</t>
    <rPh sb="0" eb="1">
      <t>ゼイ</t>
    </rPh>
    <rPh sb="1" eb="2">
      <t>ヌ</t>
    </rPh>
    <rPh sb="2" eb="3">
      <t>ガク</t>
    </rPh>
    <rPh sb="4" eb="6">
      <t>タイショウ</t>
    </rPh>
    <rPh sb="6" eb="8">
      <t>ケイヒ</t>
    </rPh>
    <phoneticPr fontId="4"/>
  </si>
  <si>
    <t>税込額（参考）　　</t>
    <rPh sb="0" eb="2">
      <t>ゼイコミ</t>
    </rPh>
    <rPh sb="2" eb="3">
      <t>ガク</t>
    </rPh>
    <rPh sb="4" eb="6">
      <t>サンコウ</t>
    </rPh>
    <phoneticPr fontId="4"/>
  </si>
  <si>
    <t>会議費</t>
    <rPh sb="0" eb="3">
      <t>カイギヒ</t>
    </rPh>
    <phoneticPr fontId="4"/>
  </si>
  <si>
    <t>雑役務費</t>
    <rPh sb="0" eb="1">
      <t>ザツ</t>
    </rPh>
    <rPh sb="1" eb="4">
      <t>エキムヒ</t>
    </rPh>
    <phoneticPr fontId="4"/>
  </si>
  <si>
    <t>会議費</t>
    <rPh sb="0" eb="3">
      <t>カイギヒ</t>
    </rPh>
    <phoneticPr fontId="4"/>
  </si>
  <si>
    <t>雑役務費</t>
    <rPh sb="0" eb="1">
      <t>ザツ</t>
    </rPh>
    <rPh sb="1" eb="4">
      <t>エキムヒ</t>
    </rPh>
    <phoneticPr fontId="4"/>
  </si>
  <si>
    <t>手袋（＠７００円×３箱＝2,100円、滅菌ガーゼ＠２0円×10０袋＝２,000円、注射器＠7.5円×500本＝3,750円等</t>
    <rPh sb="0" eb="2">
      <t>テブクロ</t>
    </rPh>
    <rPh sb="7" eb="8">
      <t>エン</t>
    </rPh>
    <rPh sb="10" eb="11">
      <t>ハコ</t>
    </rPh>
    <rPh sb="17" eb="18">
      <t>エン</t>
    </rPh>
    <rPh sb="19" eb="21">
      <t>メッキン</t>
    </rPh>
    <rPh sb="32" eb="33">
      <t>フクロ</t>
    </rPh>
    <rPh sb="41" eb="44">
      <t>チュウシャキ</t>
    </rPh>
    <rPh sb="48" eb="49">
      <t>エン</t>
    </rPh>
    <rPh sb="53" eb="54">
      <t>ホン</t>
    </rPh>
    <rPh sb="60" eb="61">
      <t>エン</t>
    </rPh>
    <rPh sb="61" eb="62">
      <t>ナド</t>
    </rPh>
    <phoneticPr fontId="4"/>
  </si>
  <si>
    <t>手袋（＠７００円×１箱＝７00円、滅菌ガーゼ＠２0円×２０袋＝４00円、注射器＠7.5円×50本＝375円等</t>
    <rPh sb="0" eb="2">
      <t>テブクロ</t>
    </rPh>
    <rPh sb="7" eb="8">
      <t>エン</t>
    </rPh>
    <rPh sb="10" eb="11">
      <t>ハコ</t>
    </rPh>
    <rPh sb="15" eb="16">
      <t>エン</t>
    </rPh>
    <rPh sb="17" eb="19">
      <t>メッキン</t>
    </rPh>
    <rPh sb="29" eb="30">
      <t>フクロ</t>
    </rPh>
    <rPh sb="36" eb="39">
      <t>チュウシャキ</t>
    </rPh>
    <rPh sb="43" eb="44">
      <t>エン</t>
    </rPh>
    <rPh sb="47" eb="48">
      <t>ホン</t>
    </rPh>
    <rPh sb="52" eb="53">
      <t>エン</t>
    </rPh>
    <rPh sb="53" eb="54">
      <t>ナド</t>
    </rPh>
    <phoneticPr fontId="4"/>
  </si>
  <si>
    <t>誓約書(様式第１号の２)</t>
    <phoneticPr fontId="4"/>
  </si>
  <si>
    <t>　</t>
    <phoneticPr fontId="4"/>
  </si>
  <si>
    <t xml:space="preserve"> </t>
    <phoneticPr fontId="4"/>
  </si>
  <si>
    <t>税込額（参考）も、必ず記入してください。</t>
    <rPh sb="9" eb="10">
      <t>カナラ</t>
    </rPh>
    <rPh sb="11" eb="13">
      <t>キニュウ</t>
    </rPh>
    <phoneticPr fontId="4"/>
  </si>
  <si>
    <t>←教育担当者経費は新人５名以上の場合のみ計上できます。
事業計画書に記載する教育担当者数を超えないでください。</t>
    <phoneticPr fontId="4"/>
  </si>
  <si>
    <t>資料代　10円×30枚×10部×3回=9,000円</t>
    <rPh sb="0" eb="2">
      <t>シリョウ</t>
    </rPh>
    <rPh sb="2" eb="3">
      <t>ダイ</t>
    </rPh>
    <rPh sb="6" eb="7">
      <t>エン</t>
    </rPh>
    <rPh sb="10" eb="11">
      <t>マイ</t>
    </rPh>
    <rPh sb="14" eb="15">
      <t>ブ</t>
    </rPh>
    <rPh sb="17" eb="18">
      <t>カイ</t>
    </rPh>
    <rPh sb="24" eb="25">
      <t>エン</t>
    </rPh>
    <phoneticPr fontId="4"/>
  </si>
  <si>
    <t>資料代　10円×50枚×5部×2回=5,000円</t>
    <rPh sb="0" eb="2">
      <t>シリョウ</t>
    </rPh>
    <rPh sb="2" eb="3">
      <t>ダイ</t>
    </rPh>
    <rPh sb="6" eb="7">
      <t>エン</t>
    </rPh>
    <rPh sb="10" eb="11">
      <t>マイ</t>
    </rPh>
    <rPh sb="13" eb="14">
      <t>ブ</t>
    </rPh>
    <rPh sb="16" eb="17">
      <t>カイ</t>
    </rPh>
    <rPh sb="23" eb="24">
      <t>エン</t>
    </rPh>
    <phoneticPr fontId="4"/>
  </si>
  <si>
    <t>医療法人社団○○会</t>
    <rPh sb="0" eb="6">
      <t>イリョウホウジンシャダン</t>
    </rPh>
    <rPh sb="8" eb="9">
      <t>カイ</t>
    </rPh>
    <phoneticPr fontId="4"/>
  </si>
  <si>
    <t>　　理事長　　　　　兵庫　太郎</t>
    <rPh sb="2" eb="5">
      <t>リジチョウ</t>
    </rPh>
    <rPh sb="10" eb="12">
      <t>ヒョウゴ</t>
    </rPh>
    <rPh sb="13" eb="15">
      <t>タロウ</t>
    </rPh>
    <phoneticPr fontId="4"/>
  </si>
  <si>
    <t>総務課長　兵庫次郎（ひょうごじろう）</t>
    <rPh sb="0" eb="2">
      <t>ソウム</t>
    </rPh>
    <rPh sb="2" eb="4">
      <t>カチョウ</t>
    </rPh>
    <rPh sb="5" eb="7">
      <t>ヒョウゴ</t>
    </rPh>
    <rPh sb="7" eb="9">
      <t>ジロウ</t>
    </rPh>
    <phoneticPr fontId="4"/>
  </si>
  <si>
    <t>078-341-7711 内線3255     078-362-4267</t>
    <phoneticPr fontId="4"/>
  </si>
  <si>
    <t>収支予算書（別記）</t>
    <rPh sb="0" eb="2">
      <t>シュウシ</t>
    </rPh>
    <rPh sb="2" eb="5">
      <t>ヨサンショ</t>
    </rPh>
    <rPh sb="6" eb="8">
      <t>ベッキ</t>
    </rPh>
    <phoneticPr fontId="4"/>
  </si>
  <si>
    <t>令和</t>
    <rPh sb="0" eb="2">
      <t>レイワ</t>
    </rPh>
    <phoneticPr fontId="4"/>
  </si>
  <si>
    <t>関係書類を添えて申請します。</t>
    <rPh sb="8" eb="10">
      <t>シンセイ</t>
    </rPh>
    <phoneticPr fontId="4"/>
  </si>
  <si>
    <t xml:space="preserve">    税込額（参考）　　</t>
    <rPh sb="4" eb="6">
      <t>ゼイコミ</t>
    </rPh>
    <rPh sb="6" eb="7">
      <t>ガク</t>
    </rPh>
    <rPh sb="8" eb="10">
      <t>サンコウ</t>
    </rPh>
    <phoneticPr fontId="4"/>
  </si>
  <si>
    <t>看護部長（○○　○○）　＠4,255円×90時間＝382,950円</t>
    <rPh sb="18" eb="19">
      <t>エン</t>
    </rPh>
    <rPh sb="22" eb="24">
      <t>ジカン</t>
    </rPh>
    <rPh sb="32" eb="33">
      <t>エン</t>
    </rPh>
    <phoneticPr fontId="4"/>
  </si>
  <si>
    <t>看護師長（○×　○×）　＠3,545円×80時間＝283,600円</t>
    <rPh sb="2" eb="3">
      <t>シ</t>
    </rPh>
    <rPh sb="18" eb="19">
      <t>エン</t>
    </rPh>
    <rPh sb="22" eb="24">
      <t>ジカン</t>
    </rPh>
    <rPh sb="32" eb="33">
      <t>エン</t>
    </rPh>
    <phoneticPr fontId="4"/>
  </si>
  <si>
    <t>看護師長（○△　△×）　＠3,515円×80時間＝281,200円</t>
    <rPh sb="2" eb="3">
      <t>シ</t>
    </rPh>
    <phoneticPr fontId="4"/>
  </si>
  <si>
    <t>看護師長（△×　○△）　＠3,213円×60時間＝192,780円</t>
    <rPh sb="2" eb="3">
      <t>シ</t>
    </rPh>
    <rPh sb="18" eb="19">
      <t>エン</t>
    </rPh>
    <rPh sb="22" eb="24">
      <t>ジカン</t>
    </rPh>
    <rPh sb="32" eb="33">
      <t>エン</t>
    </rPh>
    <phoneticPr fontId="4"/>
  </si>
  <si>
    <t>別段</t>
    <rPh sb="0" eb="2">
      <t>ベツダン</t>
    </rPh>
    <phoneticPr fontId="4"/>
  </si>
  <si>
    <t>年度において、新人看護職員卒後臨床研修事業を下記のとおり実施したいので</t>
    <rPh sb="0" eb="2">
      <t>ネンド</t>
    </rPh>
    <rPh sb="7" eb="9">
      <t>シンジン</t>
    </rPh>
    <rPh sb="9" eb="11">
      <t>カンゴ</t>
    </rPh>
    <rPh sb="11" eb="13">
      <t>ショクイン</t>
    </rPh>
    <rPh sb="13" eb="14">
      <t>ソツ</t>
    </rPh>
    <rPh sb="14" eb="15">
      <t>ゴ</t>
    </rPh>
    <rPh sb="15" eb="17">
      <t>リンショウ</t>
    </rPh>
    <rPh sb="17" eb="19">
      <t>ケンシュウ</t>
    </rPh>
    <rPh sb="19" eb="21">
      <t>ジギョウ</t>
    </rPh>
    <rPh sb="22" eb="24">
      <t>カキ</t>
    </rPh>
    <rPh sb="28" eb="30">
      <t>ジッシ</t>
    </rPh>
    <phoneticPr fontId="4"/>
  </si>
  <si>
    <t>補助金</t>
    <phoneticPr fontId="4"/>
  </si>
  <si>
    <t>郵便料　84円×５回＝420円</t>
    <rPh sb="0" eb="2">
      <t>ユウビン</t>
    </rPh>
    <rPh sb="2" eb="3">
      <t>リョウ</t>
    </rPh>
    <rPh sb="6" eb="7">
      <t>エン</t>
    </rPh>
    <rPh sb="9" eb="10">
      <t>カイ</t>
    </rPh>
    <rPh sb="14" eb="15">
      <t>エン</t>
    </rPh>
    <phoneticPr fontId="4"/>
  </si>
  <si>
    <t>電　　話</t>
    <rPh sb="0" eb="1">
      <t>デン</t>
    </rPh>
    <rPh sb="3" eb="4">
      <t>ハナシ</t>
    </rPh>
    <phoneticPr fontId="4"/>
  </si>
  <si>
    <t>電子メール</t>
    <rPh sb="0" eb="2">
      <t>デンシ</t>
    </rPh>
    <phoneticPr fontId="4"/>
  </si>
  <si>
    <t>円を交付願いたく補助金交付要綱第３条の規定に基づき、</t>
    <rPh sb="22" eb="24">
      <t>モトズ</t>
    </rPh>
    <phoneticPr fontId="4"/>
  </si>
  <si>
    <t>兵庫県知事　　様</t>
    <rPh sb="0" eb="2">
      <t>ヒョウゴ</t>
    </rPh>
    <rPh sb="2" eb="5">
      <t>ケンチジ</t>
    </rPh>
    <rPh sb="7" eb="8">
      <t>サマ</t>
    </rPh>
    <phoneticPr fontId="4"/>
  </si>
  <si>
    <t>←経費に計上できるのは看護師長や看護主任のみです。新人看護師に
直接指導している看護師は実地指導者に該当するため対象外です。</t>
    <rPh sb="32" eb="34">
      <t>チョクセツ</t>
    </rPh>
    <rPh sb="34" eb="36">
      <t>シドウ</t>
    </rPh>
    <rPh sb="40" eb="43">
      <t>カンゴシ</t>
    </rPh>
    <phoneticPr fontId="4"/>
  </si>
  <si>
    <r>
      <t>⑤全シート入力後にこのエクセルファイルをメールで提出してください。内容確認後、メールにて原本（</t>
    </r>
    <r>
      <rPr>
        <b/>
        <sz val="12"/>
        <color indexed="12"/>
        <rFont val="ＭＳ 明朝"/>
        <family val="1"/>
        <charset val="128"/>
      </rPr>
      <t>※</t>
    </r>
    <r>
      <rPr>
        <b/>
        <sz val="12"/>
        <color indexed="12"/>
        <rFont val="ＭＳ Ｐゴシック"/>
        <family val="3"/>
        <charset val="128"/>
      </rPr>
      <t>押印不要）の提出を依頼します。</t>
    </r>
    <rPh sb="50" eb="52">
      <t>フヨウ</t>
    </rPh>
    <phoneticPr fontId="4"/>
  </si>
  <si>
    <t>備    品　  購　  入　  費</t>
    <rPh sb="0" eb="1">
      <t>ビ</t>
    </rPh>
    <rPh sb="5" eb="6">
      <t>ヒン</t>
    </rPh>
    <rPh sb="9" eb="10">
      <t>コウ</t>
    </rPh>
    <rPh sb="13" eb="14">
      <t>イ</t>
    </rPh>
    <rPh sb="17" eb="18">
      <t>ヒ</t>
    </rPh>
    <phoneticPr fontId="4"/>
  </si>
  <si>
    <t>穿刺トレーニングモデル　@80,000円</t>
    <rPh sb="0" eb="2">
      <t>センシ</t>
    </rPh>
    <rPh sb="19" eb="20">
      <t>エン</t>
    </rPh>
    <phoneticPr fontId="4"/>
  </si>
  <si>
    <t>備 品 購 入 費</t>
    <rPh sb="0" eb="1">
      <t>ビ</t>
    </rPh>
    <rPh sb="2" eb="3">
      <t>ヒン</t>
    </rPh>
    <rPh sb="4" eb="5">
      <t>コウ</t>
    </rPh>
    <rPh sb="6" eb="7">
      <t>イ</t>
    </rPh>
    <rPh sb="8" eb="9">
      <t>ヒ</t>
    </rPh>
    <phoneticPr fontId="4"/>
  </si>
  <si>
    <t>※収支予算書を省略する場合は、カッコ内には代替する書類の名称を記載する。</t>
    <phoneticPr fontId="4"/>
  </si>
  <si>
    <t>法人所在地</t>
    <rPh sb="0" eb="2">
      <t>ホウジン</t>
    </rPh>
    <rPh sb="2" eb="5">
      <t>ショザイチ</t>
    </rPh>
    <phoneticPr fontId="24"/>
  </si>
  <si>
    <t xml:space="preserve">このシートは自動計算となっていますので文書番号以外は入力不要です。
</t>
    <rPh sb="6" eb="8">
      <t>ジドウ</t>
    </rPh>
    <rPh sb="8" eb="10">
      <t>ケイサン</t>
    </rPh>
    <rPh sb="19" eb="23">
      <t>ブンショバンゴウ</t>
    </rPh>
    <rPh sb="23" eb="25">
      <t>イガイ</t>
    </rPh>
    <rPh sb="26" eb="28">
      <t>ニュウリョク</t>
    </rPh>
    <rPh sb="28" eb="30">
      <t>フヨウ</t>
    </rPh>
    <phoneticPr fontId="4"/>
  </si>
  <si>
    <t>様式第１号の２（第３条関係）</t>
  </si>
  <si>
    <t>誓　約　書</t>
  </si>
  <si>
    <t>補助金交付申請にあたり、下記のとおり誓約します。</t>
  </si>
  <si>
    <t>なお、誓約事項に関し、県が行う一切の措置に異議なく同意します。</t>
  </si>
  <si>
    <t>記</t>
  </si>
  <si>
    <t>第15条  知事は、補助事業者又は間接補助事業者が、次の各号のいずれかに該当すると認めたときは、当該交付決定の全部又は一部を取り消すことができる。</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</si>
  <si>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</si>
  <si>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</si>
  <si>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</si>
  <si>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</si>
  <si>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</si>
  <si>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63"/>
  </si>
  <si>
    <t xml:space="preserve"> 住    所</t>
    <phoneticPr fontId="4"/>
  </si>
  <si>
    <t xml:space="preserve">                              　　　　　     </t>
    <phoneticPr fontId="63"/>
  </si>
  <si>
    <t xml:space="preserve"> 団 体 名</t>
  </si>
  <si>
    <t xml:space="preserve"> 代表者名 　</t>
  </si>
  <si>
    <t xml:space="preserve"> 電　　話</t>
    <phoneticPr fontId="4"/>
  </si>
  <si>
    <t xml:space="preserve">                                                                              </t>
    <phoneticPr fontId="63"/>
  </si>
  <si>
    <t>電子メール</t>
    <phoneticPr fontId="4"/>
  </si>
  <si>
    <t>令和7年度新人看護職員卒後臨床研修事業にかかる交付申請について</t>
    <rPh sb="4" eb="5">
      <t>ド</t>
    </rPh>
    <phoneticPr fontId="4"/>
  </si>
  <si>
    <t xml:space="preserve"> 令和７</t>
    <rPh sb="1" eb="3">
      <t>レイワ</t>
    </rPh>
    <phoneticPr fontId="4"/>
  </si>
  <si>
    <t>(1) 条例第２条第１号に規定する暴力団又は同条第３号に規定する暴力団員に該当しないこと。</t>
  </si>
  <si>
    <t>２　補助金申請時の留意事項について</t>
  </si>
  <si>
    <t>令和７年４月１日</t>
    <rPh sb="0" eb="2">
      <t>レイワ</t>
    </rPh>
    <rPh sb="3" eb="4">
      <t>ネン</t>
    </rPh>
    <rPh sb="5" eb="6">
      <t>ガツ</t>
    </rPh>
    <rPh sb="7" eb="8">
      <t>ニチ</t>
    </rPh>
    <phoneticPr fontId="4"/>
  </si>
  <si>
    <t>このシートは入力不要です。</t>
    <phoneticPr fontId="4"/>
  </si>
  <si>
    <t>１　暴力団排除条例（平成22年兵庫県条例第35号。以下「条例」という。）を遵守し、暴力団排除に
　協力することについて</t>
    <phoneticPr fontId="4"/>
  </si>
  <si>
    <t>(2) 暴力団排除条例施行規則（平成23年兵庫県公安委員会規則第２号）第２条各号に掲げる者に該当
　しないこと。</t>
    <phoneticPr fontId="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</si>
  <si>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</si>
  <si>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63"/>
  </si>
  <si>
    <t>(1) 兵庫県保健医療部補助金交付要綱第15条に基づき県が行う一切の措置について、異議を述べないこと。</t>
    <phoneticPr fontId="4"/>
  </si>
  <si>
    <t>(1)　法令並びにこの要綱及び当該補助事業に係る要綱、要領その他の規程の規定に違反したとき。</t>
    <phoneticPr fontId="4"/>
  </si>
  <si>
    <t>２  知事は、前項の取消しを決定した場合には、その旨を補助金交付決定取消通知書（様式第11号）
　により当該補助事業者に通知するものとする。</t>
    <phoneticPr fontId="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</si>
  <si>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その旨及びその取消事由、その取消しに係る補助
　事業者又は間接補助事業者の名称その他知事が必要と認める事項を公表することができる。</t>
    </r>
    <phoneticPr fontId="4"/>
  </si>
  <si>
    <t>４　前項の規定による公表は、その取消事由が悪質かつ重大である場合その他の知事が必要と認める
　場合に行うものとする。</t>
    <phoneticPr fontId="4"/>
  </si>
  <si>
    <t>(2) 地方自治法第221条第２項に基づき県が行う一切の措置について、異議を述べないこと。</t>
    <phoneticPr fontId="4"/>
  </si>
  <si>
    <t>第221条 2  普通地方公共団体の長は、予算の執行の適正を期するため、工事の請負契約者、物品の
納入者、補助金、交付金、貸付金等の交付若しくは貸付けを受けた者（補助金、交付金、貸付金等の
終局の受領者を含む。）又は調査、試験、研究等の委託を受けた者に対して、その状況を調査し、又
は報告を徴することができる。</t>
    <phoneticPr fontId="4"/>
  </si>
  <si>
    <t>令和６年度事業への申請の有無</t>
    <rPh sb="0" eb="2">
      <t>レイワ</t>
    </rPh>
    <rPh sb="3" eb="5">
      <t>ネンド</t>
    </rPh>
    <phoneticPr fontId="4"/>
  </si>
  <si>
    <t>（国及び地方公共団体を除く交付申請者を対象とする誓約事項）</t>
    <phoneticPr fontId="4"/>
  </si>
  <si>
    <t>（すべての交付申請者を対象とする誓約事項）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</si>
</sst>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0_ "/>
    <numFmt numFmtId="179" formatCode="0_ "/>
    <numFmt numFmtId="180" formatCode="#,##0_ ;[Red]\-#,##0\ "/>
    <numFmt numFmtId="181" formatCode="\(General\)"/>
    <numFmt numFmtId="182" formatCode="0.0_);[Red]\(0.0\)"/>
    <numFmt numFmtId="183" formatCode="#,##0.0;[Red]\-#,##0.0"/>
    <numFmt numFmtId="184" formatCode="#,##0.0_ ;[Red]\-#,##0.0\ "/>
  </numFmts>
  <fonts count="68">
    <font>
      <sz val="11"/>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b/>
      <sz val="12"/>
      <color indexed="12"/>
      <name val="ＭＳ Ｐゴシック"/>
      <family val="3"/>
      <charset val="128"/>
    </font>
    <font>
      <b/>
      <sz val="11"/>
      <name val="ＭＳ Ｐゴシック"/>
      <family val="3"/>
      <charset val="128"/>
    </font>
    <font>
      <sz val="11"/>
      <color indexed="9"/>
      <name val="ＭＳ 明朝"/>
      <family val="1"/>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2"/>
      <color indexed="12"/>
      <name val="ＭＳ Ｐゴシック"/>
      <family val="3"/>
      <charset val="128"/>
    </font>
    <font>
      <sz val="14"/>
      <name val="ＭＳ Ｐゴシック"/>
      <family val="3"/>
      <charset val="128"/>
    </font>
    <font>
      <b/>
      <sz val="12"/>
      <name val="ＭＳ Ｐゴシック"/>
      <family val="3"/>
      <charset val="128"/>
    </font>
    <font>
      <sz val="6"/>
      <name val="ＭＳ Ｐ明朝"/>
      <family val="1"/>
      <charset val="128"/>
    </font>
    <font>
      <sz val="11"/>
      <color indexed="9"/>
      <name val="ＭＳ Ｐゴシック"/>
      <family val="3"/>
      <charset val="128"/>
    </font>
    <font>
      <sz val="8"/>
      <name val="ＭＳ Ｐゴシック"/>
      <family val="3"/>
      <charset val="128"/>
    </font>
    <font>
      <sz val="11"/>
      <name val="ＭＳ Ｐゴシック"/>
      <family val="3"/>
      <charset val="128"/>
    </font>
    <font>
      <b/>
      <sz val="14"/>
      <color indexed="10"/>
      <name val="ＭＳ Ｐゴシック"/>
      <family val="3"/>
      <charset val="128"/>
    </font>
    <font>
      <b/>
      <sz val="14"/>
      <name val="ＭＳ Ｐゴシック"/>
      <family val="3"/>
      <charset val="128"/>
    </font>
    <font>
      <sz val="9"/>
      <name val="ＭＳ 明朝"/>
      <family val="1"/>
      <charset val="128"/>
    </font>
    <font>
      <b/>
      <sz val="11"/>
      <color indexed="10"/>
      <name val="ＭＳ Ｐゴシック"/>
      <family val="3"/>
      <charset val="128"/>
    </font>
    <font>
      <sz val="12"/>
      <name val="ＭＳ 明朝"/>
      <family val="1"/>
      <charset val="128"/>
    </font>
    <font>
      <sz val="6"/>
      <name val="ＭＳ 明朝"/>
      <family val="1"/>
      <charset val="128"/>
    </font>
    <font>
      <sz val="16"/>
      <name val="ＭＳ 明朝"/>
      <family val="1"/>
      <charset val="128"/>
    </font>
    <font>
      <b/>
      <sz val="12"/>
      <name val="ＭＳ 明朝"/>
      <family val="1"/>
      <charset val="128"/>
    </font>
    <font>
      <sz val="11"/>
      <name val="ＭＳ ゴシック"/>
      <family val="3"/>
      <charset val="128"/>
    </font>
    <font>
      <sz val="18"/>
      <name val="ＭＳ 明朝"/>
      <family val="1"/>
      <charset val="128"/>
    </font>
    <font>
      <sz val="14"/>
      <color indexed="9"/>
      <name val="ＭＳ Ｐゴシック"/>
      <family val="3"/>
      <charset val="128"/>
    </font>
    <font>
      <b/>
      <sz val="12"/>
      <color indexed="10"/>
      <name val="ＭＳ Ｐゴシック"/>
      <family val="3"/>
      <charset val="128"/>
    </font>
    <font>
      <sz val="9"/>
      <color indexed="10"/>
      <name val="ＭＳ Ｐゴシック"/>
      <family val="3"/>
      <charset val="128"/>
    </font>
    <font>
      <sz val="11"/>
      <color indexed="10"/>
      <name val="ＭＳ Ｐゴシック"/>
      <family val="3"/>
      <charset val="128"/>
    </font>
    <font>
      <sz val="9"/>
      <color indexed="81"/>
      <name val="ＭＳ Ｐゴシック"/>
      <family val="3"/>
      <charset val="128"/>
    </font>
    <font>
      <sz val="16"/>
      <color indexed="9"/>
      <name val="ＭＳ Ｐゴシック"/>
      <family val="3"/>
      <charset val="128"/>
    </font>
    <font>
      <sz val="9"/>
      <color indexed="9"/>
      <name val="ＭＳ Ｐゴシック"/>
      <family val="3"/>
      <charset val="128"/>
    </font>
    <font>
      <b/>
      <sz val="9"/>
      <color indexed="81"/>
      <name val="ＭＳ Ｐゴシック"/>
      <family val="3"/>
      <charset val="128"/>
    </font>
    <font>
      <sz val="10.5"/>
      <name val="ＭＳ Ｐゴシック"/>
      <family val="3"/>
      <charset val="128"/>
    </font>
    <font>
      <sz val="7"/>
      <name val="ＭＳ Ｐゴシック"/>
      <family val="3"/>
      <charset val="128"/>
    </font>
    <font>
      <b/>
      <sz val="10"/>
      <name val="ＭＳ Ｐゴシック"/>
      <family val="3"/>
      <charset val="128"/>
    </font>
    <font>
      <sz val="10"/>
      <color indexed="81"/>
      <name val="ＭＳ Ｐゴシック"/>
      <family val="3"/>
      <charset val="128"/>
    </font>
    <font>
      <b/>
      <sz val="11"/>
      <color indexed="12"/>
      <name val="ＭＳ Ｐゴシック"/>
      <family val="3"/>
      <charset val="128"/>
    </font>
    <font>
      <u/>
      <sz val="11"/>
      <name val="ＭＳ Ｐゴシック"/>
      <family val="3"/>
      <charset val="128"/>
    </font>
    <font>
      <b/>
      <sz val="9"/>
      <name val="ＭＳ Ｐゴシック"/>
      <family val="3"/>
      <charset val="128"/>
    </font>
    <font>
      <b/>
      <sz val="8"/>
      <name val="ＭＳ Ｐゴシック"/>
      <family val="3"/>
      <charset val="128"/>
    </font>
    <font>
      <sz val="12"/>
      <name val="ＭＳ Ｐ明朝"/>
      <family val="1"/>
      <charset val="128"/>
    </font>
    <font>
      <sz val="11"/>
      <color theme="0"/>
      <name val="ＭＳ Ｐゴシック"/>
      <family val="3"/>
      <charset val="128"/>
    </font>
    <font>
      <b/>
      <sz val="11"/>
      <color rgb="FFFF0000"/>
      <name val="ＭＳ Ｐゴシック"/>
      <family val="3"/>
      <charset val="128"/>
    </font>
    <font>
      <b/>
      <sz val="9"/>
      <color rgb="FFFF0000"/>
      <name val="ＭＳ Ｐゴシック"/>
      <family val="3"/>
      <charset val="128"/>
    </font>
    <font>
      <sz val="11"/>
      <color rgb="FFFF0000"/>
      <name val="ＭＳ Ｐゴシック"/>
      <family val="3"/>
      <charset val="128"/>
    </font>
    <font>
      <sz val="12"/>
      <color rgb="FF0000FF"/>
      <name val="ＭＳ Ｐゴシック"/>
      <family val="3"/>
      <charset val="128"/>
    </font>
    <font>
      <b/>
      <sz val="12"/>
      <color rgb="FFFF0000"/>
      <name val="ＭＳ Ｐゴシック"/>
      <family val="3"/>
      <charset val="128"/>
    </font>
    <font>
      <b/>
      <sz val="11"/>
      <color rgb="FF0000FF"/>
      <name val="ＭＳ Ｐゴシック"/>
      <family val="3"/>
      <charset val="128"/>
    </font>
    <font>
      <sz val="11"/>
      <color rgb="FF0000FF"/>
      <name val="ＭＳ Ｐゴシック"/>
      <family val="3"/>
      <charset val="128"/>
    </font>
    <font>
      <sz val="10"/>
      <color rgb="FFFF0000"/>
      <name val="ＭＳ Ｐゴシック"/>
      <family val="3"/>
      <charset val="128"/>
    </font>
    <font>
      <b/>
      <sz val="14"/>
      <color rgb="FFFF0000"/>
      <name val="ＭＳ Ｐゴシック"/>
      <family val="3"/>
      <charset val="128"/>
    </font>
    <font>
      <b/>
      <u val="double"/>
      <sz val="18"/>
      <color rgb="FFFF0000"/>
      <name val="ＭＳ Ｐゴシック"/>
      <family val="3"/>
      <charset val="128"/>
    </font>
    <font>
      <sz val="10"/>
      <name val="ＭＳ 明朝"/>
      <family val="1"/>
      <charset val="128"/>
    </font>
    <font>
      <sz val="14"/>
      <name val="ＭＳ 明朝"/>
      <family val="1"/>
      <charset val="128"/>
    </font>
    <font>
      <b/>
      <sz val="12"/>
      <color indexed="12"/>
      <name val="ＭＳ 明朝"/>
      <family val="1"/>
      <charset val="128"/>
    </font>
    <font>
      <b/>
      <sz val="9"/>
      <color indexed="81"/>
      <name val="MS P ゴシック"/>
      <family val="3"/>
      <charset val="128"/>
    </font>
    <font>
      <b/>
      <sz val="14"/>
      <color theme="9" tint="-0.499984740745262"/>
      <name val="ＭＳ Ｐゴシック"/>
      <family val="3"/>
      <charset val="128"/>
    </font>
    <font>
      <sz val="16"/>
      <color theme="1"/>
      <name val="ＭＳ 明朝"/>
      <family val="1"/>
      <charset val="128"/>
    </font>
    <font>
      <sz val="6"/>
      <name val="ＭＳ 明朝"/>
      <family val="2"/>
      <charset val="128"/>
    </font>
    <font>
      <u/>
      <sz val="11"/>
      <color theme="10"/>
      <name val="ＭＳ Ｐゴシック"/>
      <family val="3"/>
      <charset val="128"/>
    </font>
    <font>
      <b/>
      <sz val="11"/>
      <color indexed="10"/>
      <name val="ＭＳ 明朝"/>
      <family val="1"/>
      <charset val="128"/>
    </font>
    <font>
      <sz val="11"/>
      <color theme="1"/>
      <name val="ＭＳ 明朝"/>
      <family val="1"/>
      <charset val="128"/>
    </font>
    <font>
      <sz val="11"/>
      <color rgb="FF000000"/>
      <name val="ＭＳ 明朝"/>
      <family val="1"/>
      <charset val="128"/>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indexed="13"/>
        <bgColor indexed="64"/>
      </patternFill>
    </fill>
    <fill>
      <patternFill patternType="solid">
        <fgColor rgb="FFFFFF00"/>
        <bgColor indexed="64"/>
      </patternFill>
    </fill>
    <fill>
      <patternFill patternType="solid">
        <fgColor rgb="FFCCECFF"/>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rgb="FF99FFCC"/>
        <bgColor indexed="64"/>
      </patternFill>
    </fill>
    <fill>
      <patternFill patternType="solid">
        <fgColor rgb="FFCCFFCC"/>
        <bgColor indexed="64"/>
      </patternFill>
    </fill>
    <fill>
      <patternFill patternType="solid">
        <fgColor rgb="FFFFFFCC"/>
        <bgColor indexed="64"/>
      </patternFill>
    </fill>
    <fill>
      <patternFill patternType="solid">
        <fgColor theme="9" tint="0.59999389629810485"/>
        <bgColor indexed="64"/>
      </patternFill>
    </fill>
  </fills>
  <borders count="1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8"/>
      </left>
      <right/>
      <top/>
      <bottom/>
      <diagonal/>
    </border>
    <border>
      <left/>
      <right style="thin">
        <color indexed="64"/>
      </right>
      <top style="thin">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top style="thin">
        <color indexed="64"/>
      </top>
      <bottom/>
      <diagonal/>
    </border>
    <border>
      <left style="dotted">
        <color indexed="64"/>
      </left>
      <right/>
      <top style="medium">
        <color indexed="64"/>
      </top>
      <bottom/>
      <diagonal/>
    </border>
    <border>
      <left style="dotted">
        <color indexed="64"/>
      </left>
      <right/>
      <top/>
      <bottom style="medium">
        <color indexed="64"/>
      </bottom>
      <diagonal/>
    </border>
    <border>
      <left/>
      <right style="thin">
        <color indexed="64"/>
      </right>
      <top/>
      <bottom style="medium">
        <color indexed="64"/>
      </bottom>
      <diagonal/>
    </border>
    <border>
      <left style="dotted">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3" fillId="0" borderId="0"/>
    <xf numFmtId="0" fontId="1" fillId="0" borderId="0">
      <alignment vertical="center"/>
    </xf>
    <xf numFmtId="0" fontId="1" fillId="0" borderId="0"/>
    <xf numFmtId="0" fontId="64" fillId="0" borderId="0" applyNumberFormat="0" applyFill="0" applyBorder="0" applyAlignment="0" applyProtection="0">
      <alignment vertical="center"/>
    </xf>
    <xf numFmtId="0" fontId="1" fillId="0" borderId="0"/>
  </cellStyleXfs>
  <cellXfs count="832">
    <xf numFmtId="0" fontId="0" fillId="0" borderId="0" xfId="0">
      <alignment vertical="center"/>
    </xf>
    <xf numFmtId="0" fontId="0" fillId="2" borderId="0" xfId="0" applyFill="1">
      <alignment vertical="center"/>
    </xf>
    <xf numFmtId="0" fontId="5" fillId="2" borderId="0" xfId="0" applyFont="1" applyFill="1">
      <alignment vertical="center"/>
    </xf>
    <xf numFmtId="0" fontId="6" fillId="2" borderId="0" xfId="0" applyFont="1" applyFill="1">
      <alignment vertical="center"/>
    </xf>
    <xf numFmtId="0" fontId="1" fillId="2" borderId="0" xfId="0" applyFont="1" applyFill="1">
      <alignment vertical="center"/>
    </xf>
    <xf numFmtId="0" fontId="0" fillId="2" borderId="1" xfId="0" applyFill="1" applyBorder="1" applyAlignment="1">
      <alignment horizontal="distributed" vertical="center" indent="1"/>
    </xf>
    <xf numFmtId="0" fontId="0" fillId="2" borderId="2" xfId="0" applyFill="1" applyBorder="1" applyAlignment="1">
      <alignment horizontal="distributed" vertical="center" indent="1"/>
    </xf>
    <xf numFmtId="0" fontId="5" fillId="2" borderId="0" xfId="0" applyFont="1" applyFill="1" applyBorder="1" applyAlignment="1">
      <alignment vertical="center"/>
    </xf>
    <xf numFmtId="0" fontId="8" fillId="2" borderId="0" xfId="0" applyFont="1" applyFill="1" applyAlignment="1">
      <alignment horizontal="right" vertical="center"/>
    </xf>
    <xf numFmtId="0" fontId="0" fillId="2" borderId="3" xfId="0" applyFill="1" applyBorder="1">
      <alignment vertical="center"/>
    </xf>
    <xf numFmtId="0" fontId="0" fillId="3" borderId="4" xfId="0" applyFill="1" applyBorder="1" applyProtection="1">
      <alignment vertical="center"/>
      <protection locked="0"/>
    </xf>
    <xf numFmtId="0" fontId="0" fillId="2" borderId="5" xfId="0" applyFill="1" applyBorder="1">
      <alignment vertical="center"/>
    </xf>
    <xf numFmtId="38" fontId="1" fillId="2" borderId="6" xfId="1" applyFill="1" applyBorder="1">
      <alignment vertical="center"/>
    </xf>
    <xf numFmtId="0" fontId="0" fillId="3" borderId="7" xfId="0" applyFill="1" applyBorder="1" applyProtection="1">
      <alignment vertical="center"/>
      <protection locked="0"/>
    </xf>
    <xf numFmtId="0" fontId="9" fillId="2" borderId="8" xfId="0" applyFont="1" applyFill="1" applyBorder="1">
      <alignment vertical="center"/>
    </xf>
    <xf numFmtId="38" fontId="1" fillId="2" borderId="9" xfId="1" applyFill="1" applyBorder="1">
      <alignment vertical="center"/>
    </xf>
    <xf numFmtId="0" fontId="9" fillId="2" borderId="10" xfId="0" applyFont="1" applyFill="1" applyBorder="1">
      <alignment vertical="center"/>
    </xf>
    <xf numFmtId="38" fontId="1" fillId="2" borderId="7" xfId="1" applyFill="1" applyBorder="1">
      <alignment vertical="center"/>
    </xf>
    <xf numFmtId="0" fontId="8" fillId="2" borderId="0" xfId="0" applyFont="1" applyFill="1">
      <alignment vertical="center"/>
    </xf>
    <xf numFmtId="0" fontId="9" fillId="2" borderId="11" xfId="0" applyFont="1" applyFill="1" applyBorder="1">
      <alignment vertical="center"/>
    </xf>
    <xf numFmtId="38" fontId="1" fillId="2" borderId="12" xfId="1" applyFill="1" applyBorder="1">
      <alignment vertical="center"/>
    </xf>
    <xf numFmtId="0" fontId="0" fillId="2" borderId="0" xfId="0" applyFill="1" applyBorder="1">
      <alignment vertical="center"/>
    </xf>
    <xf numFmtId="38" fontId="1" fillId="2" borderId="0" xfId="1" applyFill="1" applyBorder="1">
      <alignment vertical="center"/>
    </xf>
    <xf numFmtId="0" fontId="0" fillId="2" borderId="13" xfId="0" applyFill="1" applyBorder="1">
      <alignment vertical="center"/>
    </xf>
    <xf numFmtId="0" fontId="8" fillId="2" borderId="0" xfId="0" applyFont="1" applyFill="1" applyBorder="1" applyAlignment="1">
      <alignment vertical="top" wrapText="1"/>
    </xf>
    <xf numFmtId="38" fontId="1" fillId="0" borderId="0" xfId="1">
      <alignment vertical="center"/>
    </xf>
    <xf numFmtId="0" fontId="16" fillId="2" borderId="0" xfId="0" applyFont="1" applyFill="1">
      <alignment vertical="center"/>
    </xf>
    <xf numFmtId="0" fontId="8" fillId="2" borderId="0" xfId="0" applyFont="1" applyFill="1" applyBorder="1" applyAlignment="1">
      <alignment horizontal="left" vertical="top" wrapText="1"/>
    </xf>
    <xf numFmtId="0" fontId="18" fillId="2" borderId="0" xfId="0" applyFont="1" applyFill="1">
      <alignment vertical="center"/>
    </xf>
    <xf numFmtId="0" fontId="18" fillId="2" borderId="14" xfId="0" applyFont="1" applyFill="1" applyBorder="1">
      <alignment vertical="center"/>
    </xf>
    <xf numFmtId="0" fontId="18" fillId="2" borderId="15" xfId="0" applyFont="1" applyFill="1" applyBorder="1">
      <alignment vertical="center"/>
    </xf>
    <xf numFmtId="0" fontId="18" fillId="2" borderId="16" xfId="0" applyFont="1" applyFill="1" applyBorder="1">
      <alignment vertical="center"/>
    </xf>
    <xf numFmtId="0" fontId="18" fillId="2" borderId="17" xfId="0" applyFont="1" applyFill="1" applyBorder="1">
      <alignment vertical="center"/>
    </xf>
    <xf numFmtId="0" fontId="18" fillId="2" borderId="18" xfId="0" applyFont="1" applyFill="1" applyBorder="1">
      <alignment vertical="center"/>
    </xf>
    <xf numFmtId="0" fontId="1" fillId="2" borderId="19" xfId="0" applyFont="1" applyFill="1" applyBorder="1" applyAlignment="1">
      <alignment horizontal="center" vertical="center"/>
    </xf>
    <xf numFmtId="0" fontId="1" fillId="0" borderId="20" xfId="2" applyFont="1" applyFill="1" applyBorder="1" applyAlignment="1">
      <alignment horizontal="left" vertical="center" indent="1"/>
    </xf>
    <xf numFmtId="0" fontId="1" fillId="4" borderId="21" xfId="2" applyFont="1" applyFill="1" applyBorder="1" applyAlignment="1">
      <alignment horizontal="left" vertical="center" indent="1"/>
    </xf>
    <xf numFmtId="0" fontId="1" fillId="2" borderId="21" xfId="0" applyFont="1" applyFill="1" applyBorder="1" applyAlignment="1">
      <alignment horizontal="left" vertical="center" indent="1"/>
    </xf>
    <xf numFmtId="0" fontId="1" fillId="2" borderId="22" xfId="0" applyFont="1" applyFill="1" applyBorder="1" applyAlignment="1">
      <alignment horizontal="left" vertical="center" indent="1"/>
    </xf>
    <xf numFmtId="0" fontId="0" fillId="3" borderId="23" xfId="0" applyFill="1" applyBorder="1" applyProtection="1">
      <alignment vertical="center"/>
      <protection locked="0"/>
    </xf>
    <xf numFmtId="0" fontId="0" fillId="2" borderId="0" xfId="0" applyFill="1" applyBorder="1" applyProtection="1">
      <alignment vertical="center"/>
    </xf>
    <xf numFmtId="0" fontId="0" fillId="2" borderId="24" xfId="0" applyFill="1" applyBorder="1">
      <alignment vertical="center"/>
    </xf>
    <xf numFmtId="0" fontId="0" fillId="2" borderId="0" xfId="0" applyFill="1" applyBorder="1" applyAlignment="1">
      <alignment horizontal="left" vertical="center"/>
    </xf>
    <xf numFmtId="0" fontId="0" fillId="3" borderId="25" xfId="0" applyFill="1" applyBorder="1" applyProtection="1">
      <alignment vertical="center"/>
      <protection locked="0"/>
    </xf>
    <xf numFmtId="0" fontId="0" fillId="3" borderId="12" xfId="0" applyFill="1" applyBorder="1" applyProtection="1">
      <alignment vertical="center"/>
      <protection locked="0"/>
    </xf>
    <xf numFmtId="0" fontId="0" fillId="2" borderId="24" xfId="0" applyFill="1" applyBorder="1" applyAlignment="1">
      <alignment horizontal="left" vertical="center"/>
    </xf>
    <xf numFmtId="0" fontId="0" fillId="2" borderId="26" xfId="0" applyFill="1" applyBorder="1" applyAlignment="1">
      <alignment horizontal="left" vertical="center"/>
    </xf>
    <xf numFmtId="0" fontId="0" fillId="0" borderId="6" xfId="0" applyFill="1" applyBorder="1" applyProtection="1">
      <alignment vertical="center"/>
    </xf>
    <xf numFmtId="0" fontId="8" fillId="2" borderId="17" xfId="0" applyFont="1" applyFill="1" applyBorder="1" applyAlignment="1">
      <alignment horizontal="left" vertical="top" wrapText="1"/>
    </xf>
    <xf numFmtId="0" fontId="17" fillId="3" borderId="27" xfId="0" applyFont="1" applyFill="1" applyBorder="1" applyAlignment="1" applyProtection="1">
      <alignment vertical="center" wrapText="1"/>
      <protection locked="0"/>
    </xf>
    <xf numFmtId="0" fontId="17" fillId="3" borderId="28" xfId="0" applyFont="1" applyFill="1" applyBorder="1" applyAlignment="1" applyProtection="1">
      <alignment vertical="center" wrapText="1"/>
      <protection locked="0"/>
    </xf>
    <xf numFmtId="0" fontId="17" fillId="3" borderId="29" xfId="0" applyFont="1" applyFill="1" applyBorder="1" applyAlignment="1" applyProtection="1">
      <alignment vertical="center" wrapText="1"/>
      <protection locked="0"/>
    </xf>
    <xf numFmtId="0" fontId="17" fillId="3" borderId="9" xfId="0" applyFont="1" applyFill="1" applyBorder="1" applyAlignment="1" applyProtection="1">
      <alignment vertical="center" wrapText="1"/>
      <protection locked="0"/>
    </xf>
    <xf numFmtId="0" fontId="17" fillId="3" borderId="7" xfId="0" applyFont="1" applyFill="1" applyBorder="1" applyAlignment="1" applyProtection="1">
      <alignment vertical="center" wrapText="1"/>
      <protection locked="0"/>
    </xf>
    <xf numFmtId="0" fontId="17" fillId="3" borderId="12" xfId="0" applyFont="1" applyFill="1" applyBorder="1" applyAlignment="1" applyProtection="1">
      <alignment vertical="center" wrapText="1"/>
      <protection locked="0"/>
    </xf>
    <xf numFmtId="0" fontId="9" fillId="3" borderId="27" xfId="0" applyFont="1" applyFill="1" applyBorder="1" applyAlignment="1" applyProtection="1">
      <alignment horizontal="right" vertical="center" wrapText="1" indent="1"/>
      <protection locked="0"/>
    </xf>
    <xf numFmtId="0" fontId="9" fillId="3" borderId="28" xfId="0" applyFont="1" applyFill="1" applyBorder="1" applyAlignment="1" applyProtection="1">
      <alignment horizontal="right" vertical="center" wrapText="1" indent="1"/>
      <protection locked="0"/>
    </xf>
    <xf numFmtId="0" fontId="9" fillId="3" borderId="29" xfId="0" applyFont="1" applyFill="1" applyBorder="1" applyAlignment="1" applyProtection="1">
      <alignment horizontal="right" vertical="center" wrapText="1" indent="1"/>
      <protection locked="0"/>
    </xf>
    <xf numFmtId="0" fontId="8" fillId="3" borderId="30" xfId="0" applyFont="1" applyFill="1" applyBorder="1" applyProtection="1">
      <alignment vertical="center"/>
      <protection locked="0"/>
    </xf>
    <xf numFmtId="0" fontId="10" fillId="3" borderId="27" xfId="0" applyFont="1" applyFill="1" applyBorder="1" applyProtection="1">
      <alignment vertical="center"/>
      <protection locked="0"/>
    </xf>
    <xf numFmtId="0" fontId="8" fillId="3" borderId="31" xfId="0" applyFont="1" applyFill="1" applyBorder="1" applyProtection="1">
      <alignment vertical="center"/>
      <protection locked="0"/>
    </xf>
    <xf numFmtId="0" fontId="10" fillId="3" borderId="32" xfId="0" applyFont="1" applyFill="1" applyBorder="1" applyProtection="1">
      <alignment vertical="center"/>
      <protection locked="0"/>
    </xf>
    <xf numFmtId="0" fontId="8" fillId="3" borderId="33" xfId="0" applyFont="1" applyFill="1" applyBorder="1" applyProtection="1">
      <alignment vertical="center"/>
      <protection locked="0"/>
    </xf>
    <xf numFmtId="0" fontId="9" fillId="3" borderId="30" xfId="0" applyFont="1" applyFill="1" applyBorder="1" applyProtection="1">
      <alignment vertical="center"/>
      <protection locked="0"/>
    </xf>
    <xf numFmtId="0" fontId="0" fillId="2" borderId="5" xfId="0" applyFill="1" applyBorder="1" applyAlignment="1">
      <alignment vertical="center"/>
    </xf>
    <xf numFmtId="38" fontId="0" fillId="2" borderId="34" xfId="0" applyNumberFormat="1" applyFill="1" applyBorder="1" applyAlignment="1">
      <alignment vertical="center"/>
    </xf>
    <xf numFmtId="38" fontId="1" fillId="2" borderId="34" xfId="0" applyNumberFormat="1" applyFont="1" applyFill="1" applyBorder="1" applyAlignment="1">
      <alignment vertical="center" wrapText="1"/>
    </xf>
    <xf numFmtId="0" fontId="1" fillId="3" borderId="27" xfId="0" applyFont="1" applyFill="1" applyBorder="1" applyProtection="1">
      <alignment vertical="center"/>
      <protection locked="0"/>
    </xf>
    <xf numFmtId="0" fontId="0" fillId="0" borderId="0" xfId="0" applyFill="1" applyBorder="1" applyProtection="1">
      <alignment vertical="center"/>
    </xf>
    <xf numFmtId="0" fontId="8" fillId="2" borderId="0" xfId="0" applyFont="1" applyFill="1" applyAlignment="1" applyProtection="1">
      <alignment horizontal="right" vertical="center"/>
    </xf>
    <xf numFmtId="0" fontId="0" fillId="2" borderId="0" xfId="0" applyFill="1" applyProtection="1">
      <alignment vertical="center"/>
    </xf>
    <xf numFmtId="0" fontId="22" fillId="2" borderId="0" xfId="0" applyFont="1" applyFill="1">
      <alignment vertical="center"/>
    </xf>
    <xf numFmtId="0" fontId="10" fillId="2" borderId="0" xfId="0" applyFont="1" applyFill="1">
      <alignment vertical="center"/>
    </xf>
    <xf numFmtId="0" fontId="27" fillId="2" borderId="0" xfId="0" applyFont="1" applyFill="1" applyProtection="1">
      <alignment vertical="center"/>
    </xf>
    <xf numFmtId="0" fontId="3" fillId="2" borderId="0" xfId="0" applyFont="1" applyFill="1" applyProtection="1">
      <alignment vertical="center"/>
    </xf>
    <xf numFmtId="0" fontId="23" fillId="2" borderId="0" xfId="0" applyFont="1" applyFill="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11" fillId="2" borderId="0" xfId="0" applyFont="1" applyFill="1">
      <alignment vertical="center"/>
    </xf>
    <xf numFmtId="0" fontId="1" fillId="2" borderId="0" xfId="0" applyFont="1" applyFill="1" applyAlignment="1">
      <alignment horizontal="right" vertical="center"/>
    </xf>
    <xf numFmtId="0" fontId="1" fillId="2" borderId="32" xfId="0" applyFont="1" applyFill="1" applyBorder="1" applyAlignment="1">
      <alignment horizontal="center" vertical="center"/>
    </xf>
    <xf numFmtId="0" fontId="1" fillId="2" borderId="32" xfId="0" applyFont="1" applyFill="1" applyBorder="1" applyAlignment="1">
      <alignment horizontal="center" vertical="center" wrapText="1"/>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9" fillId="2" borderId="0" xfId="0" applyFont="1" applyFill="1" applyAlignment="1">
      <alignment horizontal="left" vertical="center"/>
    </xf>
    <xf numFmtId="0" fontId="9" fillId="2" borderId="0" xfId="0" applyFont="1" applyFill="1">
      <alignment vertical="center"/>
    </xf>
    <xf numFmtId="38" fontId="10" fillId="2" borderId="0" xfId="1" applyFont="1" applyFill="1" applyProtection="1">
      <alignment vertical="center"/>
    </xf>
    <xf numFmtId="38" fontId="1" fillId="2" borderId="0" xfId="1" applyFill="1" applyProtection="1">
      <alignment vertical="center"/>
    </xf>
    <xf numFmtId="38" fontId="10" fillId="2" borderId="0" xfId="1" applyFont="1" applyFill="1" applyAlignment="1" applyProtection="1">
      <alignment horizontal="right" vertical="center"/>
    </xf>
    <xf numFmtId="38" fontId="1" fillId="2" borderId="37" xfId="1" applyFont="1" applyFill="1" applyBorder="1" applyAlignment="1" applyProtection="1">
      <alignment horizontal="center" vertical="center"/>
    </xf>
    <xf numFmtId="38" fontId="1" fillId="2" borderId="38" xfId="1" applyFont="1" applyFill="1" applyBorder="1" applyAlignment="1" applyProtection="1">
      <alignment horizontal="center" vertical="center"/>
    </xf>
    <xf numFmtId="38" fontId="1" fillId="2" borderId="39" xfId="1" applyFill="1" applyBorder="1" applyProtection="1">
      <alignment vertical="center"/>
    </xf>
    <xf numFmtId="38" fontId="1" fillId="2" borderId="34" xfId="1" applyFill="1" applyBorder="1" applyProtection="1">
      <alignment vertical="center"/>
    </xf>
    <xf numFmtId="38" fontId="1" fillId="2" borderId="0" xfId="1" applyFont="1" applyFill="1" applyAlignment="1" applyProtection="1">
      <alignment horizontal="center" vertical="center"/>
    </xf>
    <xf numFmtId="38" fontId="1" fillId="2" borderId="0" xfId="1" applyFont="1" applyFill="1" applyProtection="1">
      <alignment vertical="center"/>
    </xf>
    <xf numFmtId="0" fontId="14" fillId="2" borderId="40" xfId="0" applyFont="1" applyFill="1" applyBorder="1" applyProtection="1">
      <alignment vertical="center"/>
    </xf>
    <xf numFmtId="49" fontId="6" fillId="2" borderId="0" xfId="1" applyNumberFormat="1" applyFont="1" applyFill="1" applyBorder="1" applyAlignment="1" applyProtection="1">
      <alignment horizontal="center" vertical="center"/>
    </xf>
    <xf numFmtId="49" fontId="6" fillId="2" borderId="17" xfId="1" applyNumberFormat="1" applyFont="1" applyFill="1" applyBorder="1" applyAlignment="1" applyProtection="1">
      <alignment horizontal="center" vertical="center"/>
    </xf>
    <xf numFmtId="49" fontId="6" fillId="2" borderId="0" xfId="1" applyNumberFormat="1" applyFont="1" applyFill="1" applyBorder="1" applyAlignment="1" applyProtection="1">
      <alignment horizontal="left" vertical="center"/>
    </xf>
    <xf numFmtId="49" fontId="6" fillId="2" borderId="0" xfId="1" applyNumberFormat="1" applyFont="1" applyFill="1" applyBorder="1" applyProtection="1">
      <alignment vertical="center"/>
    </xf>
    <xf numFmtId="49" fontId="6" fillId="2" borderId="17" xfId="1" applyNumberFormat="1" applyFont="1" applyFill="1" applyBorder="1" applyProtection="1">
      <alignment vertical="center"/>
    </xf>
    <xf numFmtId="38" fontId="6" fillId="2" borderId="26" xfId="1" applyFont="1" applyFill="1" applyBorder="1" applyProtection="1">
      <alignment vertical="center"/>
    </xf>
    <xf numFmtId="38" fontId="6" fillId="2" borderId="41" xfId="1" applyFont="1" applyFill="1" applyBorder="1" applyProtection="1">
      <alignment vertical="center"/>
    </xf>
    <xf numFmtId="38" fontId="6" fillId="2" borderId="0" xfId="1" applyFont="1" applyFill="1" applyBorder="1" applyProtection="1">
      <alignment vertical="center"/>
    </xf>
    <xf numFmtId="38" fontId="6" fillId="2" borderId="17" xfId="1" applyFont="1" applyFill="1" applyBorder="1" applyProtection="1">
      <alignment vertical="center"/>
    </xf>
    <xf numFmtId="38" fontId="6" fillId="2" borderId="42" xfId="1" applyFont="1" applyFill="1" applyBorder="1" applyProtection="1">
      <alignment vertical="center"/>
    </xf>
    <xf numFmtId="38" fontId="6" fillId="2" borderId="43" xfId="1" applyFont="1" applyFill="1" applyBorder="1" applyProtection="1">
      <alignment vertical="center"/>
    </xf>
    <xf numFmtId="0" fontId="9" fillId="2" borderId="32" xfId="0" applyFont="1" applyFill="1" applyBorder="1" applyAlignment="1">
      <alignment horizontal="center" vertical="center"/>
    </xf>
    <xf numFmtId="0" fontId="8" fillId="2" borderId="44" xfId="0" applyFont="1" applyFill="1" applyBorder="1" applyAlignment="1">
      <alignment horizontal="right" vertical="center"/>
    </xf>
    <xf numFmtId="0" fontId="8" fillId="2" borderId="45" xfId="0" applyFont="1" applyFill="1" applyBorder="1" applyAlignment="1">
      <alignment horizontal="right" vertical="center"/>
    </xf>
    <xf numFmtId="0" fontId="8" fillId="2" borderId="36" xfId="0" applyFont="1" applyFill="1" applyBorder="1">
      <alignment vertical="center"/>
    </xf>
    <xf numFmtId="0" fontId="8" fillId="2" borderId="25" xfId="0" applyFont="1" applyFill="1" applyBorder="1">
      <alignment vertical="center"/>
    </xf>
    <xf numFmtId="0" fontId="7" fillId="2" borderId="0" xfId="4" applyFont="1" applyFill="1" applyBorder="1" applyAlignment="1">
      <alignment vertical="center"/>
    </xf>
    <xf numFmtId="0" fontId="16" fillId="2" borderId="0" xfId="0" applyFont="1" applyFill="1" applyBorder="1">
      <alignment vertical="center"/>
    </xf>
    <xf numFmtId="0" fontId="3" fillId="2" borderId="0" xfId="4" applyFont="1" applyFill="1" applyBorder="1" applyAlignment="1">
      <alignment vertical="center"/>
    </xf>
    <xf numFmtId="0" fontId="8" fillId="2" borderId="46" xfId="0" applyFont="1" applyFill="1" applyBorder="1" applyAlignment="1">
      <alignment horizontal="center" vertical="center" wrapText="1"/>
    </xf>
    <xf numFmtId="0" fontId="8" fillId="2" borderId="32" xfId="0" applyFont="1" applyFill="1" applyBorder="1" applyAlignment="1">
      <alignment horizontal="right" vertical="center"/>
    </xf>
    <xf numFmtId="0" fontId="8" fillId="2" borderId="48" xfId="0" applyFont="1" applyFill="1" applyBorder="1" applyAlignment="1">
      <alignment horizontal="left" vertical="center"/>
    </xf>
    <xf numFmtId="0" fontId="1" fillId="2" borderId="0" xfId="0" applyFont="1" applyFill="1" applyAlignment="1"/>
    <xf numFmtId="0" fontId="1" fillId="2" borderId="0" xfId="0" applyFont="1" applyFill="1" applyAlignment="1">
      <alignment horizontal="right"/>
    </xf>
    <xf numFmtId="0" fontId="1" fillId="2" borderId="40" xfId="0" applyFont="1" applyFill="1" applyBorder="1" applyAlignment="1">
      <alignment horizontal="left" wrapText="1"/>
    </xf>
    <xf numFmtId="0" fontId="1" fillId="2" borderId="5"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left" vertical="center"/>
    </xf>
    <xf numFmtId="0" fontId="10" fillId="2" borderId="0" xfId="0" applyFont="1" applyFill="1" applyBorder="1">
      <alignment vertical="center"/>
    </xf>
    <xf numFmtId="176" fontId="1" fillId="2" borderId="0" xfId="0" applyNumberFormat="1" applyFont="1" applyFill="1" applyBorder="1" applyAlignment="1">
      <alignment horizontal="center" vertical="center"/>
    </xf>
    <xf numFmtId="0" fontId="10" fillId="2" borderId="0" xfId="0" applyFont="1" applyFill="1" applyAlignment="1">
      <alignment vertical="center"/>
    </xf>
    <xf numFmtId="0" fontId="1" fillId="2" borderId="51" xfId="0" applyFont="1" applyFill="1" applyBorder="1" applyAlignment="1">
      <alignment horizontal="center" vertical="center"/>
    </xf>
    <xf numFmtId="0" fontId="29" fillId="2" borderId="0" xfId="0" applyFont="1" applyFill="1">
      <alignment vertical="center"/>
    </xf>
    <xf numFmtId="0" fontId="1" fillId="2" borderId="39" xfId="0" applyFont="1" applyFill="1" applyBorder="1" applyAlignment="1">
      <alignment horizontal="center" vertical="center"/>
    </xf>
    <xf numFmtId="176" fontId="1" fillId="2" borderId="34" xfId="0" applyNumberFormat="1" applyFont="1" applyFill="1" applyBorder="1" applyAlignment="1">
      <alignment vertical="center"/>
    </xf>
    <xf numFmtId="0" fontId="8" fillId="2" borderId="52" xfId="0" applyFont="1" applyFill="1" applyBorder="1" applyAlignment="1">
      <alignment horizontal="right" vertical="center"/>
    </xf>
    <xf numFmtId="0" fontId="8" fillId="2" borderId="53" xfId="0" applyFont="1" applyFill="1" applyBorder="1" applyAlignment="1">
      <alignment horizontal="right" vertical="center"/>
    </xf>
    <xf numFmtId="38" fontId="12" fillId="2" borderId="54" xfId="1" applyFont="1" applyFill="1" applyBorder="1" applyAlignment="1">
      <alignment horizontal="right" vertical="center"/>
    </xf>
    <xf numFmtId="38" fontId="12" fillId="2" borderId="32" xfId="1" applyFont="1" applyFill="1" applyBorder="1" applyAlignment="1">
      <alignment horizontal="right" vertical="center"/>
    </xf>
    <xf numFmtId="0" fontId="8" fillId="2" borderId="55" xfId="0" applyFont="1" applyFill="1" applyBorder="1" applyAlignment="1">
      <alignment horizontal="right" vertical="center"/>
    </xf>
    <xf numFmtId="38" fontId="12" fillId="2" borderId="56" xfId="1" applyFont="1" applyFill="1" applyBorder="1" applyAlignment="1">
      <alignment vertical="center"/>
    </xf>
    <xf numFmtId="0" fontId="8" fillId="2" borderId="0" xfId="0" applyFont="1" applyFill="1" applyBorder="1" applyAlignment="1">
      <alignment horizontal="left" vertical="center"/>
    </xf>
    <xf numFmtId="0" fontId="1" fillId="5" borderId="32" xfId="0" applyFont="1" applyFill="1" applyBorder="1" applyAlignment="1">
      <alignment horizontal="center" vertical="center"/>
    </xf>
    <xf numFmtId="0" fontId="1" fillId="5" borderId="52" xfId="0" applyFont="1" applyFill="1" applyBorder="1">
      <alignment vertical="center"/>
    </xf>
    <xf numFmtId="0" fontId="12" fillId="5" borderId="32" xfId="0" applyFont="1" applyFill="1" applyBorder="1">
      <alignment vertical="center"/>
    </xf>
    <xf numFmtId="0" fontId="1" fillId="0" borderId="0" xfId="0" applyFont="1" applyFill="1">
      <alignment vertical="center"/>
    </xf>
    <xf numFmtId="0" fontId="8" fillId="0" borderId="0" xfId="0" applyFont="1" applyFill="1">
      <alignment vertical="center"/>
    </xf>
    <xf numFmtId="0" fontId="8" fillId="3" borderId="8" xfId="0" applyFont="1" applyFill="1" applyBorder="1" applyAlignment="1" applyProtection="1">
      <alignment horizontal="center" vertical="center" wrapText="1"/>
      <protection locked="0"/>
    </xf>
    <xf numFmtId="0" fontId="8" fillId="3" borderId="57"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58"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59" xfId="0" applyFont="1" applyFill="1" applyBorder="1" applyAlignment="1" applyProtection="1">
      <alignment horizontal="center" vertical="center" wrapText="1"/>
      <protection locked="0"/>
    </xf>
    <xf numFmtId="0" fontId="34" fillId="2" borderId="0" xfId="0" applyFont="1" applyFill="1" applyAlignment="1">
      <alignment vertical="center"/>
    </xf>
    <xf numFmtId="0" fontId="35" fillId="2" borderId="0" xfId="0" applyFont="1" applyFill="1">
      <alignment vertical="center"/>
    </xf>
    <xf numFmtId="0" fontId="1" fillId="2" borderId="0" xfId="0" applyFont="1" applyFill="1" applyAlignment="1">
      <alignment horizontal="left" vertical="center"/>
    </xf>
    <xf numFmtId="0" fontId="0" fillId="2" borderId="0" xfId="0" applyFont="1" applyFill="1">
      <alignment vertical="center"/>
    </xf>
    <xf numFmtId="0" fontId="11" fillId="2" borderId="0" xfId="0" applyFont="1" applyFill="1" applyAlignment="1">
      <alignment vertical="center"/>
    </xf>
    <xf numFmtId="38" fontId="0" fillId="2" borderId="0" xfId="0" applyNumberFormat="1" applyFont="1" applyFill="1">
      <alignment vertical="center"/>
    </xf>
    <xf numFmtId="38" fontId="1" fillId="2" borderId="0" xfId="0" applyNumberFormat="1" applyFont="1" applyFill="1">
      <alignment vertical="center"/>
    </xf>
    <xf numFmtId="0" fontId="0" fillId="2" borderId="60" xfId="0" applyFill="1" applyBorder="1" applyAlignment="1">
      <alignment horizontal="distributed" vertical="center" indent="1"/>
    </xf>
    <xf numFmtId="0" fontId="0" fillId="2" borderId="2" xfId="0" applyFill="1" applyBorder="1" applyAlignment="1">
      <alignment horizontal="distributed" vertical="center"/>
    </xf>
    <xf numFmtId="0" fontId="0" fillId="2" borderId="56" xfId="0" applyFont="1" applyFill="1" applyBorder="1" applyAlignment="1">
      <alignment horizontal="center" vertical="center"/>
    </xf>
    <xf numFmtId="38" fontId="0" fillId="2" borderId="0" xfId="1" applyFont="1" applyFill="1" applyProtection="1">
      <alignment vertical="center"/>
    </xf>
    <xf numFmtId="181" fontId="6" fillId="2" borderId="0" xfId="0" applyNumberFormat="1" applyFont="1" applyFill="1">
      <alignment vertical="center"/>
    </xf>
    <xf numFmtId="0" fontId="17" fillId="0" borderId="0" xfId="4" applyFont="1" applyAlignment="1">
      <alignment vertical="center"/>
    </xf>
    <xf numFmtId="0" fontId="17" fillId="0" borderId="28" xfId="4" applyFont="1" applyBorder="1" applyAlignment="1">
      <alignment horizontal="center" vertical="center" wrapText="1"/>
    </xf>
    <xf numFmtId="0" fontId="10" fillId="2" borderId="0" xfId="0" applyFont="1" applyFill="1" applyProtection="1">
      <alignment vertical="center"/>
    </xf>
    <xf numFmtId="0" fontId="24" fillId="2" borderId="0" xfId="0" applyFont="1" applyFill="1" applyAlignment="1" applyProtection="1">
      <alignment horizontal="right"/>
    </xf>
    <xf numFmtId="0" fontId="1" fillId="2" borderId="0" xfId="0" applyFont="1" applyFill="1" applyProtection="1">
      <alignment vertical="center"/>
    </xf>
    <xf numFmtId="0" fontId="25" fillId="2" borderId="0" xfId="0" applyFont="1" applyFill="1" applyAlignment="1" applyProtection="1">
      <alignment horizontal="center" vertical="center"/>
    </xf>
    <xf numFmtId="0" fontId="1" fillId="2" borderId="0" xfId="0" applyFont="1" applyFill="1" applyAlignment="1" applyProtection="1">
      <alignment vertical="center"/>
    </xf>
    <xf numFmtId="0" fontId="25" fillId="2" borderId="0" xfId="0" applyFont="1" applyFill="1" applyAlignment="1" applyProtection="1">
      <alignment horizontal="center"/>
    </xf>
    <xf numFmtId="0" fontId="23" fillId="2" borderId="0" xfId="0" applyFont="1" applyFill="1" applyAlignment="1" applyProtection="1">
      <alignment horizontal="left"/>
    </xf>
    <xf numFmtId="0" fontId="23" fillId="2" borderId="0" xfId="0" applyFont="1" applyFill="1" applyAlignment="1" applyProtection="1">
      <alignment horizontal="right"/>
    </xf>
    <xf numFmtId="0" fontId="23" fillId="2" borderId="0" xfId="0" applyFont="1" applyFill="1" applyAlignment="1" applyProtection="1">
      <alignment horizontal="center"/>
    </xf>
    <xf numFmtId="58" fontId="23" fillId="2" borderId="0" xfId="0" applyNumberFormat="1" applyFont="1" applyFill="1" applyAlignment="1" applyProtection="1">
      <alignment horizontal="right"/>
    </xf>
    <xf numFmtId="58" fontId="23" fillId="2" borderId="0" xfId="0" applyNumberFormat="1" applyFont="1" applyFill="1" applyAlignment="1" applyProtection="1">
      <alignment horizontal="distributed" vertical="justify"/>
    </xf>
    <xf numFmtId="0" fontId="3" fillId="2" borderId="0" xfId="0" applyFont="1" applyFill="1" applyAlignment="1" applyProtection="1">
      <alignment horizontal="right"/>
    </xf>
    <xf numFmtId="0" fontId="23" fillId="2" borderId="0" xfId="0" applyFont="1" applyFill="1" applyAlignment="1" applyProtection="1">
      <alignment horizontal="distributed" vertical="center"/>
    </xf>
    <xf numFmtId="0" fontId="23" fillId="2" borderId="0" xfId="0" applyFont="1" applyFill="1" applyAlignment="1" applyProtection="1">
      <alignment vertical="center"/>
    </xf>
    <xf numFmtId="0" fontId="23" fillId="2" borderId="0" xfId="0" applyFont="1" applyFill="1" applyAlignment="1" applyProtection="1">
      <alignment horizontal="left" vertical="center" shrinkToFit="1"/>
    </xf>
    <xf numFmtId="0" fontId="23" fillId="2" borderId="0" xfId="0" applyFont="1" applyFill="1" applyAlignment="1" applyProtection="1">
      <alignment vertical="top"/>
    </xf>
    <xf numFmtId="0" fontId="23" fillId="2" borderId="0" xfId="0" applyFont="1" applyFill="1" applyAlignment="1" applyProtection="1">
      <alignment horizontal="distributed" vertical="top"/>
    </xf>
    <xf numFmtId="0" fontId="23" fillId="2" borderId="0" xfId="0" applyFont="1" applyFill="1" applyAlignment="1" applyProtection="1">
      <alignment horizontal="right" vertical="top"/>
    </xf>
    <xf numFmtId="0" fontId="23" fillId="2" borderId="0" xfId="0" applyFont="1" applyFill="1" applyAlignment="1" applyProtection="1">
      <alignment horizontal="left" vertical="top" shrinkToFit="1"/>
    </xf>
    <xf numFmtId="0" fontId="1" fillId="2" borderId="0" xfId="0" applyFont="1" applyFill="1" applyAlignment="1" applyProtection="1">
      <alignment vertical="top"/>
    </xf>
    <xf numFmtId="0" fontId="21" fillId="2" borderId="0" xfId="0" applyFont="1" applyFill="1" applyAlignment="1" applyProtection="1">
      <alignment horizontal="left" vertical="center"/>
    </xf>
    <xf numFmtId="0" fontId="23" fillId="2" borderId="0" xfId="0" applyFont="1" applyFill="1" applyAlignment="1" applyProtection="1">
      <alignment wrapText="1"/>
    </xf>
    <xf numFmtId="0" fontId="23" fillId="2" borderId="0" xfId="0" applyFont="1" applyFill="1" applyAlignment="1" applyProtection="1"/>
    <xf numFmtId="177" fontId="23" fillId="2" borderId="0" xfId="0" applyNumberFormat="1" applyFont="1" applyFill="1" applyAlignment="1" applyProtection="1"/>
    <xf numFmtId="0" fontId="10" fillId="2" borderId="0" xfId="0" applyFont="1" applyFill="1" applyAlignment="1" applyProtection="1"/>
    <xf numFmtId="0" fontId="23" fillId="2" borderId="0" xfId="0" applyFont="1" applyFill="1" applyAlignment="1" applyProtection="1">
      <alignment horizontal="center" vertical="center"/>
    </xf>
    <xf numFmtId="0" fontId="23" fillId="2" borderId="0" xfId="0" applyNumberFormat="1" applyFont="1" applyFill="1" applyProtection="1">
      <alignment vertical="center"/>
    </xf>
    <xf numFmtId="0" fontId="9" fillId="0" borderId="28" xfId="4" applyFont="1" applyBorder="1" applyAlignment="1">
      <alignment horizontal="distributed" vertical="center" wrapText="1"/>
    </xf>
    <xf numFmtId="0" fontId="9" fillId="0" borderId="28" xfId="4" applyFont="1" applyBorder="1" applyAlignment="1">
      <alignment horizontal="center" vertical="center" wrapText="1"/>
    </xf>
    <xf numFmtId="0" fontId="0" fillId="3" borderId="3" xfId="3" applyFont="1" applyFill="1" applyBorder="1" applyAlignment="1" applyProtection="1">
      <alignment horizontal="left" vertical="center" shrinkToFit="1"/>
      <protection locked="0"/>
    </xf>
    <xf numFmtId="0" fontId="0" fillId="0" borderId="0" xfId="0" applyFont="1">
      <alignment vertical="center"/>
    </xf>
    <xf numFmtId="0" fontId="17" fillId="0" borderId="61" xfId="2" applyFont="1" applyBorder="1" applyAlignment="1">
      <alignment vertical="center"/>
    </xf>
    <xf numFmtId="0" fontId="17" fillId="0" borderId="52" xfId="2" applyFont="1" applyBorder="1"/>
    <xf numFmtId="0" fontId="17" fillId="0" borderId="52" xfId="2" applyFont="1" applyBorder="1" applyAlignment="1">
      <alignment vertical="center"/>
    </xf>
    <xf numFmtId="0" fontId="17" fillId="0" borderId="52" xfId="2" applyFont="1" applyBorder="1" applyAlignment="1">
      <alignment horizontal="center" vertical="center"/>
    </xf>
    <xf numFmtId="0" fontId="17" fillId="0" borderId="55" xfId="2" applyFont="1" applyBorder="1" applyAlignment="1">
      <alignment vertical="center"/>
    </xf>
    <xf numFmtId="0" fontId="17" fillId="0" borderId="0" xfId="2" applyFont="1"/>
    <xf numFmtId="0" fontId="9" fillId="0" borderId="36" xfId="2" applyFont="1" applyBorder="1" applyAlignment="1">
      <alignment horizontal="center" vertical="center"/>
    </xf>
    <xf numFmtId="0" fontId="9" fillId="0" borderId="36" xfId="2" applyFont="1" applyBorder="1" applyAlignment="1">
      <alignment horizontal="center" vertical="center" wrapText="1"/>
    </xf>
    <xf numFmtId="0" fontId="0" fillId="0" borderId="0" xfId="0" applyFont="1" applyBorder="1">
      <alignment vertical="center"/>
    </xf>
    <xf numFmtId="38" fontId="0" fillId="0" borderId="0" xfId="0" applyNumberFormat="1" applyFont="1" applyBorder="1">
      <alignment vertical="center"/>
    </xf>
    <xf numFmtId="0" fontId="9" fillId="0" borderId="27" xfId="2" applyFont="1" applyBorder="1" applyAlignment="1">
      <alignment horizontal="center" vertical="center" wrapText="1"/>
    </xf>
    <xf numFmtId="0" fontId="9" fillId="0" borderId="0" xfId="2" applyFont="1"/>
    <xf numFmtId="0" fontId="9" fillId="0" borderId="0" xfId="2" applyFont="1" applyBorder="1" applyAlignment="1">
      <alignment vertical="center"/>
    </xf>
    <xf numFmtId="0" fontId="9" fillId="0" borderId="35" xfId="2" applyFont="1" applyBorder="1" applyAlignment="1">
      <alignment vertical="center"/>
    </xf>
    <xf numFmtId="0" fontId="9" fillId="0" borderId="36" xfId="2" applyFont="1" applyBorder="1" applyAlignment="1">
      <alignment vertical="center"/>
    </xf>
    <xf numFmtId="0" fontId="9" fillId="0" borderId="36" xfId="2" applyFont="1" applyBorder="1" applyAlignment="1">
      <alignment horizontal="right" vertical="center"/>
    </xf>
    <xf numFmtId="0" fontId="9" fillId="0" borderId="25" xfId="2" applyFont="1" applyBorder="1" applyAlignment="1">
      <alignment vertical="center"/>
    </xf>
    <xf numFmtId="0" fontId="9" fillId="0" borderId="0" xfId="2" applyFont="1" applyAlignment="1">
      <alignment vertical="center"/>
    </xf>
    <xf numFmtId="0" fontId="9" fillId="0" borderId="0" xfId="0" applyFont="1">
      <alignment vertical="center"/>
    </xf>
    <xf numFmtId="0" fontId="9" fillId="6" borderId="11" xfId="0" applyFont="1" applyFill="1" applyBorder="1">
      <alignment vertical="center"/>
    </xf>
    <xf numFmtId="0" fontId="9" fillId="6" borderId="29" xfId="0" applyFont="1" applyFill="1" applyBorder="1">
      <alignment vertical="center"/>
    </xf>
    <xf numFmtId="38" fontId="9" fillId="6" borderId="29" xfId="0" applyNumberFormat="1" applyFont="1" applyFill="1" applyBorder="1">
      <alignment vertical="center"/>
    </xf>
    <xf numFmtId="0" fontId="9" fillId="0" borderId="18" xfId="0" applyFont="1" applyBorder="1">
      <alignment vertical="center"/>
    </xf>
    <xf numFmtId="182" fontId="9" fillId="6" borderId="29" xfId="0" applyNumberFormat="1" applyFont="1" applyFill="1" applyBorder="1">
      <alignment vertical="center"/>
    </xf>
    <xf numFmtId="0" fontId="9" fillId="6" borderId="29" xfId="0" applyFont="1" applyFill="1" applyBorder="1" applyAlignment="1">
      <alignment horizontal="center" vertical="center"/>
    </xf>
    <xf numFmtId="0" fontId="9" fillId="6" borderId="29" xfId="0" applyFont="1" applyFill="1" applyBorder="1" applyAlignment="1">
      <alignment horizontal="left" vertical="center"/>
    </xf>
    <xf numFmtId="0" fontId="9" fillId="0" borderId="12" xfId="0" applyFont="1" applyFill="1" applyBorder="1">
      <alignment vertical="center"/>
    </xf>
    <xf numFmtId="0" fontId="9" fillId="6" borderId="11" xfId="0" applyFont="1" applyFill="1" applyBorder="1" applyAlignment="1">
      <alignment vertical="center" shrinkToFit="1"/>
    </xf>
    <xf numFmtId="0" fontId="9" fillId="6" borderId="29" xfId="0" applyFont="1" applyFill="1" applyBorder="1" applyAlignment="1">
      <alignment vertical="center" shrinkToFit="1"/>
    </xf>
    <xf numFmtId="49" fontId="9" fillId="6" borderId="29" xfId="0" applyNumberFormat="1" applyFont="1" applyFill="1" applyBorder="1" applyAlignment="1">
      <alignment vertical="center" shrinkToFit="1"/>
    </xf>
    <xf numFmtId="58" fontId="9" fillId="6" borderId="29" xfId="0" applyNumberFormat="1" applyFont="1" applyFill="1" applyBorder="1" applyAlignment="1">
      <alignment vertical="center" shrinkToFit="1"/>
    </xf>
    <xf numFmtId="0" fontId="46" fillId="2" borderId="0" xfId="0" applyFont="1" applyFill="1">
      <alignment vertical="center"/>
    </xf>
    <xf numFmtId="0" fontId="20" fillId="2" borderId="0" xfId="0" applyFont="1" applyFill="1">
      <alignment vertical="center"/>
    </xf>
    <xf numFmtId="0" fontId="0" fillId="2" borderId="2" xfId="0" applyFill="1" applyBorder="1" applyAlignment="1">
      <alignment horizontal="center" vertical="center"/>
    </xf>
    <xf numFmtId="0" fontId="9" fillId="6" borderId="29" xfId="0" applyFont="1" applyFill="1" applyBorder="1" applyAlignment="1">
      <alignment vertical="center" wrapText="1"/>
    </xf>
    <xf numFmtId="0" fontId="9" fillId="6" borderId="29" xfId="0" applyFont="1" applyFill="1" applyBorder="1" applyAlignment="1">
      <alignment horizontal="left" vertical="center" wrapText="1" shrinkToFit="1"/>
    </xf>
    <xf numFmtId="0" fontId="9" fillId="6" borderId="29" xfId="0" applyFont="1" applyFill="1" applyBorder="1" applyAlignment="1">
      <alignment vertical="center" wrapText="1" shrinkToFit="1"/>
    </xf>
    <xf numFmtId="0" fontId="9" fillId="2" borderId="4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8" fillId="2" borderId="62" xfId="0" applyFont="1" applyFill="1" applyBorder="1" applyAlignment="1">
      <alignment horizontal="right" vertical="center"/>
    </xf>
    <xf numFmtId="0" fontId="8" fillId="2" borderId="63" xfId="0" applyFont="1" applyFill="1" applyBorder="1" applyAlignment="1">
      <alignment horizontal="right" vertical="center"/>
    </xf>
    <xf numFmtId="0" fontId="8" fillId="2" borderId="64" xfId="0" applyFont="1" applyFill="1" applyBorder="1" applyAlignment="1">
      <alignment horizontal="right" vertical="center"/>
    </xf>
    <xf numFmtId="0" fontId="8" fillId="2" borderId="65" xfId="0" applyFont="1" applyFill="1" applyBorder="1" applyAlignment="1">
      <alignment horizontal="right" vertical="center"/>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 fillId="2" borderId="0" xfId="0" applyFont="1" applyFill="1" applyBorder="1" applyAlignment="1">
      <alignment horizontal="left" vertical="center" shrinkToFit="1"/>
    </xf>
    <xf numFmtId="0" fontId="1" fillId="2" borderId="41" xfId="0" applyFont="1" applyFill="1" applyBorder="1">
      <alignment vertical="center"/>
    </xf>
    <xf numFmtId="0" fontId="1" fillId="2" borderId="26" xfId="0" applyFont="1" applyFill="1" applyBorder="1">
      <alignment vertical="center"/>
    </xf>
    <xf numFmtId="0" fontId="1" fillId="2" borderId="52" xfId="0" applyFont="1" applyFill="1" applyBorder="1">
      <alignment vertical="center"/>
    </xf>
    <xf numFmtId="0" fontId="47" fillId="7" borderId="69" xfId="0" applyFont="1" applyFill="1" applyBorder="1" applyAlignment="1">
      <alignment horizontal="left" vertical="center"/>
    </xf>
    <xf numFmtId="0" fontId="0" fillId="0" borderId="0" xfId="0" applyFill="1" applyAlignment="1">
      <alignment horizontal="center" vertical="center"/>
    </xf>
    <xf numFmtId="0" fontId="47" fillId="2" borderId="0" xfId="0" applyFont="1" applyFill="1" applyAlignment="1">
      <alignment horizontal="left" vertical="top"/>
    </xf>
    <xf numFmtId="0" fontId="1" fillId="2" borderId="0" xfId="0" applyFont="1" applyFill="1" applyAlignment="1">
      <alignment horizontal="center" vertical="center"/>
    </xf>
    <xf numFmtId="0" fontId="46" fillId="2" borderId="0" xfId="0" applyFont="1" applyFill="1" applyProtection="1">
      <alignment vertical="center"/>
    </xf>
    <xf numFmtId="0" fontId="46" fillId="2" borderId="0" xfId="0" applyFont="1" applyFill="1" applyAlignment="1" applyProtection="1">
      <alignment horizontal="center" vertical="center" shrinkToFit="1"/>
    </xf>
    <xf numFmtId="0" fontId="46" fillId="2" borderId="0" xfId="0" applyFont="1" applyFill="1" applyAlignment="1" applyProtection="1">
      <alignment horizontal="right" vertical="center"/>
    </xf>
    <xf numFmtId="0" fontId="46" fillId="2" borderId="0" xfId="0" applyFont="1" applyFill="1" applyAlignment="1" applyProtection="1">
      <alignment horizontal="center" vertical="center"/>
    </xf>
    <xf numFmtId="0" fontId="46" fillId="2" borderId="0" xfId="0" applyFont="1" applyFill="1" applyAlignment="1">
      <alignment horizontal="right" vertical="center"/>
    </xf>
    <xf numFmtId="0" fontId="48" fillId="2" borderId="0" xfId="0" applyFont="1" applyFill="1" applyAlignment="1">
      <alignment horizontal="left" vertical="top" wrapText="1" shrinkToFit="1"/>
    </xf>
    <xf numFmtId="0" fontId="0" fillId="2" borderId="0" xfId="0" applyFont="1" applyFill="1" applyAlignment="1">
      <alignment horizontal="left" vertical="center"/>
    </xf>
    <xf numFmtId="0" fontId="0" fillId="2" borderId="0" xfId="0" applyFont="1" applyFill="1" applyAlignment="1">
      <alignment vertical="center"/>
    </xf>
    <xf numFmtId="0" fontId="49" fillId="8" borderId="0" xfId="0" applyFont="1" applyFill="1" applyAlignment="1">
      <alignment vertical="center"/>
    </xf>
    <xf numFmtId="0" fontId="49" fillId="8" borderId="0" xfId="0" applyFont="1" applyFill="1">
      <alignment vertical="center"/>
    </xf>
    <xf numFmtId="0" fontId="49" fillId="8" borderId="0" xfId="0" applyFont="1" applyFill="1" applyProtection="1">
      <alignment vertical="center"/>
    </xf>
    <xf numFmtId="0" fontId="49" fillId="8" borderId="0" xfId="0" applyFont="1" applyFill="1" applyAlignment="1" applyProtection="1">
      <alignment horizontal="right" vertical="center" shrinkToFit="1"/>
    </xf>
    <xf numFmtId="0" fontId="49" fillId="8" borderId="0" xfId="0" applyFont="1" applyFill="1" applyAlignment="1" applyProtection="1">
      <alignment vertical="center" shrinkToFit="1"/>
    </xf>
    <xf numFmtId="0" fontId="49" fillId="8" borderId="0" xfId="0" applyFont="1" applyFill="1" applyAlignment="1" applyProtection="1">
      <alignment horizontal="center" vertical="center" shrinkToFit="1"/>
    </xf>
    <xf numFmtId="0" fontId="49" fillId="8" borderId="0" xfId="0" applyFont="1" applyFill="1" applyAlignment="1" applyProtection="1">
      <alignment horizontal="right" vertical="center"/>
    </xf>
    <xf numFmtId="0" fontId="49" fillId="8" borderId="0" xfId="0" applyFont="1" applyFill="1" applyAlignment="1" applyProtection="1">
      <alignment horizontal="center" vertical="center"/>
    </xf>
    <xf numFmtId="0" fontId="0" fillId="8" borderId="0" xfId="0" applyFill="1" applyProtection="1">
      <alignment vertical="center"/>
    </xf>
    <xf numFmtId="0" fontId="23" fillId="9" borderId="0" xfId="0" applyFont="1" applyFill="1" applyProtection="1">
      <alignment vertical="center"/>
    </xf>
    <xf numFmtId="0" fontId="23" fillId="9" borderId="0" xfId="0" applyFont="1" applyFill="1" applyAlignment="1" applyProtection="1"/>
    <xf numFmtId="0" fontId="17" fillId="0" borderId="70" xfId="0" applyFont="1" applyFill="1" applyBorder="1" applyAlignment="1">
      <alignment horizontal="center" vertical="center" wrapText="1"/>
    </xf>
    <xf numFmtId="0" fontId="1" fillId="2" borderId="71" xfId="0" applyFont="1" applyFill="1" applyBorder="1">
      <alignment vertical="center"/>
    </xf>
    <xf numFmtId="0" fontId="1" fillId="2" borderId="63" xfId="0" applyFont="1" applyFill="1" applyBorder="1">
      <alignment vertical="center"/>
    </xf>
    <xf numFmtId="0" fontId="1" fillId="2" borderId="64" xfId="0" applyFont="1" applyFill="1" applyBorder="1">
      <alignment vertical="center"/>
    </xf>
    <xf numFmtId="0" fontId="1" fillId="2" borderId="72" xfId="0" applyFont="1" applyFill="1" applyBorder="1" applyAlignment="1">
      <alignment horizontal="center" vertical="center"/>
    </xf>
    <xf numFmtId="0" fontId="1" fillId="2" borderId="73" xfId="0" applyFont="1" applyFill="1" applyBorder="1" applyAlignment="1">
      <alignment horizontal="center" vertical="center"/>
    </xf>
    <xf numFmtId="0" fontId="1" fillId="2" borderId="74" xfId="0" applyFont="1" applyFill="1" applyBorder="1" applyAlignment="1">
      <alignment horizontal="center" vertical="center"/>
    </xf>
    <xf numFmtId="0" fontId="8" fillId="2" borderId="71" xfId="0" applyFont="1" applyFill="1" applyBorder="1" applyAlignment="1">
      <alignment horizontal="right" vertical="center"/>
    </xf>
    <xf numFmtId="38" fontId="10" fillId="3" borderId="73" xfId="1" applyFont="1" applyFill="1" applyBorder="1" applyAlignment="1" applyProtection="1">
      <alignment horizontal="right" vertical="center"/>
      <protection locked="0"/>
    </xf>
    <xf numFmtId="38" fontId="12" fillId="2" borderId="74" xfId="1" applyFont="1" applyFill="1" applyBorder="1" applyAlignment="1">
      <alignment horizontal="right" vertical="center"/>
    </xf>
    <xf numFmtId="0" fontId="1" fillId="2" borderId="75"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8" fillId="2" borderId="78" xfId="0" applyFont="1" applyFill="1" applyBorder="1" applyAlignment="1">
      <alignment horizontal="right" vertical="center"/>
    </xf>
    <xf numFmtId="38" fontId="12" fillId="2" borderId="77" xfId="1" applyFont="1" applyFill="1" applyBorder="1" applyAlignment="1">
      <alignment horizontal="right" vertical="center"/>
    </xf>
    <xf numFmtId="38" fontId="12" fillId="2" borderId="73" xfId="1" applyFont="1" applyFill="1" applyBorder="1" applyAlignment="1">
      <alignment horizontal="right" vertical="center"/>
    </xf>
    <xf numFmtId="0" fontId="1" fillId="2" borderId="79" xfId="0" applyFont="1" applyFill="1" applyBorder="1" applyAlignment="1">
      <alignment horizontal="center" vertical="center"/>
    </xf>
    <xf numFmtId="0" fontId="8" fillId="2" borderId="80" xfId="0" applyFont="1" applyFill="1" applyBorder="1" applyAlignment="1">
      <alignment horizontal="right" vertical="center"/>
    </xf>
    <xf numFmtId="38" fontId="12" fillId="2" borderId="81" xfId="1" applyFont="1" applyFill="1" applyBorder="1" applyAlignment="1">
      <alignment horizontal="right" vertical="center"/>
    </xf>
    <xf numFmtId="0" fontId="8" fillId="2" borderId="38" xfId="0" applyFont="1" applyFill="1" applyBorder="1" applyAlignment="1">
      <alignment horizontal="right" vertical="center"/>
    </xf>
    <xf numFmtId="38" fontId="12" fillId="2" borderId="82" xfId="1" applyFont="1" applyFill="1" applyBorder="1" applyAlignment="1">
      <alignment horizontal="right" vertical="center"/>
    </xf>
    <xf numFmtId="0" fontId="1" fillId="2" borderId="83" xfId="0" applyFont="1" applyFill="1" applyBorder="1" applyAlignment="1">
      <alignment horizontal="center" vertical="center" wrapText="1"/>
    </xf>
    <xf numFmtId="0" fontId="8" fillId="2" borderId="78" xfId="0" applyFont="1" applyFill="1" applyBorder="1" applyAlignment="1">
      <alignment horizontal="right" vertical="center" wrapText="1"/>
    </xf>
    <xf numFmtId="0" fontId="47" fillId="8" borderId="0" xfId="0" applyFont="1" applyFill="1" applyAlignment="1">
      <alignment horizontal="left" vertical="center"/>
    </xf>
    <xf numFmtId="0" fontId="0" fillId="2" borderId="0" xfId="0" applyFill="1" applyAlignment="1">
      <alignment vertical="center"/>
    </xf>
    <xf numFmtId="0" fontId="0" fillId="0" borderId="0" xfId="0" applyAlignment="1">
      <alignment vertical="center"/>
    </xf>
    <xf numFmtId="0" fontId="9" fillId="2" borderId="84" xfId="0" applyFont="1" applyFill="1" applyBorder="1" applyAlignment="1">
      <alignment horizontal="distributed" indent="1"/>
    </xf>
    <xf numFmtId="0" fontId="0" fillId="2" borderId="85" xfId="0" applyFill="1" applyBorder="1" applyAlignment="1">
      <alignment horizontal="distributed" vertical="center" indent="1"/>
    </xf>
    <xf numFmtId="0" fontId="0" fillId="2" borderId="20" xfId="0" applyFill="1" applyBorder="1" applyAlignment="1">
      <alignment horizontal="left" vertical="center" shrinkToFit="1"/>
    </xf>
    <xf numFmtId="0" fontId="0" fillId="2" borderId="86" xfId="0" applyFill="1" applyBorder="1" applyAlignment="1">
      <alignment horizontal="distributed" vertical="center" indent="1"/>
    </xf>
    <xf numFmtId="0" fontId="0" fillId="3" borderId="2" xfId="0" applyFill="1" applyBorder="1" applyAlignment="1" applyProtection="1">
      <alignment horizontal="center" vertical="center"/>
      <protection locked="0"/>
    </xf>
    <xf numFmtId="0" fontId="0" fillId="2" borderId="21" xfId="0" applyFill="1" applyBorder="1" applyAlignment="1">
      <alignment horizontal="left" vertical="center" shrinkToFit="1"/>
    </xf>
    <xf numFmtId="0" fontId="0" fillId="2" borderId="84" xfId="0" applyFill="1" applyBorder="1" applyAlignment="1">
      <alignment horizontal="left" vertical="center" shrinkToFit="1"/>
    </xf>
    <xf numFmtId="0" fontId="0" fillId="0" borderId="21" xfId="0" applyBorder="1" applyAlignment="1">
      <alignment vertical="center" shrinkToFit="1"/>
    </xf>
    <xf numFmtId="0" fontId="37" fillId="2" borderId="32" xfId="0" applyFont="1" applyFill="1" applyBorder="1" applyAlignment="1">
      <alignment horizontal="center" vertical="center"/>
    </xf>
    <xf numFmtId="0" fontId="38" fillId="2" borderId="36" xfId="0" applyFont="1" applyFill="1" applyBorder="1" applyAlignment="1">
      <alignment vertical="center" wrapText="1"/>
    </xf>
    <xf numFmtId="38" fontId="20" fillId="2" borderId="44" xfId="1" applyFont="1" applyFill="1" applyBorder="1" applyAlignment="1" applyProtection="1">
      <alignment horizontal="right" vertical="center" indent="1"/>
    </xf>
    <xf numFmtId="38" fontId="10" fillId="2" borderId="36" xfId="1" applyFont="1" applyFill="1" applyBorder="1" applyAlignment="1" applyProtection="1">
      <alignment horizontal="right" vertical="center"/>
    </xf>
    <xf numFmtId="0" fontId="0" fillId="2" borderId="81" xfId="0" applyFont="1" applyFill="1" applyBorder="1" applyAlignment="1">
      <alignment horizontal="center" vertical="center"/>
    </xf>
    <xf numFmtId="0" fontId="0" fillId="2" borderId="82" xfId="0" applyFont="1" applyFill="1" applyBorder="1" applyAlignment="1">
      <alignment horizontal="center" vertical="center"/>
    </xf>
    <xf numFmtId="0" fontId="0" fillId="2" borderId="74" xfId="0" applyFont="1" applyFill="1" applyBorder="1" applyAlignment="1">
      <alignment horizontal="center" vertical="center" wrapText="1"/>
    </xf>
    <xf numFmtId="38" fontId="1" fillId="2" borderId="87" xfId="1" applyFont="1" applyFill="1" applyBorder="1" applyAlignment="1" applyProtection="1">
      <alignment horizontal="center" vertical="center"/>
    </xf>
    <xf numFmtId="38" fontId="1" fillId="2" borderId="48" xfId="1" applyFont="1" applyFill="1" applyBorder="1" applyAlignment="1" applyProtection="1">
      <alignment horizontal="center" vertical="center"/>
    </xf>
    <xf numFmtId="38" fontId="1" fillId="2" borderId="17" xfId="1" applyFill="1" applyBorder="1" applyProtection="1">
      <alignment vertical="center"/>
    </xf>
    <xf numFmtId="38" fontId="1" fillId="2" borderId="87" xfId="1" applyFill="1" applyBorder="1" applyProtection="1">
      <alignment vertical="center"/>
    </xf>
    <xf numFmtId="0" fontId="0" fillId="3" borderId="0" xfId="3" applyFont="1" applyFill="1" applyBorder="1" applyAlignment="1" applyProtection="1">
      <alignment horizontal="left" vertical="center"/>
      <protection locked="0"/>
    </xf>
    <xf numFmtId="49" fontId="10" fillId="3" borderId="0" xfId="3" applyNumberFormat="1" applyFont="1" applyFill="1" applyBorder="1" applyAlignment="1" applyProtection="1">
      <alignment horizontal="left" vertical="center"/>
      <protection locked="0"/>
    </xf>
    <xf numFmtId="0" fontId="0" fillId="3" borderId="0" xfId="3" applyFont="1" applyFill="1" applyBorder="1" applyAlignment="1" applyProtection="1">
      <alignment horizontal="left" vertical="center" shrinkToFit="1"/>
      <protection locked="0"/>
    </xf>
    <xf numFmtId="0" fontId="47" fillId="2" borderId="0" xfId="0" applyFont="1" applyFill="1">
      <alignment vertical="center"/>
    </xf>
    <xf numFmtId="0" fontId="10" fillId="0" borderId="0" xfId="0" applyFont="1" applyFill="1" applyAlignment="1">
      <alignment vertical="center"/>
    </xf>
    <xf numFmtId="0" fontId="10" fillId="0" borderId="0" xfId="0" applyFont="1" applyAlignment="1">
      <alignment horizontal="center" vertical="center"/>
    </xf>
    <xf numFmtId="0" fontId="48" fillId="2" borderId="0" xfId="0" applyFont="1" applyFill="1" applyAlignment="1" applyProtection="1">
      <alignment horizontal="left" vertical="top" wrapText="1"/>
    </xf>
    <xf numFmtId="0" fontId="0" fillId="3" borderId="10" xfId="0" applyFill="1" applyBorder="1" applyAlignment="1" applyProtection="1">
      <alignment horizontal="center" vertical="center" shrinkToFit="1"/>
      <protection locked="0"/>
    </xf>
    <xf numFmtId="38" fontId="50" fillId="0" borderId="72" xfId="1" applyFont="1" applyFill="1" applyBorder="1" applyAlignment="1" applyProtection="1">
      <alignment horizontal="right" vertical="center"/>
    </xf>
    <xf numFmtId="182" fontId="1" fillId="2" borderId="13" xfId="0" applyNumberFormat="1" applyFont="1" applyFill="1" applyBorder="1">
      <alignment vertical="center"/>
    </xf>
    <xf numFmtId="0" fontId="0" fillId="0" borderId="0" xfId="0" applyFill="1" applyBorder="1" applyAlignment="1" applyProtection="1">
      <alignment vertical="center" shrinkToFit="1"/>
      <protection locked="0"/>
    </xf>
    <xf numFmtId="0" fontId="1" fillId="0" borderId="0" xfId="3" applyFont="1" applyFill="1" applyBorder="1" applyAlignment="1" applyProtection="1">
      <alignment vertical="center"/>
      <protection locked="0"/>
    </xf>
    <xf numFmtId="49" fontId="10" fillId="0" borderId="0" xfId="3" applyNumberFormat="1" applyFont="1" applyFill="1" applyBorder="1" applyAlignment="1" applyProtection="1">
      <alignment vertical="center" shrinkToFit="1"/>
      <protection locked="0"/>
    </xf>
    <xf numFmtId="0" fontId="1" fillId="0" borderId="0" xfId="3" applyFont="1" applyFill="1" applyBorder="1" applyAlignment="1" applyProtection="1">
      <alignment vertical="center" shrinkToFit="1"/>
      <protection locked="0"/>
    </xf>
    <xf numFmtId="0" fontId="0" fillId="3" borderId="4" xfId="3" applyFont="1" applyFill="1" applyBorder="1" applyAlignment="1" applyProtection="1">
      <alignment vertical="center" shrinkToFit="1"/>
      <protection locked="0"/>
    </xf>
    <xf numFmtId="184" fontId="1" fillId="0" borderId="6" xfId="1" applyNumberFormat="1" applyFill="1" applyBorder="1" applyProtection="1">
      <alignment vertical="center"/>
    </xf>
    <xf numFmtId="38" fontId="20" fillId="0" borderId="44" xfId="1" applyFont="1" applyFill="1" applyBorder="1" applyAlignment="1" applyProtection="1">
      <alignment horizontal="right" vertical="center" indent="1"/>
    </xf>
    <xf numFmtId="49" fontId="10" fillId="3" borderId="10" xfId="3" applyNumberFormat="1" applyFont="1" applyFill="1" applyBorder="1" applyAlignment="1" applyProtection="1">
      <alignment vertical="center" shrinkToFit="1"/>
      <protection locked="0"/>
    </xf>
    <xf numFmtId="0" fontId="1" fillId="0" borderId="88" xfId="3" applyFont="1" applyFill="1" applyBorder="1" applyAlignment="1" applyProtection="1">
      <alignment vertical="center"/>
    </xf>
    <xf numFmtId="0" fontId="1" fillId="0" borderId="89" xfId="3" applyFont="1" applyFill="1" applyBorder="1" applyAlignment="1" applyProtection="1">
      <alignment vertical="center"/>
    </xf>
    <xf numFmtId="0" fontId="0" fillId="0" borderId="0" xfId="3" applyFont="1" applyFill="1" applyBorder="1" applyAlignment="1">
      <alignment horizontal="center" vertical="center" shrinkToFit="1"/>
    </xf>
    <xf numFmtId="0" fontId="0" fillId="0" borderId="0" xfId="3" applyFont="1" applyFill="1" applyBorder="1" applyAlignment="1" applyProtection="1">
      <alignment horizontal="left" vertical="center"/>
      <protection locked="0"/>
    </xf>
    <xf numFmtId="0" fontId="0" fillId="0" borderId="0" xfId="3" applyFont="1" applyFill="1" applyBorder="1" applyAlignment="1">
      <alignment horizontal="center" vertical="center"/>
    </xf>
    <xf numFmtId="49" fontId="10" fillId="0" borderId="0" xfId="3" applyNumberFormat="1" applyFont="1" applyFill="1" applyBorder="1" applyAlignment="1" applyProtection="1">
      <alignment horizontal="left" vertical="center"/>
      <protection locked="0"/>
    </xf>
    <xf numFmtId="0" fontId="0" fillId="0" borderId="0" xfId="3" applyFont="1" applyFill="1" applyBorder="1" applyAlignment="1" applyProtection="1">
      <alignment horizontal="left" vertical="center" shrinkToFit="1"/>
      <protection locked="0"/>
    </xf>
    <xf numFmtId="0" fontId="20" fillId="2" borderId="0" xfId="0" applyFont="1" applyFill="1" applyAlignment="1">
      <alignment vertical="top"/>
    </xf>
    <xf numFmtId="0" fontId="0" fillId="2" borderId="0" xfId="0" applyFont="1" applyFill="1" applyBorder="1">
      <alignment vertical="center"/>
    </xf>
    <xf numFmtId="0" fontId="0" fillId="2" borderId="0" xfId="0" applyFont="1" applyFill="1" applyBorder="1" applyAlignment="1">
      <alignment horizontal="left" vertical="center"/>
    </xf>
    <xf numFmtId="0" fontId="0" fillId="2" borderId="1" xfId="0" applyFont="1" applyFill="1" applyBorder="1" applyAlignment="1">
      <alignment horizontal="left" vertical="center"/>
    </xf>
    <xf numFmtId="0" fontId="51" fillId="0" borderId="0" xfId="0" applyFont="1" applyBorder="1" applyAlignment="1">
      <alignment vertical="center" wrapText="1"/>
    </xf>
    <xf numFmtId="38" fontId="52" fillId="2" borderId="0" xfId="1" applyFont="1" applyFill="1" applyProtection="1">
      <alignment vertical="center"/>
    </xf>
    <xf numFmtId="38" fontId="42" fillId="2" borderId="0" xfId="1" applyFont="1" applyFill="1" applyProtection="1">
      <alignment vertical="center"/>
    </xf>
    <xf numFmtId="38" fontId="1" fillId="2" borderId="37" xfId="1" applyFont="1" applyFill="1" applyBorder="1" applyAlignment="1" applyProtection="1">
      <alignment horizontal="center" vertical="center" shrinkToFit="1"/>
    </xf>
    <xf numFmtId="38" fontId="1" fillId="2" borderId="38" xfId="1" applyFont="1" applyFill="1" applyBorder="1" applyAlignment="1" applyProtection="1">
      <alignment horizontal="center" vertical="center" shrinkToFit="1"/>
    </xf>
    <xf numFmtId="38" fontId="10" fillId="2" borderId="87" xfId="1" applyFont="1" applyFill="1" applyBorder="1" applyAlignment="1" applyProtection="1">
      <alignment horizontal="distributed" vertical="center" shrinkToFit="1"/>
    </xf>
    <xf numFmtId="38" fontId="10" fillId="2" borderId="48" xfId="1" applyFont="1" applyFill="1" applyBorder="1" applyAlignment="1" applyProtection="1">
      <alignment horizontal="distributed" vertical="center" shrinkToFit="1"/>
    </xf>
    <xf numFmtId="38" fontId="14" fillId="3" borderId="36" xfId="1" applyFont="1" applyFill="1" applyBorder="1" applyAlignment="1" applyProtection="1">
      <alignment horizontal="right" vertical="center" indent="1"/>
      <protection locked="0"/>
    </xf>
    <xf numFmtId="38" fontId="10" fillId="3" borderId="36" xfId="1" applyFont="1" applyFill="1" applyBorder="1" applyAlignment="1" applyProtection="1">
      <alignment horizontal="right" vertical="center" indent="1" shrinkToFit="1"/>
      <protection locked="0"/>
    </xf>
    <xf numFmtId="38" fontId="10" fillId="3" borderId="44" xfId="1" applyFont="1" applyFill="1" applyBorder="1" applyAlignment="1" applyProtection="1">
      <alignment horizontal="right" vertical="center" indent="1" shrinkToFit="1"/>
      <protection locked="0"/>
    </xf>
    <xf numFmtId="38" fontId="14" fillId="3" borderId="36" xfId="1" applyFont="1" applyFill="1" applyBorder="1" applyAlignment="1" applyProtection="1">
      <alignment horizontal="right" vertical="center" indent="1" shrinkToFit="1"/>
      <protection locked="0"/>
    </xf>
    <xf numFmtId="38" fontId="14" fillId="3" borderId="44" xfId="1" applyFont="1" applyFill="1" applyBorder="1" applyAlignment="1" applyProtection="1">
      <alignment horizontal="right" vertical="center" indent="1" shrinkToFit="1"/>
      <protection locked="0"/>
    </xf>
    <xf numFmtId="38" fontId="14" fillId="2" borderId="36" xfId="1" applyFont="1" applyFill="1" applyBorder="1" applyAlignment="1" applyProtection="1">
      <alignment horizontal="right" vertical="center" indent="1" shrinkToFit="1"/>
    </xf>
    <xf numFmtId="38" fontId="20" fillId="2" borderId="44" xfId="1" applyFont="1" applyFill="1" applyBorder="1" applyAlignment="1" applyProtection="1">
      <alignment horizontal="right" vertical="center" indent="1" shrinkToFit="1"/>
    </xf>
    <xf numFmtId="38" fontId="13" fillId="2" borderId="52" xfId="1" applyFont="1" applyFill="1" applyBorder="1" applyAlignment="1" applyProtection="1">
      <alignment horizontal="right" vertical="center" indent="1" shrinkToFit="1"/>
    </xf>
    <xf numFmtId="38" fontId="13" fillId="2" borderId="53" xfId="1" applyFont="1" applyFill="1" applyBorder="1" applyAlignment="1" applyProtection="1">
      <alignment horizontal="right" vertical="center" indent="1" shrinkToFit="1"/>
    </xf>
    <xf numFmtId="38" fontId="14" fillId="2" borderId="32" xfId="1" applyFont="1" applyFill="1" applyBorder="1" applyAlignment="1" applyProtection="1">
      <alignment horizontal="right" vertical="center" indent="1" shrinkToFit="1"/>
    </xf>
    <xf numFmtId="38" fontId="20" fillId="2" borderId="54" xfId="1" applyFont="1" applyFill="1" applyBorder="1" applyAlignment="1" applyProtection="1">
      <alignment horizontal="right" vertical="center" indent="1" shrinkToFit="1"/>
    </xf>
    <xf numFmtId="38" fontId="13" fillId="2" borderId="36" xfId="1" applyFont="1" applyFill="1" applyBorder="1" applyAlignment="1" applyProtection="1">
      <alignment horizontal="right" vertical="center" indent="1" shrinkToFit="1"/>
    </xf>
    <xf numFmtId="38" fontId="13" fillId="2" borderId="44" xfId="1" applyFont="1" applyFill="1" applyBorder="1" applyAlignment="1" applyProtection="1">
      <alignment horizontal="right" vertical="center" indent="1" shrinkToFit="1"/>
    </xf>
    <xf numFmtId="38" fontId="14" fillId="2" borderId="49" xfId="1" applyFont="1" applyFill="1" applyBorder="1" applyAlignment="1" applyProtection="1">
      <alignment horizontal="right" vertical="center" indent="1" shrinkToFit="1"/>
    </xf>
    <xf numFmtId="38" fontId="20" fillId="2" borderId="50" xfId="1" applyFont="1" applyFill="1" applyBorder="1" applyAlignment="1" applyProtection="1">
      <alignment horizontal="right" vertical="center" indent="1" shrinkToFit="1"/>
    </xf>
    <xf numFmtId="0" fontId="0" fillId="10" borderId="28" xfId="0" applyFill="1" applyBorder="1" applyAlignment="1" applyProtection="1">
      <alignment vertical="center" shrinkToFit="1"/>
      <protection locked="0"/>
    </xf>
    <xf numFmtId="180" fontId="0" fillId="10" borderId="28" xfId="0" applyNumberFormat="1" applyFill="1" applyBorder="1" applyProtection="1">
      <alignment vertical="center"/>
      <protection locked="0"/>
    </xf>
    <xf numFmtId="40" fontId="0" fillId="10" borderId="28" xfId="0" applyNumberFormat="1" applyFill="1" applyBorder="1" applyProtection="1">
      <alignment vertical="center"/>
      <protection locked="0"/>
    </xf>
    <xf numFmtId="0" fontId="53" fillId="0" borderId="0" xfId="0" applyFont="1" applyAlignment="1">
      <alignment horizontal="right" vertical="center"/>
    </xf>
    <xf numFmtId="38" fontId="53" fillId="0" borderId="28" xfId="0" applyNumberFormat="1" applyFont="1" applyBorder="1" applyProtection="1">
      <alignment vertical="center"/>
    </xf>
    <xf numFmtId="183" fontId="10" fillId="0" borderId="0" xfId="0" applyNumberFormat="1" applyFont="1" applyProtection="1">
      <alignment vertical="center"/>
    </xf>
    <xf numFmtId="0" fontId="1" fillId="11" borderId="10" xfId="3" applyFont="1" applyFill="1" applyBorder="1" applyAlignment="1" applyProtection="1">
      <alignment vertical="center"/>
      <protection locked="0"/>
    </xf>
    <xf numFmtId="0" fontId="38" fillId="0" borderId="74" xfId="0" applyFont="1" applyFill="1" applyBorder="1" applyAlignment="1">
      <alignment horizontal="center" vertical="center" wrapText="1"/>
    </xf>
    <xf numFmtId="0" fontId="9" fillId="2" borderId="0" xfId="0" applyFont="1" applyFill="1" applyAlignment="1">
      <alignment horizontal="right" vertical="center"/>
    </xf>
    <xf numFmtId="0" fontId="9" fillId="0" borderId="0" xfId="0" applyFont="1" applyFill="1">
      <alignment vertical="center"/>
    </xf>
    <xf numFmtId="0" fontId="0" fillId="2" borderId="0" xfId="0" applyFont="1" applyFill="1" applyAlignment="1">
      <alignment horizontal="right" vertical="center"/>
    </xf>
    <xf numFmtId="0" fontId="8" fillId="11" borderId="32" xfId="0" applyFont="1" applyFill="1" applyBorder="1" applyAlignment="1" applyProtection="1">
      <alignment horizontal="center" vertical="center" shrinkToFit="1"/>
      <protection locked="0"/>
    </xf>
    <xf numFmtId="0" fontId="8" fillId="3" borderId="90" xfId="0" applyFont="1" applyFill="1" applyBorder="1" applyAlignment="1" applyProtection="1">
      <alignment horizontal="right" vertical="center" shrinkToFit="1"/>
      <protection locked="0"/>
    </xf>
    <xf numFmtId="0" fontId="8" fillId="3" borderId="32" xfId="0" applyFont="1" applyFill="1" applyBorder="1" applyAlignment="1" applyProtection="1">
      <alignment horizontal="right" vertical="center" shrinkToFit="1"/>
      <protection locked="0"/>
    </xf>
    <xf numFmtId="0" fontId="8" fillId="2" borderId="32" xfId="0" applyFont="1" applyFill="1" applyBorder="1" applyAlignment="1" applyProtection="1">
      <alignment horizontal="right" vertical="center" shrinkToFit="1"/>
    </xf>
    <xf numFmtId="0" fontId="8" fillId="2" borderId="54" xfId="0" applyFont="1" applyFill="1" applyBorder="1" applyAlignment="1" applyProtection="1">
      <alignment horizontal="right" vertical="center" shrinkToFit="1"/>
    </xf>
    <xf numFmtId="0" fontId="8" fillId="3" borderId="74" xfId="0" applyFont="1" applyFill="1" applyBorder="1" applyAlignment="1" applyProtection="1">
      <alignment horizontal="right" vertical="center" shrinkToFit="1"/>
      <protection locked="0"/>
    </xf>
    <xf numFmtId="178" fontId="8" fillId="3" borderId="54" xfId="0" applyNumberFormat="1" applyFont="1" applyFill="1" applyBorder="1" applyAlignment="1" applyProtection="1">
      <alignment horizontal="right" vertical="center" shrinkToFit="1"/>
      <protection locked="0"/>
    </xf>
    <xf numFmtId="178" fontId="8" fillId="3" borderId="73" xfId="0" applyNumberFormat="1" applyFont="1" applyFill="1" applyBorder="1" applyAlignment="1" applyProtection="1">
      <alignment horizontal="right" vertical="center" shrinkToFit="1"/>
      <protection locked="0"/>
    </xf>
    <xf numFmtId="178" fontId="8" fillId="3" borderId="74" xfId="0" applyNumberFormat="1" applyFont="1" applyFill="1" applyBorder="1" applyAlignment="1" applyProtection="1">
      <alignment horizontal="right" vertical="center" shrinkToFit="1"/>
      <protection locked="0"/>
    </xf>
    <xf numFmtId="178" fontId="8" fillId="11" borderId="32" xfId="0" applyNumberFormat="1" applyFont="1" applyFill="1" applyBorder="1" applyAlignment="1" applyProtection="1">
      <alignment horizontal="center" vertical="center" shrinkToFit="1"/>
      <protection locked="0"/>
    </xf>
    <xf numFmtId="179" fontId="8" fillId="3" borderId="77" xfId="0" applyNumberFormat="1" applyFont="1" applyFill="1" applyBorder="1" applyAlignment="1" applyProtection="1">
      <alignment horizontal="right" vertical="center" shrinkToFit="1"/>
      <protection locked="0"/>
    </xf>
    <xf numFmtId="0" fontId="8" fillId="10" borderId="81" xfId="0" applyFont="1" applyFill="1" applyBorder="1" applyAlignment="1" applyProtection="1">
      <alignment horizontal="right" vertical="center" shrinkToFit="1"/>
      <protection locked="0"/>
    </xf>
    <xf numFmtId="179" fontId="8" fillId="10" borderId="77" xfId="0" applyNumberFormat="1" applyFont="1" applyFill="1" applyBorder="1" applyAlignment="1" applyProtection="1">
      <alignment horizontal="right" vertical="center" shrinkToFit="1"/>
      <protection locked="0"/>
    </xf>
    <xf numFmtId="0" fontId="8" fillId="10" borderId="74" xfId="0" applyFont="1" applyFill="1" applyBorder="1" applyAlignment="1" applyProtection="1">
      <alignment horizontal="right" vertical="center" shrinkToFit="1"/>
      <protection locked="0"/>
    </xf>
    <xf numFmtId="179" fontId="8" fillId="10" borderId="91" xfId="0" applyNumberFormat="1" applyFont="1" applyFill="1" applyBorder="1" applyAlignment="1" applyProtection="1">
      <alignment horizontal="right" vertical="center" shrinkToFit="1"/>
      <protection locked="0"/>
    </xf>
    <xf numFmtId="0" fontId="8" fillId="2" borderId="32" xfId="0" applyFont="1" applyFill="1" applyBorder="1" applyAlignment="1" applyProtection="1">
      <alignment horizontal="center" vertical="center" shrinkToFit="1"/>
    </xf>
    <xf numFmtId="0" fontId="8" fillId="3" borderId="77" xfId="0" applyFont="1" applyFill="1" applyBorder="1" applyAlignment="1" applyProtection="1">
      <alignment horizontal="right" vertical="center" shrinkToFit="1"/>
      <protection locked="0"/>
    </xf>
    <xf numFmtId="0" fontId="8" fillId="3" borderId="73" xfId="0" applyFont="1" applyFill="1" applyBorder="1" applyAlignment="1" applyProtection="1">
      <alignment horizontal="right" vertical="center" shrinkToFit="1"/>
      <protection locked="0"/>
    </xf>
    <xf numFmtId="0" fontId="8" fillId="3" borderId="32" xfId="0" applyFont="1" applyFill="1" applyBorder="1" applyAlignment="1" applyProtection="1">
      <alignment horizontal="center" vertical="center" shrinkToFit="1"/>
      <protection locked="0"/>
    </xf>
    <xf numFmtId="0" fontId="17" fillId="11" borderId="32" xfId="0" applyFont="1" applyFill="1" applyBorder="1" applyAlignment="1" applyProtection="1">
      <alignment horizontal="center" vertical="center" wrapText="1" shrinkToFit="1"/>
      <protection locked="0"/>
    </xf>
    <xf numFmtId="0" fontId="17" fillId="3" borderId="56" xfId="0" applyFont="1" applyFill="1" applyBorder="1" applyAlignment="1" applyProtection="1">
      <alignment horizontal="center" vertical="center" wrapText="1"/>
      <protection locked="0"/>
    </xf>
    <xf numFmtId="0" fontId="50" fillId="2" borderId="0" xfId="0" applyFont="1" applyFill="1" applyAlignment="1">
      <alignment vertical="center" shrinkToFit="1"/>
    </xf>
    <xf numFmtId="0" fontId="1" fillId="2" borderId="92" xfId="0" applyFont="1" applyFill="1" applyBorder="1">
      <alignment vertical="center"/>
    </xf>
    <xf numFmtId="0" fontId="53" fillId="2" borderId="93" xfId="0" applyFont="1" applyFill="1" applyBorder="1" applyAlignment="1">
      <alignment vertical="center" shrinkToFit="1"/>
    </xf>
    <xf numFmtId="38" fontId="54" fillId="0" borderId="29" xfId="0" applyNumberFormat="1" applyFont="1" applyFill="1" applyBorder="1">
      <alignment vertical="center"/>
    </xf>
    <xf numFmtId="0" fontId="9" fillId="0" borderId="3" xfId="0" applyFont="1" applyBorder="1" applyAlignment="1">
      <alignment horizontal="center" vertical="center"/>
    </xf>
    <xf numFmtId="0" fontId="9" fillId="0" borderId="9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58" fontId="9" fillId="6" borderId="12" xfId="0" applyNumberFormat="1" applyFont="1" applyFill="1" applyBorder="1" applyAlignment="1">
      <alignment vertical="center" shrinkToFit="1"/>
    </xf>
    <xf numFmtId="0" fontId="0" fillId="0" borderId="28" xfId="0" applyFill="1" applyBorder="1" applyAlignment="1">
      <alignment horizontal="center" vertical="center"/>
    </xf>
    <xf numFmtId="38" fontId="20" fillId="2" borderId="0" xfId="1" applyFont="1" applyFill="1" applyAlignment="1" applyProtection="1">
      <alignment vertical="center" wrapText="1"/>
    </xf>
    <xf numFmtId="0" fontId="10" fillId="2" borderId="36" xfId="1" applyNumberFormat="1" applyFont="1" applyFill="1" applyBorder="1" applyAlignment="1" applyProtection="1">
      <alignment horizontal="center" vertical="center" shrinkToFit="1"/>
    </xf>
    <xf numFmtId="38" fontId="10" fillId="2" borderId="44" xfId="1" applyFont="1" applyFill="1" applyBorder="1" applyAlignment="1" applyProtection="1">
      <alignment horizontal="right" vertical="center"/>
    </xf>
    <xf numFmtId="38" fontId="0" fillId="2" borderId="0" xfId="1" applyFont="1" applyFill="1" applyAlignment="1" applyProtection="1">
      <alignment vertical="center" shrinkToFit="1"/>
    </xf>
    <xf numFmtId="38" fontId="20" fillId="2" borderId="0" xfId="1" applyFont="1" applyFill="1" applyBorder="1" applyAlignment="1" applyProtection="1">
      <alignment vertical="center" wrapText="1"/>
    </xf>
    <xf numFmtId="49" fontId="39" fillId="2" borderId="0" xfId="1" applyNumberFormat="1" applyFont="1" applyFill="1" applyBorder="1" applyAlignment="1" applyProtection="1">
      <alignment horizontal="left" vertical="center"/>
    </xf>
    <xf numFmtId="49" fontId="39" fillId="2" borderId="0" xfId="1" applyNumberFormat="1" applyFont="1" applyFill="1" applyBorder="1" applyProtection="1">
      <alignment vertical="center"/>
    </xf>
    <xf numFmtId="49" fontId="43" fillId="2" borderId="0" xfId="1" applyNumberFormat="1" applyFont="1" applyFill="1" applyBorder="1" applyProtection="1">
      <alignment vertical="center"/>
    </xf>
    <xf numFmtId="49" fontId="43" fillId="2" borderId="17" xfId="1" applyNumberFormat="1" applyFont="1" applyFill="1" applyBorder="1" applyProtection="1">
      <alignment vertical="center"/>
    </xf>
    <xf numFmtId="49" fontId="44" fillId="2" borderId="0" xfId="1" applyNumberFormat="1" applyFont="1" applyFill="1" applyBorder="1" applyAlignment="1" applyProtection="1">
      <alignment horizontal="center" vertical="center"/>
    </xf>
    <xf numFmtId="49" fontId="44" fillId="2" borderId="17" xfId="1" applyNumberFormat="1" applyFont="1" applyFill="1" applyBorder="1" applyAlignment="1" applyProtection="1">
      <alignment horizontal="center" vertical="center"/>
    </xf>
    <xf numFmtId="49" fontId="44" fillId="2" borderId="0" xfId="1" applyNumberFormat="1" applyFont="1" applyFill="1" applyBorder="1" applyProtection="1">
      <alignment vertical="center"/>
    </xf>
    <xf numFmtId="49" fontId="44" fillId="2" borderId="17" xfId="1" applyNumberFormat="1" applyFont="1" applyFill="1" applyBorder="1" applyProtection="1">
      <alignment vertical="center"/>
    </xf>
    <xf numFmtId="38" fontId="39" fillId="2" borderId="0" xfId="1" applyFont="1" applyFill="1" applyBorder="1" applyProtection="1">
      <alignment vertical="center"/>
    </xf>
    <xf numFmtId="38" fontId="6" fillId="2" borderId="87" xfId="1" applyFont="1" applyFill="1" applyBorder="1" applyAlignment="1" applyProtection="1">
      <alignment horizontal="distributed" vertical="center" indent="2"/>
    </xf>
    <xf numFmtId="38" fontId="6" fillId="2" borderId="48" xfId="1" applyFont="1" applyFill="1" applyBorder="1" applyAlignment="1" applyProtection="1">
      <alignment horizontal="distributed" vertical="center" indent="2"/>
    </xf>
    <xf numFmtId="38" fontId="1" fillId="2" borderId="87" xfId="1" applyFont="1" applyFill="1" applyBorder="1" applyAlignment="1" applyProtection="1">
      <alignment horizontal="distributed" vertical="center" indent="2"/>
    </xf>
    <xf numFmtId="38" fontId="1" fillId="2" borderId="48" xfId="1" applyFont="1" applyFill="1" applyBorder="1" applyAlignment="1" applyProtection="1">
      <alignment horizontal="distributed" vertical="center" indent="2"/>
    </xf>
    <xf numFmtId="38" fontId="8" fillId="2" borderId="36" xfId="1" applyFont="1" applyFill="1" applyBorder="1" applyAlignment="1" applyProtection="1">
      <alignment horizontal="right" vertical="center"/>
    </xf>
    <xf numFmtId="180" fontId="14" fillId="2" borderId="36" xfId="1" applyNumberFormat="1" applyFont="1" applyFill="1" applyBorder="1" applyAlignment="1" applyProtection="1">
      <alignment vertical="center"/>
    </xf>
    <xf numFmtId="180" fontId="10" fillId="2" borderId="36" xfId="1" applyNumberFormat="1" applyFont="1" applyFill="1" applyBorder="1" applyAlignment="1" applyProtection="1">
      <alignment vertical="center"/>
    </xf>
    <xf numFmtId="180" fontId="14" fillId="2" borderId="52" xfId="1" applyNumberFormat="1" applyFont="1" applyFill="1" applyBorder="1" applyAlignment="1" applyProtection="1">
      <alignment vertical="center"/>
    </xf>
    <xf numFmtId="180" fontId="14" fillId="2" borderId="32" xfId="1" applyNumberFormat="1" applyFont="1" applyFill="1" applyBorder="1" applyAlignment="1" applyProtection="1">
      <alignment vertical="center"/>
    </xf>
    <xf numFmtId="180" fontId="10" fillId="2" borderId="48" xfId="1" applyNumberFormat="1" applyFont="1" applyFill="1" applyBorder="1" applyAlignment="1" applyProtection="1">
      <alignment vertical="center"/>
    </xf>
    <xf numFmtId="180" fontId="14" fillId="2" borderId="48" xfId="1" applyNumberFormat="1" applyFont="1" applyFill="1" applyBorder="1" applyAlignment="1" applyProtection="1">
      <alignment vertical="center"/>
    </xf>
    <xf numFmtId="180" fontId="14" fillId="2" borderId="49" xfId="1" applyNumberFormat="1" applyFont="1" applyFill="1" applyBorder="1" applyAlignment="1" applyProtection="1">
      <alignment vertical="center"/>
    </xf>
    <xf numFmtId="38" fontId="9" fillId="2" borderId="0" xfId="1" applyFont="1" applyFill="1" applyAlignment="1" applyProtection="1">
      <alignment horizontal="center" vertical="center"/>
    </xf>
    <xf numFmtId="38" fontId="8" fillId="2" borderId="36" xfId="1" applyFont="1" applyFill="1" applyBorder="1" applyAlignment="1" applyProtection="1">
      <alignment horizontal="right" vertical="center" shrinkToFit="1"/>
    </xf>
    <xf numFmtId="38" fontId="8" fillId="2" borderId="52" xfId="1" applyFont="1" applyFill="1" applyBorder="1" applyAlignment="1" applyProtection="1">
      <alignment horizontal="right" vertical="center" shrinkToFit="1"/>
    </xf>
    <xf numFmtId="0" fontId="3" fillId="12" borderId="0" xfId="0" applyFont="1" applyFill="1" applyAlignment="1" applyProtection="1">
      <alignment horizontal="right" vertical="center" shrinkToFit="1"/>
    </xf>
    <xf numFmtId="38" fontId="30" fillId="2" borderId="0" xfId="1" applyFont="1" applyFill="1" applyProtection="1">
      <alignment vertical="center"/>
    </xf>
    <xf numFmtId="38" fontId="14" fillId="2" borderId="0" xfId="1" applyFont="1" applyFill="1" applyProtection="1">
      <alignment vertical="center"/>
    </xf>
    <xf numFmtId="38" fontId="14" fillId="2" borderId="87" xfId="1" applyFont="1" applyFill="1" applyBorder="1" applyAlignment="1">
      <alignment vertical="center"/>
    </xf>
    <xf numFmtId="0" fontId="45" fillId="2" borderId="0" xfId="0" applyFont="1" applyFill="1" applyProtection="1">
      <alignment vertical="center"/>
    </xf>
    <xf numFmtId="38" fontId="13" fillId="2" borderId="0" xfId="1" applyFont="1" applyFill="1" applyBorder="1" applyAlignment="1" applyProtection="1">
      <alignment horizontal="center" vertical="center"/>
    </xf>
    <xf numFmtId="49" fontId="0" fillId="2" borderId="95" xfId="0" applyNumberFormat="1" applyFill="1" applyBorder="1" applyAlignment="1">
      <alignment horizontal="left" vertical="center" shrinkToFit="1"/>
    </xf>
    <xf numFmtId="0" fontId="10" fillId="2" borderId="0" xfId="0" applyFont="1" applyFill="1" applyBorder="1" applyAlignment="1">
      <alignment horizontal="center" shrinkToFit="1"/>
    </xf>
    <xf numFmtId="38" fontId="10" fillId="2" borderId="0" xfId="1" applyFont="1" applyFill="1" applyBorder="1" applyAlignment="1" applyProtection="1">
      <alignment horizontal="center" vertical="center"/>
    </xf>
    <xf numFmtId="38" fontId="9" fillId="0" borderId="0" xfId="1" applyFont="1" applyFill="1" applyBorder="1" applyAlignment="1" applyProtection="1">
      <alignment horizontal="left" vertical="center" shrinkToFit="1"/>
      <protection locked="0"/>
    </xf>
    <xf numFmtId="38" fontId="1" fillId="0" borderId="0" xfId="1" applyFill="1" applyBorder="1" applyAlignment="1" applyProtection="1">
      <alignment horizontal="center" vertical="center"/>
    </xf>
    <xf numFmtId="0" fontId="17" fillId="2" borderId="47" xfId="0" applyFont="1" applyFill="1" applyBorder="1" applyAlignment="1">
      <alignment horizontal="center" vertical="center" wrapText="1"/>
    </xf>
    <xf numFmtId="0" fontId="23" fillId="2" borderId="0" xfId="0" applyFont="1" applyFill="1" applyAlignment="1" applyProtection="1">
      <alignment horizontal="left" vertical="center" shrinkToFit="1"/>
    </xf>
    <xf numFmtId="0" fontId="57" fillId="2" borderId="0" xfId="0" applyFont="1" applyFill="1" applyAlignment="1" applyProtection="1">
      <alignment horizontal="distributed" vertical="center"/>
    </xf>
    <xf numFmtId="0" fontId="58" fillId="2" borderId="0" xfId="0" applyFont="1" applyFill="1" applyProtection="1">
      <alignment vertical="center"/>
    </xf>
    <xf numFmtId="38" fontId="9" fillId="3" borderId="44" xfId="1" applyFont="1" applyFill="1" applyBorder="1" applyAlignment="1" applyProtection="1">
      <alignment horizontal="left" vertical="center" shrinkToFit="1"/>
      <protection locked="0"/>
    </xf>
    <xf numFmtId="38" fontId="9" fillId="3" borderId="0" xfId="1" applyFont="1" applyFill="1" applyBorder="1" applyAlignment="1" applyProtection="1">
      <alignment horizontal="left" vertical="center" shrinkToFit="1"/>
      <protection locked="0"/>
    </xf>
    <xf numFmtId="38" fontId="9" fillId="3" borderId="17" xfId="1" applyFont="1" applyFill="1" applyBorder="1" applyAlignment="1" applyProtection="1">
      <alignment horizontal="left" vertical="center" shrinkToFit="1"/>
      <protection locked="0"/>
    </xf>
    <xf numFmtId="38" fontId="13" fillId="0" borderId="44" xfId="1" applyFont="1" applyFill="1" applyBorder="1" applyAlignment="1" applyProtection="1">
      <alignment horizontal="right" vertical="center" indent="1"/>
      <protection locked="0"/>
    </xf>
    <xf numFmtId="38" fontId="13" fillId="0" borderId="44" xfId="1" applyFont="1" applyFill="1" applyBorder="1" applyAlignment="1" applyProtection="1">
      <alignment horizontal="right" vertical="center" indent="1" shrinkToFit="1"/>
      <protection locked="0"/>
    </xf>
    <xf numFmtId="177" fontId="3" fillId="2" borderId="0" xfId="0" applyNumberFormat="1" applyFont="1" applyFill="1" applyProtection="1">
      <alignment vertical="center"/>
    </xf>
    <xf numFmtId="177" fontId="23" fillId="2" borderId="0" xfId="0" applyNumberFormat="1" applyFont="1" applyFill="1" applyProtection="1">
      <alignment vertical="center"/>
    </xf>
    <xf numFmtId="0" fontId="61" fillId="2" borderId="0" xfId="0" applyFont="1" applyFill="1" applyAlignment="1">
      <alignment vertical="top"/>
    </xf>
    <xf numFmtId="0" fontId="23" fillId="2" borderId="0" xfId="0" applyFont="1" applyFill="1" applyAlignment="1" applyProtection="1">
      <alignment horizontal="left" vertical="center"/>
    </xf>
    <xf numFmtId="0" fontId="64" fillId="2" borderId="22" xfId="7" applyFill="1" applyBorder="1" applyAlignment="1">
      <alignment vertical="center" shrinkToFit="1"/>
    </xf>
    <xf numFmtId="0" fontId="23" fillId="2" borderId="0" xfId="0" applyFont="1" applyFill="1" applyAlignment="1" applyProtection="1">
      <alignment vertical="center" wrapText="1"/>
    </xf>
    <xf numFmtId="0" fontId="3" fillId="2" borderId="0" xfId="0" applyFont="1" applyFill="1" applyAlignment="1" applyProtection="1">
      <alignment vertical="center" wrapText="1"/>
    </xf>
    <xf numFmtId="177" fontId="23" fillId="2" borderId="0" xfId="0" applyNumberFormat="1" applyFont="1" applyFill="1" applyAlignment="1" applyProtection="1">
      <alignment vertical="center"/>
    </xf>
    <xf numFmtId="177" fontId="23" fillId="2" borderId="0" xfId="0" applyNumberFormat="1" applyFont="1" applyFill="1" applyAlignment="1" applyProtection="1">
      <alignment horizontal="left" vertical="center"/>
    </xf>
    <xf numFmtId="0" fontId="26" fillId="2" borderId="0" xfId="0" applyFont="1" applyFill="1" applyAlignment="1" applyProtection="1">
      <alignment vertical="center" wrapText="1"/>
    </xf>
    <xf numFmtId="0" fontId="65" fillId="9" borderId="0" xfId="5" applyFont="1" applyFill="1">
      <alignment vertical="center"/>
    </xf>
    <xf numFmtId="0" fontId="3" fillId="9" borderId="0" xfId="5" applyFont="1" applyFill="1">
      <alignment vertical="center"/>
    </xf>
    <xf numFmtId="0" fontId="3" fillId="9" borderId="0" xfId="8" applyFont="1" applyFill="1" applyAlignment="1">
      <alignment vertical="center" wrapText="1"/>
    </xf>
    <xf numFmtId="0" fontId="3" fillId="9" borderId="0" xfId="5" applyFont="1" applyFill="1" applyAlignment="1">
      <alignment vertical="center" wrapText="1"/>
    </xf>
    <xf numFmtId="0" fontId="66" fillId="9" borderId="0" xfId="8" applyFont="1" applyFill="1" applyAlignment="1">
      <alignment horizontal="justify" vertical="center" wrapText="1"/>
    </xf>
    <xf numFmtId="0" fontId="66" fillId="9" borderId="0" xfId="8" applyFont="1" applyFill="1" applyAlignment="1">
      <alignment vertical="center" wrapText="1"/>
    </xf>
    <xf numFmtId="0" fontId="66" fillId="9" borderId="0" xfId="8" applyFont="1" applyFill="1" applyAlignment="1">
      <alignment horizontal="center" vertical="center" wrapText="1"/>
    </xf>
    <xf numFmtId="0" fontId="3" fillId="9" borderId="0" xfId="5" applyFont="1" applyFill="1" applyAlignment="1">
      <alignment wrapText="1"/>
    </xf>
    <xf numFmtId="58" fontId="66" fillId="9" borderId="0" xfId="8" applyNumberFormat="1" applyFont="1" applyFill="1" applyAlignment="1">
      <alignment horizontal="justify" vertical="center" wrapText="1"/>
    </xf>
    <xf numFmtId="58" fontId="3" fillId="9" borderId="0" xfId="8" applyNumberFormat="1" applyFont="1" applyFill="1" applyAlignment="1">
      <alignment vertical="center" wrapText="1"/>
    </xf>
    <xf numFmtId="0" fontId="3" fillId="9" borderId="0" xfId="5" applyFont="1" applyFill="1" applyAlignment="1">
      <alignment vertical="top" wrapText="1"/>
    </xf>
    <xf numFmtId="0" fontId="3" fillId="9" borderId="0" xfId="8" applyFont="1" applyFill="1" applyAlignment="1">
      <alignment horizontal="center" vertical="center" wrapText="1"/>
    </xf>
    <xf numFmtId="3" fontId="3" fillId="9" borderId="0" xfId="8" applyNumberFormat="1" applyFont="1" applyFill="1" applyAlignment="1">
      <alignment vertical="center" wrapText="1"/>
    </xf>
    <xf numFmtId="0" fontId="67" fillId="9" borderId="0" xfId="8" applyFont="1" applyFill="1" applyAlignment="1">
      <alignment vertical="center" wrapText="1"/>
    </xf>
    <xf numFmtId="0" fontId="0" fillId="3" borderId="27" xfId="0" applyFont="1" applyFill="1" applyBorder="1" applyProtection="1">
      <alignment vertical="center"/>
      <protection locked="0"/>
    </xf>
    <xf numFmtId="0" fontId="3" fillId="9" borderId="0" xfId="8" applyFont="1" applyFill="1" applyAlignment="1">
      <alignment vertical="center" wrapText="1"/>
    </xf>
    <xf numFmtId="0" fontId="66" fillId="9" borderId="0" xfId="8" applyFont="1" applyFill="1" applyAlignment="1">
      <alignment horizontal="center" vertical="center" wrapText="1"/>
    </xf>
    <xf numFmtId="0" fontId="9" fillId="3" borderId="86" xfId="0" applyFont="1" applyFill="1" applyBorder="1" applyAlignment="1" applyProtection="1">
      <alignment horizontal="left" shrinkToFit="1"/>
      <protection locked="0"/>
    </xf>
    <xf numFmtId="0" fontId="9" fillId="3" borderId="96" xfId="0" applyFont="1" applyFill="1" applyBorder="1" applyAlignment="1" applyProtection="1">
      <alignment horizontal="left" shrinkToFit="1"/>
      <protection locked="0"/>
    </xf>
    <xf numFmtId="0" fontId="9" fillId="3" borderId="97" xfId="0" applyFont="1" applyFill="1" applyBorder="1" applyAlignment="1" applyProtection="1">
      <alignment horizontal="left" shrinkToFit="1"/>
      <protection locked="0"/>
    </xf>
    <xf numFmtId="0" fontId="0" fillId="3" borderId="98"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1" fillId="4" borderId="99" xfId="2" applyFont="1" applyFill="1" applyBorder="1" applyAlignment="1">
      <alignment horizontal="center" vertical="center"/>
    </xf>
    <xf numFmtId="0" fontId="1" fillId="4" borderId="100" xfId="2" applyFont="1" applyFill="1" applyBorder="1" applyAlignment="1">
      <alignment horizontal="center" vertical="center"/>
    </xf>
    <xf numFmtId="0" fontId="1" fillId="4" borderId="20" xfId="2" applyFont="1" applyFill="1" applyBorder="1" applyAlignment="1">
      <alignment horizontal="center" vertical="center"/>
    </xf>
    <xf numFmtId="58" fontId="0" fillId="0" borderId="1" xfId="0" applyNumberFormat="1" applyFill="1" applyBorder="1" applyAlignment="1" applyProtection="1">
      <alignment horizontal="left" vertical="center"/>
      <protection locked="0"/>
    </xf>
    <xf numFmtId="58" fontId="0" fillId="0" borderId="24" xfId="0" applyNumberFormat="1" applyFill="1" applyBorder="1" applyAlignment="1" applyProtection="1">
      <alignment horizontal="left" vertical="center"/>
      <protection locked="0"/>
    </xf>
    <xf numFmtId="58" fontId="0" fillId="0" borderId="101" xfId="0" applyNumberFormat="1" applyFill="1" applyBorder="1" applyAlignment="1" applyProtection="1">
      <alignment horizontal="left" vertical="center"/>
      <protection locked="0"/>
    </xf>
    <xf numFmtId="0" fontId="0" fillId="3" borderId="2" xfId="0" applyFill="1" applyBorder="1" applyAlignment="1" applyProtection="1">
      <alignment horizontal="left" vertical="center" shrinkToFit="1"/>
      <protection locked="0"/>
    </xf>
    <xf numFmtId="0" fontId="0" fillId="3" borderId="102"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0" fontId="0" fillId="11" borderId="2" xfId="0" applyFill="1" applyBorder="1" applyAlignment="1" applyProtection="1">
      <alignment horizontal="left" vertical="center" shrinkToFit="1"/>
      <protection locked="0"/>
    </xf>
    <xf numFmtId="0" fontId="0" fillId="11" borderId="102" xfId="0" applyFill="1" applyBorder="1" applyAlignment="1" applyProtection="1">
      <alignment horizontal="left" vertical="center" shrinkToFit="1"/>
      <protection locked="0"/>
    </xf>
    <xf numFmtId="0" fontId="0" fillId="11" borderId="15" xfId="0" applyFill="1" applyBorder="1" applyAlignment="1" applyProtection="1">
      <alignment horizontal="left" vertical="center" shrinkToFit="1"/>
      <protection locked="0"/>
    </xf>
    <xf numFmtId="0" fontId="0" fillId="3" borderId="98" xfId="0"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181" fontId="0" fillId="3" borderId="10" xfId="0" applyNumberFormat="1" applyFill="1" applyBorder="1" applyAlignment="1" applyProtection="1">
      <alignment horizontal="left" vertical="center" shrinkToFit="1"/>
      <protection locked="0"/>
    </xf>
    <xf numFmtId="181" fontId="0" fillId="3" borderId="102" xfId="0" applyNumberFormat="1" applyFill="1" applyBorder="1" applyAlignment="1" applyProtection="1">
      <alignment horizontal="left" vertical="center" shrinkToFit="1"/>
      <protection locked="0"/>
    </xf>
    <xf numFmtId="181" fontId="0" fillId="3" borderId="7" xfId="0" applyNumberFormat="1" applyFill="1" applyBorder="1" applyAlignment="1" applyProtection="1">
      <alignment horizontal="left" vertical="center" shrinkToFit="1"/>
      <protection locked="0"/>
    </xf>
    <xf numFmtId="0" fontId="0" fillId="3" borderId="85" xfId="0" applyNumberFormat="1" applyFill="1" applyBorder="1" applyAlignment="1" applyProtection="1">
      <alignment horizontal="left" vertical="center" shrinkToFit="1"/>
      <protection locked="0"/>
    </xf>
    <xf numFmtId="0" fontId="0" fillId="3" borderId="40" xfId="0" applyNumberFormat="1" applyFill="1" applyBorder="1" applyAlignment="1" applyProtection="1">
      <alignment horizontal="left" vertical="center" shrinkToFit="1"/>
      <protection locked="0"/>
    </xf>
    <xf numFmtId="0" fontId="0" fillId="3" borderId="14" xfId="0" applyNumberFormat="1" applyFill="1" applyBorder="1" applyAlignment="1" applyProtection="1">
      <alignment horizontal="left" vertical="center" shrinkToFit="1"/>
      <protection locked="0"/>
    </xf>
    <xf numFmtId="0" fontId="0" fillId="2" borderId="103" xfId="0" applyFill="1" applyBorder="1" applyAlignment="1">
      <alignment horizontal="left" vertical="center"/>
    </xf>
    <xf numFmtId="0" fontId="0" fillId="2" borderId="59" xfId="0" applyFill="1" applyBorder="1" applyAlignment="1">
      <alignment horizontal="left" vertical="center"/>
    </xf>
    <xf numFmtId="0" fontId="1" fillId="2" borderId="13" xfId="0" applyFont="1" applyFill="1" applyBorder="1" applyAlignment="1">
      <alignment horizontal="left" vertical="center"/>
    </xf>
    <xf numFmtId="0" fontId="1" fillId="2" borderId="51" xfId="0" applyFont="1" applyFill="1" applyBorder="1" applyAlignment="1">
      <alignment horizontal="left" vertical="center"/>
    </xf>
    <xf numFmtId="0" fontId="0" fillId="11" borderId="2" xfId="0" applyNumberFormat="1" applyFill="1" applyBorder="1" applyAlignment="1" applyProtection="1">
      <alignment horizontal="left" vertical="center" shrinkToFit="1"/>
      <protection locked="0"/>
    </xf>
    <xf numFmtId="0" fontId="0" fillId="11" borderId="102" xfId="0" applyNumberFormat="1" applyFill="1" applyBorder="1" applyAlignment="1" applyProtection="1">
      <alignment horizontal="left" vertical="center" shrinkToFit="1"/>
      <protection locked="0"/>
    </xf>
    <xf numFmtId="0" fontId="0" fillId="11" borderId="15" xfId="0" applyNumberFormat="1" applyFill="1" applyBorder="1" applyAlignment="1" applyProtection="1">
      <alignment horizontal="left" vertical="center" shrinkToFit="1"/>
      <protection locked="0"/>
    </xf>
    <xf numFmtId="0" fontId="0" fillId="2" borderId="2" xfId="0" applyFill="1" applyBorder="1" applyAlignment="1">
      <alignment horizontal="left" vertical="center"/>
    </xf>
    <xf numFmtId="0" fontId="0" fillId="2" borderId="58" xfId="0" applyFill="1" applyBorder="1" applyAlignment="1">
      <alignment horizontal="left" vertical="center"/>
    </xf>
    <xf numFmtId="0" fontId="0" fillId="2" borderId="103" xfId="0" applyFont="1" applyFill="1" applyBorder="1" applyAlignment="1">
      <alignment horizontal="left" vertical="center"/>
    </xf>
    <xf numFmtId="0" fontId="0" fillId="2" borderId="59" xfId="0" applyFont="1" applyFill="1" applyBorder="1" applyAlignment="1">
      <alignment horizontal="left" vertical="center"/>
    </xf>
    <xf numFmtId="0" fontId="0" fillId="2" borderId="2" xfId="0" applyFont="1" applyFill="1" applyBorder="1" applyAlignment="1">
      <alignment horizontal="left" vertical="center"/>
    </xf>
    <xf numFmtId="0" fontId="0" fillId="2" borderId="58" xfId="0" applyFont="1" applyFill="1" applyBorder="1" applyAlignment="1">
      <alignment horizontal="left" vertical="center"/>
    </xf>
    <xf numFmtId="0" fontId="64" fillId="10" borderId="103" xfId="7" applyFill="1" applyBorder="1" applyProtection="1">
      <alignment vertical="center"/>
      <protection locked="0"/>
    </xf>
    <xf numFmtId="0" fontId="0" fillId="10" borderId="104" xfId="0" applyFill="1" applyBorder="1" applyProtection="1">
      <alignment vertical="center"/>
      <protection locked="0"/>
    </xf>
    <xf numFmtId="0" fontId="0" fillId="10" borderId="18" xfId="0" applyFill="1" applyBorder="1" applyProtection="1">
      <alignment vertical="center"/>
      <protection locked="0"/>
    </xf>
    <xf numFmtId="0" fontId="17" fillId="2" borderId="26" xfId="0" applyFont="1" applyFill="1" applyBorder="1" applyAlignment="1">
      <alignment horizontal="left" vertical="top" wrapText="1"/>
    </xf>
    <xf numFmtId="0" fontId="17" fillId="2" borderId="0" xfId="0" applyFont="1" applyFill="1" applyBorder="1" applyAlignment="1">
      <alignment horizontal="left" vertical="top" wrapText="1"/>
    </xf>
    <xf numFmtId="0" fontId="1" fillId="2" borderId="60" xfId="3" applyFont="1" applyFill="1" applyBorder="1" applyAlignment="1">
      <alignment horizontal="center" vertical="center"/>
    </xf>
    <xf numFmtId="0" fontId="0" fillId="0" borderId="43" xfId="0" applyBorder="1" applyAlignment="1">
      <alignment vertical="center"/>
    </xf>
    <xf numFmtId="0" fontId="1" fillId="2" borderId="2" xfId="3" applyFont="1" applyFill="1" applyBorder="1" applyAlignment="1">
      <alignment horizontal="center" vertical="center"/>
    </xf>
    <xf numFmtId="0" fontId="0" fillId="0" borderId="15" xfId="0" applyBorder="1" applyAlignment="1">
      <alignment vertical="center"/>
    </xf>
    <xf numFmtId="0" fontId="1" fillId="2" borderId="105" xfId="3" applyFont="1" applyFill="1" applyBorder="1" applyAlignment="1">
      <alignment horizontal="center" vertical="center"/>
    </xf>
    <xf numFmtId="0" fontId="0" fillId="0" borderId="106" xfId="0" applyBorder="1" applyAlignment="1">
      <alignment vertical="center"/>
    </xf>
    <xf numFmtId="38" fontId="31" fillId="2" borderId="0" xfId="1" applyFont="1" applyFill="1" applyBorder="1" applyAlignment="1" applyProtection="1">
      <alignment horizontal="center" wrapText="1"/>
    </xf>
    <xf numFmtId="0" fontId="0" fillId="3" borderId="105" xfId="3" applyFont="1" applyFill="1" applyBorder="1" applyAlignment="1" applyProtection="1">
      <alignment vertical="center" shrinkToFit="1"/>
      <protection locked="0"/>
    </xf>
    <xf numFmtId="0" fontId="0" fillId="3" borderId="106" xfId="3" applyFont="1" applyFill="1" applyBorder="1" applyAlignment="1" applyProtection="1">
      <alignment vertical="center" shrinkToFit="1"/>
      <protection locked="0"/>
    </xf>
    <xf numFmtId="0" fontId="0" fillId="3" borderId="107" xfId="3" applyFont="1" applyFill="1" applyBorder="1" applyAlignment="1" applyProtection="1">
      <alignment vertical="center" shrinkToFit="1"/>
      <protection locked="0"/>
    </xf>
    <xf numFmtId="0" fontId="0" fillId="3" borderId="108" xfId="3" applyFont="1" applyFill="1" applyBorder="1" applyAlignment="1" applyProtection="1">
      <alignment vertical="center" shrinkToFit="1"/>
      <protection locked="0"/>
    </xf>
    <xf numFmtId="0" fontId="5"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0" fillId="2" borderId="1" xfId="3" applyFont="1" applyFill="1" applyBorder="1" applyAlignment="1">
      <alignment horizontal="center" vertical="center" shrinkToFit="1"/>
    </xf>
    <xf numFmtId="0" fontId="0" fillId="0" borderId="101" xfId="0" applyBorder="1" applyAlignment="1">
      <alignment vertical="center" shrinkToFit="1"/>
    </xf>
    <xf numFmtId="0" fontId="30" fillId="2" borderId="0" xfId="0" applyFont="1" applyFill="1" applyAlignment="1" applyProtection="1">
      <alignment horizontal="left" vertical="center" wrapText="1"/>
    </xf>
    <xf numFmtId="0" fontId="23" fillId="2" borderId="0" xfId="0" applyFont="1" applyFill="1" applyAlignment="1" applyProtection="1">
      <alignment horizontal="left" vertical="center"/>
    </xf>
    <xf numFmtId="0" fontId="23" fillId="2" borderId="0" xfId="0" applyFont="1" applyFill="1" applyAlignment="1" applyProtection="1">
      <alignment horizontal="center"/>
    </xf>
    <xf numFmtId="0" fontId="25" fillId="2" borderId="0" xfId="0" applyFont="1" applyFill="1" applyAlignment="1" applyProtection="1">
      <alignment horizontal="center" vertical="center"/>
    </xf>
    <xf numFmtId="0" fontId="23" fillId="2" borderId="0" xfId="0" applyFont="1" applyFill="1" applyAlignment="1" applyProtection="1">
      <alignment horizontal="left" vertical="center" shrinkToFit="1"/>
    </xf>
    <xf numFmtId="58" fontId="23" fillId="2" borderId="0" xfId="0" applyNumberFormat="1" applyFont="1" applyFill="1" applyAlignment="1" applyProtection="1">
      <alignment horizontal="distributed" vertical="justify" indent="1"/>
    </xf>
    <xf numFmtId="0" fontId="23" fillId="2" borderId="0" xfId="0" applyNumberFormat="1" applyFont="1" applyFill="1" applyAlignment="1" applyProtection="1">
      <alignment horizontal="left" vertical="top" shrinkToFit="1"/>
    </xf>
    <xf numFmtId="58" fontId="23" fillId="10" borderId="0" xfId="0" applyNumberFormat="1" applyFont="1" applyFill="1" applyAlignment="1" applyProtection="1">
      <alignment horizontal="center" vertical="center" wrapText="1"/>
      <protection locked="0"/>
    </xf>
    <xf numFmtId="0" fontId="0" fillId="10" borderId="0" xfId="0" applyFill="1" applyAlignment="1" applyProtection="1">
      <alignment horizontal="center" vertical="center" wrapText="1"/>
      <protection locked="0"/>
    </xf>
    <xf numFmtId="0" fontId="23" fillId="2" borderId="0" xfId="0" applyFont="1" applyFill="1" applyAlignment="1" applyProtection="1">
      <alignment horizontal="right" vertical="center" wrapText="1"/>
    </xf>
    <xf numFmtId="0" fontId="23" fillId="9" borderId="0" xfId="0" applyFont="1" applyFill="1" applyAlignment="1" applyProtection="1">
      <alignment horizontal="left" vertical="center"/>
    </xf>
    <xf numFmtId="0" fontId="23" fillId="9" borderId="0" xfId="0" applyFont="1" applyFill="1" applyAlignment="1" applyProtection="1">
      <alignment horizontal="left" wrapText="1"/>
    </xf>
    <xf numFmtId="38" fontId="23" fillId="2" borderId="0" xfId="1" applyFont="1" applyFill="1" applyAlignment="1" applyProtection="1">
      <alignment vertical="center" shrinkToFit="1"/>
    </xf>
    <xf numFmtId="38" fontId="10" fillId="0" borderId="0" xfId="1" applyFont="1" applyAlignment="1">
      <alignment vertical="center" shrinkToFit="1"/>
    </xf>
    <xf numFmtId="0" fontId="3" fillId="9" borderId="0" xfId="8" applyFont="1" applyFill="1" applyAlignment="1">
      <alignment horizontal="left" vertical="center" wrapText="1"/>
    </xf>
    <xf numFmtId="0" fontId="66" fillId="9" borderId="0" xfId="8" applyFont="1" applyFill="1" applyAlignment="1">
      <alignment horizontal="justify" vertical="center" wrapText="1"/>
    </xf>
    <xf numFmtId="0" fontId="3" fillId="9" borderId="0" xfId="8" applyFont="1" applyFill="1" applyAlignment="1">
      <alignment vertical="center" wrapText="1"/>
    </xf>
    <xf numFmtId="0" fontId="3" fillId="9" borderId="0" xfId="5" applyFont="1" applyFill="1" applyAlignment="1">
      <alignment horizontal="left" vertical="center" wrapText="1"/>
    </xf>
    <xf numFmtId="58" fontId="66" fillId="9" borderId="0" xfId="8" applyNumberFormat="1" applyFont="1" applyFill="1" applyAlignment="1">
      <alignment horizontal="justify" vertical="center" wrapText="1"/>
    </xf>
    <xf numFmtId="58" fontId="3" fillId="9" borderId="0" xfId="8" applyNumberFormat="1" applyFont="1" applyFill="1" applyAlignment="1">
      <alignment vertical="center" wrapText="1"/>
    </xf>
    <xf numFmtId="0" fontId="66" fillId="9" borderId="0" xfId="8" applyFont="1" applyFill="1" applyAlignment="1">
      <alignment horizontal="left" vertical="center" wrapText="1"/>
    </xf>
    <xf numFmtId="0" fontId="62" fillId="9" borderId="0" xfId="8" applyFont="1" applyFill="1" applyAlignment="1">
      <alignment horizontal="center" vertical="center" wrapText="1"/>
    </xf>
    <xf numFmtId="0" fontId="66" fillId="9" borderId="0" xfId="8" applyFont="1" applyFill="1" applyAlignment="1">
      <alignment horizontal="center" vertical="center" wrapText="1"/>
    </xf>
    <xf numFmtId="0" fontId="28" fillId="2" borderId="0" xfId="0" applyFont="1" applyFill="1" applyAlignment="1" applyProtection="1">
      <alignment horizontal="center" vertical="center"/>
    </xf>
    <xf numFmtId="0" fontId="23" fillId="2" borderId="8" xfId="0" applyFont="1" applyFill="1" applyBorder="1" applyAlignment="1" applyProtection="1">
      <alignment horizontal="center" vertical="center"/>
    </xf>
    <xf numFmtId="0" fontId="23" fillId="2" borderId="10" xfId="0" applyFont="1" applyFill="1" applyBorder="1" applyAlignment="1" applyProtection="1">
      <alignment horizontal="center" vertical="center"/>
    </xf>
    <xf numFmtId="0" fontId="23" fillId="3" borderId="10" xfId="0" applyFont="1" applyFill="1" applyBorder="1" applyAlignment="1" applyProtection="1">
      <alignment horizontal="center" vertical="center"/>
      <protection locked="0"/>
    </xf>
    <xf numFmtId="0" fontId="23" fillId="3" borderId="109" xfId="0" applyFont="1" applyFill="1" applyBorder="1" applyAlignment="1" applyProtection="1">
      <alignment horizontal="center" vertical="center"/>
      <protection locked="0"/>
    </xf>
    <xf numFmtId="0" fontId="23" fillId="3" borderId="9" xfId="0" applyFont="1" applyFill="1" applyBorder="1" applyAlignment="1" applyProtection="1">
      <alignment horizontal="left" vertical="center"/>
      <protection locked="0"/>
    </xf>
    <xf numFmtId="0" fontId="23" fillId="3" borderId="7" xfId="0" applyFont="1" applyFill="1" applyBorder="1" applyAlignment="1" applyProtection="1">
      <alignment horizontal="left" vertical="center"/>
      <protection locked="0"/>
    </xf>
    <xf numFmtId="0" fontId="23" fillId="3" borderId="23" xfId="0" applyFont="1" applyFill="1" applyBorder="1" applyAlignment="1" applyProtection="1">
      <alignment horizontal="left" vertical="center"/>
      <protection locked="0"/>
    </xf>
    <xf numFmtId="38" fontId="23" fillId="2" borderId="110" xfId="1" applyFont="1" applyFill="1" applyBorder="1" applyAlignment="1" applyProtection="1">
      <alignment horizontal="right" vertical="center"/>
    </xf>
    <xf numFmtId="38" fontId="23" fillId="2" borderId="111" xfId="1" applyFont="1" applyFill="1" applyBorder="1" applyAlignment="1" applyProtection="1">
      <alignment horizontal="right" vertical="center"/>
    </xf>
    <xf numFmtId="0" fontId="23" fillId="2" borderId="112" xfId="0" applyFont="1" applyFill="1" applyBorder="1" applyAlignment="1" applyProtection="1">
      <alignment horizontal="center" vertical="center"/>
    </xf>
    <xf numFmtId="0" fontId="23" fillId="2" borderId="57" xfId="0" applyFont="1" applyFill="1" applyBorder="1" applyAlignment="1" applyProtection="1">
      <alignment horizontal="center" vertical="center"/>
    </xf>
    <xf numFmtId="0" fontId="23" fillId="2" borderId="4" xfId="0" applyFont="1" applyFill="1" applyBorder="1" applyAlignment="1" applyProtection="1">
      <alignment horizontal="left" vertical="center"/>
    </xf>
    <xf numFmtId="0" fontId="23" fillId="2" borderId="12" xfId="0" applyFont="1" applyFill="1" applyBorder="1" applyAlignment="1" applyProtection="1">
      <alignment horizontal="left" vertical="center"/>
    </xf>
    <xf numFmtId="0" fontId="23" fillId="2" borderId="3" xfId="0" applyFont="1" applyFill="1" applyBorder="1" applyAlignment="1" applyProtection="1">
      <alignment horizontal="center" vertical="center"/>
    </xf>
    <xf numFmtId="0" fontId="23" fillId="2" borderId="11" xfId="0" applyFont="1" applyFill="1" applyBorder="1" applyAlignment="1" applyProtection="1">
      <alignment horizontal="center" vertical="center"/>
    </xf>
    <xf numFmtId="0" fontId="23" fillId="2" borderId="50" xfId="0" applyFont="1" applyFill="1" applyBorder="1" applyAlignment="1" applyProtection="1">
      <alignment horizontal="center" vertical="center"/>
    </xf>
    <xf numFmtId="0" fontId="23" fillId="2" borderId="51" xfId="0" applyFont="1" applyFill="1" applyBorder="1" applyAlignment="1" applyProtection="1">
      <alignment horizontal="center" vertical="center"/>
    </xf>
    <xf numFmtId="0" fontId="23" fillId="2" borderId="48" xfId="0" applyFont="1" applyFill="1" applyBorder="1" applyAlignment="1" applyProtection="1">
      <alignment horizontal="center" vertical="center"/>
    </xf>
    <xf numFmtId="0" fontId="23" fillId="2" borderId="38" xfId="0" applyFont="1" applyFill="1" applyBorder="1" applyAlignment="1" applyProtection="1">
      <alignment horizontal="center" vertical="center"/>
    </xf>
    <xf numFmtId="0" fontId="23" fillId="2" borderId="82" xfId="0" applyFont="1" applyFill="1" applyBorder="1" applyAlignment="1" applyProtection="1">
      <alignment horizontal="center" vertical="center"/>
    </xf>
    <xf numFmtId="38" fontId="23" fillId="2" borderId="44" xfId="1" applyFont="1" applyFill="1" applyBorder="1" applyAlignment="1" applyProtection="1">
      <alignment horizontal="right" vertical="center"/>
    </xf>
    <xf numFmtId="38" fontId="23" fillId="3" borderId="110" xfId="1" applyFont="1" applyFill="1" applyBorder="1" applyAlignment="1" applyProtection="1">
      <alignment horizontal="right" vertical="center"/>
      <protection locked="0"/>
    </xf>
    <xf numFmtId="38" fontId="23" fillId="3" borderId="44" xfId="1" applyFont="1" applyFill="1" applyBorder="1" applyAlignment="1" applyProtection="1">
      <alignment horizontal="right" vertical="center"/>
      <protection locked="0"/>
    </xf>
    <xf numFmtId="0" fontId="23" fillId="0" borderId="10" xfId="0" applyFont="1" applyFill="1" applyBorder="1" applyAlignment="1" applyProtection="1">
      <alignment horizontal="center" vertical="center"/>
    </xf>
    <xf numFmtId="0" fontId="23" fillId="0" borderId="109" xfId="0" applyFont="1" applyFill="1" applyBorder="1" applyAlignment="1" applyProtection="1">
      <alignment horizontal="center" vertical="center"/>
    </xf>
    <xf numFmtId="0" fontId="23" fillId="2" borderId="7" xfId="0" applyFont="1" applyFill="1" applyBorder="1" applyAlignment="1" applyProtection="1">
      <alignment horizontal="left" vertical="center"/>
    </xf>
    <xf numFmtId="38" fontId="23" fillId="2" borderId="53" xfId="1" applyFont="1" applyFill="1" applyBorder="1" applyAlignment="1" applyProtection="1">
      <alignment horizontal="right" vertical="center"/>
    </xf>
    <xf numFmtId="38" fontId="23" fillId="2" borderId="54" xfId="1" applyFont="1" applyFill="1" applyBorder="1" applyAlignment="1" applyProtection="1">
      <alignment horizontal="right" vertical="center"/>
    </xf>
    <xf numFmtId="0" fontId="23" fillId="2" borderId="23" xfId="0" applyFont="1" applyFill="1" applyBorder="1" applyAlignment="1" applyProtection="1">
      <alignment horizontal="left" vertical="center"/>
    </xf>
    <xf numFmtId="0" fontId="0" fillId="2" borderId="92" xfId="0" applyFont="1" applyFill="1" applyBorder="1" applyAlignment="1">
      <alignment horizontal="center" vertical="center"/>
    </xf>
    <xf numFmtId="0" fontId="1" fillId="2" borderId="100" xfId="0" applyFont="1" applyFill="1" applyBorder="1" applyAlignment="1">
      <alignment horizontal="center" vertical="center"/>
    </xf>
    <xf numFmtId="0" fontId="1" fillId="2" borderId="93" xfId="0" applyFont="1" applyFill="1" applyBorder="1" applyAlignment="1">
      <alignment horizontal="center" vertical="center"/>
    </xf>
    <xf numFmtId="0" fontId="11" fillId="2" borderId="0" xfId="0" applyFont="1" applyFill="1" applyAlignment="1">
      <alignment horizontal="center" vertical="center"/>
    </xf>
    <xf numFmtId="0" fontId="0" fillId="0" borderId="48" xfId="0" applyFont="1" applyFill="1" applyBorder="1" applyAlignment="1">
      <alignment horizontal="center" vertical="center" wrapText="1"/>
    </xf>
    <xf numFmtId="0" fontId="1" fillId="0" borderId="48" xfId="0" applyFont="1" applyFill="1" applyBorder="1" applyAlignment="1">
      <alignment horizontal="center" vertical="center"/>
    </xf>
    <xf numFmtId="0" fontId="1" fillId="2" borderId="75"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5" borderId="52" xfId="0" applyFont="1" applyFill="1" applyBorder="1" applyAlignment="1">
      <alignment horizontal="center" vertical="center"/>
    </xf>
    <xf numFmtId="0" fontId="1" fillId="5" borderId="36"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40" xfId="0" applyFont="1" applyFill="1" applyBorder="1" applyAlignment="1">
      <alignment horizontal="left" vertical="center" shrinkToFit="1"/>
    </xf>
    <xf numFmtId="0" fontId="1" fillId="2" borderId="116" xfId="0" applyFont="1" applyFill="1" applyBorder="1" applyAlignment="1">
      <alignment horizontal="center" vertical="center"/>
    </xf>
    <xf numFmtId="0" fontId="1" fillId="2" borderId="117" xfId="0" applyFont="1" applyFill="1" applyBorder="1" applyAlignment="1">
      <alignment horizontal="center" vertical="center"/>
    </xf>
    <xf numFmtId="0" fontId="1" fillId="2" borderId="118" xfId="0" applyFont="1" applyFill="1" applyBorder="1" applyAlignment="1">
      <alignment horizontal="center" vertical="center"/>
    </xf>
    <xf numFmtId="0" fontId="1" fillId="2" borderId="116" xfId="0" applyFont="1" applyFill="1" applyBorder="1" applyAlignment="1">
      <alignment horizontal="center" vertical="center" wrapText="1"/>
    </xf>
    <xf numFmtId="0" fontId="1" fillId="2" borderId="119"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112" xfId="0" applyFont="1" applyFill="1" applyBorder="1" applyAlignment="1">
      <alignment horizontal="center" vertical="center"/>
    </xf>
    <xf numFmtId="0" fontId="0" fillId="0" borderId="36" xfId="0" applyFont="1" applyFill="1" applyBorder="1" applyAlignment="1">
      <alignment horizontal="center" vertical="top" wrapText="1"/>
    </xf>
    <xf numFmtId="0" fontId="1" fillId="0" borderId="36" xfId="0" applyFont="1" applyFill="1" applyBorder="1" applyAlignment="1">
      <alignment horizontal="center" vertical="top"/>
    </xf>
    <xf numFmtId="0" fontId="1" fillId="2" borderId="113" xfId="0" applyFont="1" applyFill="1" applyBorder="1" applyAlignment="1">
      <alignment horizontal="center" vertical="center"/>
    </xf>
    <xf numFmtId="0" fontId="1" fillId="2" borderId="114" xfId="0" applyFont="1" applyFill="1" applyBorder="1" applyAlignment="1">
      <alignment horizontal="center" vertical="center"/>
    </xf>
    <xf numFmtId="0" fontId="1" fillId="2" borderId="62" xfId="0" applyFont="1" applyFill="1" applyBorder="1" applyAlignment="1">
      <alignment horizontal="center" vertical="center" wrapText="1"/>
    </xf>
    <xf numFmtId="0" fontId="1" fillId="2" borderId="62" xfId="0" applyFont="1" applyFill="1" applyBorder="1" applyAlignment="1">
      <alignment horizontal="center" vertical="center"/>
    </xf>
    <xf numFmtId="0" fontId="1" fillId="2" borderId="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24" xfId="0" applyFill="1" applyBorder="1" applyAlignment="1">
      <alignment horizontal="center" vertical="center"/>
    </xf>
    <xf numFmtId="0" fontId="0" fillId="0" borderId="46" xfId="0" applyFill="1" applyBorder="1" applyAlignment="1">
      <alignment horizontal="center" vertical="center"/>
    </xf>
    <xf numFmtId="38" fontId="55" fillId="2" borderId="0" xfId="1" applyFont="1" applyFill="1" applyBorder="1" applyAlignment="1" applyProtection="1">
      <alignment horizontal="left"/>
    </xf>
    <xf numFmtId="38" fontId="56" fillId="2" borderId="87" xfId="1" applyFont="1" applyFill="1" applyBorder="1" applyAlignment="1" applyProtection="1">
      <alignment horizontal="left" vertical="center"/>
    </xf>
    <xf numFmtId="38" fontId="56" fillId="2" borderId="0" xfId="1" applyFont="1" applyFill="1" applyBorder="1" applyAlignment="1" applyProtection="1">
      <alignment horizontal="left" vertical="center"/>
    </xf>
    <xf numFmtId="38" fontId="19" fillId="2" borderId="87" xfId="1" applyFont="1" applyFill="1" applyBorder="1" applyAlignment="1">
      <alignment vertical="center" wrapText="1"/>
    </xf>
    <xf numFmtId="0" fontId="0" fillId="2" borderId="0" xfId="0" applyFill="1" applyAlignment="1">
      <alignment vertical="center" wrapText="1"/>
    </xf>
    <xf numFmtId="0" fontId="0" fillId="2" borderId="87" xfId="0" applyFill="1" applyBorder="1" applyAlignment="1">
      <alignment vertical="center" wrapText="1"/>
    </xf>
    <xf numFmtId="38" fontId="9" fillId="3" borderId="44" xfId="1" applyFont="1" applyFill="1" applyBorder="1" applyAlignment="1" applyProtection="1">
      <alignment horizontal="left" vertical="center" shrinkToFit="1"/>
      <protection locked="0"/>
    </xf>
    <xf numFmtId="38" fontId="9" fillId="3" borderId="0" xfId="1" applyFont="1" applyFill="1" applyBorder="1" applyAlignment="1" applyProtection="1">
      <alignment horizontal="left" vertical="center" shrinkToFit="1"/>
      <protection locked="0"/>
    </xf>
    <xf numFmtId="38" fontId="9" fillId="3" borderId="17" xfId="1" applyFont="1" applyFill="1" applyBorder="1" applyAlignment="1" applyProtection="1">
      <alignment horizontal="left" vertical="center" shrinkToFit="1"/>
      <protection locked="0"/>
    </xf>
    <xf numFmtId="0" fontId="47" fillId="0" borderId="87" xfId="0" applyFont="1" applyBorder="1" applyAlignment="1">
      <alignment horizontal="left" vertical="center" wrapText="1"/>
    </xf>
    <xf numFmtId="0" fontId="47" fillId="0" borderId="0" xfId="0" applyFont="1" applyBorder="1" applyAlignment="1">
      <alignment horizontal="left" vertical="center" wrapText="1"/>
    </xf>
    <xf numFmtId="38" fontId="9" fillId="3" borderId="54" xfId="1" applyFont="1" applyFill="1" applyBorder="1" applyAlignment="1" applyProtection="1">
      <alignment horizontal="left" vertical="center" shrinkToFit="1"/>
      <protection locked="0"/>
    </xf>
    <xf numFmtId="38" fontId="9" fillId="3" borderId="42" xfId="1" applyFont="1" applyFill="1" applyBorder="1" applyAlignment="1" applyProtection="1">
      <alignment horizontal="left" vertical="center" shrinkToFit="1"/>
      <protection locked="0"/>
    </xf>
    <xf numFmtId="38" fontId="9" fillId="3" borderId="43" xfId="1" applyFont="1" applyFill="1" applyBorder="1" applyAlignment="1" applyProtection="1">
      <alignment horizontal="left" vertical="center" shrinkToFit="1"/>
      <protection locked="0"/>
    </xf>
    <xf numFmtId="38" fontId="14" fillId="2" borderId="13" xfId="1" applyFont="1" applyFill="1" applyBorder="1" applyAlignment="1" applyProtection="1">
      <alignment horizontal="distributed" vertical="center" shrinkToFit="1"/>
    </xf>
    <xf numFmtId="38" fontId="14" fillId="2" borderId="51" xfId="1" applyFont="1" applyFill="1" applyBorder="1" applyAlignment="1" applyProtection="1">
      <alignment horizontal="distributed" vertical="center" shrinkToFit="1"/>
    </xf>
    <xf numFmtId="38" fontId="14" fillId="2" borderId="60" xfId="1" applyFont="1" applyFill="1" applyBorder="1" applyAlignment="1" applyProtection="1">
      <alignment horizontal="distributed" vertical="center" shrinkToFit="1"/>
    </xf>
    <xf numFmtId="38" fontId="14" fillId="2" borderId="82" xfId="1" applyFont="1" applyFill="1" applyBorder="1" applyAlignment="1" applyProtection="1">
      <alignment horizontal="distributed" vertical="center" shrinkToFit="1"/>
    </xf>
    <xf numFmtId="38" fontId="14" fillId="2" borderId="87" xfId="1" applyFont="1" applyFill="1" applyBorder="1" applyAlignment="1" applyProtection="1">
      <alignment horizontal="distributed" vertical="center" shrinkToFit="1"/>
    </xf>
    <xf numFmtId="38" fontId="14" fillId="2" borderId="48" xfId="1" applyFont="1" applyFill="1" applyBorder="1" applyAlignment="1" applyProtection="1">
      <alignment horizontal="distributed" vertical="center" shrinkToFit="1"/>
    </xf>
    <xf numFmtId="38" fontId="1" fillId="2" borderId="50" xfId="1" applyFill="1" applyBorder="1" applyAlignment="1" applyProtection="1">
      <alignment horizontal="center" vertical="center"/>
    </xf>
    <xf numFmtId="38" fontId="1" fillId="2" borderId="39" xfId="1" applyFill="1" applyBorder="1" applyAlignment="1" applyProtection="1">
      <alignment horizontal="center" vertical="center"/>
    </xf>
    <xf numFmtId="38" fontId="1" fillId="2" borderId="34" xfId="1" applyFill="1" applyBorder="1" applyAlignment="1" applyProtection="1">
      <alignment horizontal="center" vertical="center"/>
    </xf>
    <xf numFmtId="38" fontId="14" fillId="2" borderId="37" xfId="1" applyFont="1" applyFill="1" applyBorder="1" applyAlignment="1" applyProtection="1">
      <alignment horizontal="left" vertical="center" shrinkToFit="1"/>
    </xf>
    <xf numFmtId="38" fontId="14" fillId="2" borderId="38" xfId="1" applyFont="1" applyFill="1" applyBorder="1" applyAlignment="1" applyProtection="1">
      <alignment horizontal="left" vertical="center" shrinkToFit="1"/>
    </xf>
    <xf numFmtId="0" fontId="14" fillId="2" borderId="87" xfId="1" applyNumberFormat="1" applyFont="1" applyFill="1" applyBorder="1" applyAlignment="1" applyProtection="1">
      <alignment vertical="center"/>
    </xf>
    <xf numFmtId="0" fontId="14" fillId="2" borderId="48" xfId="1" applyNumberFormat="1" applyFont="1" applyFill="1" applyBorder="1" applyAlignment="1" applyProtection="1">
      <alignment vertical="center"/>
    </xf>
    <xf numFmtId="38" fontId="9" fillId="3" borderId="53" xfId="1" applyFont="1" applyFill="1" applyBorder="1" applyAlignment="1" applyProtection="1">
      <alignment horizontal="left" vertical="center" shrinkToFit="1"/>
      <protection locked="0"/>
    </xf>
    <xf numFmtId="38" fontId="9" fillId="3" borderId="26" xfId="1" applyFont="1" applyFill="1" applyBorder="1" applyAlignment="1" applyProtection="1">
      <alignment horizontal="left" vertical="center" shrinkToFit="1"/>
      <protection locked="0"/>
    </xf>
    <xf numFmtId="38" fontId="9" fillId="3" borderId="41" xfId="1" applyFont="1" applyFill="1" applyBorder="1" applyAlignment="1" applyProtection="1">
      <alignment horizontal="left" vertical="center" shrinkToFit="1"/>
      <protection locked="0"/>
    </xf>
    <xf numFmtId="38" fontId="10" fillId="2" borderId="13" xfId="1" applyFont="1" applyFill="1" applyBorder="1" applyAlignment="1" applyProtection="1">
      <alignment horizontal="center" vertical="center"/>
    </xf>
    <xf numFmtId="38" fontId="10" fillId="2" borderId="51" xfId="1" applyFont="1" applyFill="1" applyBorder="1" applyAlignment="1" applyProtection="1">
      <alignment horizontal="center" vertical="center"/>
    </xf>
    <xf numFmtId="38" fontId="30" fillId="2" borderId="87" xfId="1" applyFont="1" applyFill="1" applyBorder="1" applyAlignment="1" applyProtection="1">
      <alignment horizontal="left" vertical="center" wrapText="1"/>
    </xf>
    <xf numFmtId="38" fontId="30" fillId="2" borderId="0" xfId="1" applyFont="1" applyFill="1" applyAlignment="1" applyProtection="1">
      <alignment horizontal="left" vertical="center" wrapText="1"/>
    </xf>
    <xf numFmtId="38" fontId="14" fillId="2" borderId="87" xfId="1" applyFont="1" applyFill="1" applyBorder="1" applyAlignment="1" applyProtection="1">
      <alignment vertical="center" wrapText="1"/>
    </xf>
    <xf numFmtId="38" fontId="14" fillId="2" borderId="0" xfId="1" applyFont="1" applyFill="1" applyAlignment="1" applyProtection="1">
      <alignment vertical="center" wrapText="1"/>
    </xf>
    <xf numFmtId="0" fontId="6" fillId="0" borderId="87" xfId="0" applyFont="1" applyBorder="1" applyAlignment="1">
      <alignment vertical="top" wrapText="1"/>
    </xf>
    <xf numFmtId="0" fontId="6" fillId="0" borderId="0" xfId="0" applyFont="1" applyBorder="1" applyAlignment="1">
      <alignment vertical="top" wrapText="1"/>
    </xf>
    <xf numFmtId="0" fontId="10" fillId="2" borderId="40" xfId="0" applyFont="1" applyFill="1" applyBorder="1" applyAlignment="1">
      <alignment horizontal="center" shrinkToFit="1"/>
    </xf>
    <xf numFmtId="38" fontId="13" fillId="2" borderId="0" xfId="1" applyFont="1" applyFill="1" applyBorder="1" applyAlignment="1" applyProtection="1">
      <alignment horizontal="center" vertical="center"/>
    </xf>
    <xf numFmtId="38" fontId="10" fillId="2" borderId="49" xfId="1" applyFont="1" applyFill="1" applyBorder="1" applyAlignment="1" applyProtection="1">
      <alignment horizontal="center" vertical="center"/>
    </xf>
    <xf numFmtId="38" fontId="10" fillId="2" borderId="6" xfId="1" applyFont="1" applyFill="1" applyBorder="1" applyAlignment="1" applyProtection="1">
      <alignment horizontal="center" vertical="center"/>
    </xf>
    <xf numFmtId="38" fontId="14" fillId="2" borderId="87" xfId="1" applyFont="1" applyFill="1" applyBorder="1" applyAlignment="1" applyProtection="1">
      <alignment horizontal="left" vertical="center" shrinkToFit="1"/>
    </xf>
    <xf numFmtId="38" fontId="14" fillId="2" borderId="48" xfId="1" applyFont="1" applyFill="1" applyBorder="1" applyAlignment="1" applyProtection="1">
      <alignment horizontal="left" vertical="center" shrinkToFit="1"/>
    </xf>
    <xf numFmtId="38" fontId="10" fillId="2" borderId="50" xfId="1" applyFont="1" applyFill="1" applyBorder="1" applyAlignment="1" applyProtection="1">
      <alignment horizontal="center" vertical="center"/>
    </xf>
    <xf numFmtId="38" fontId="6" fillId="2" borderId="87" xfId="1" applyFont="1" applyFill="1" applyBorder="1" applyAlignment="1" applyProtection="1">
      <alignment horizontal="distributed" vertical="center" indent="2"/>
    </xf>
    <xf numFmtId="38" fontId="6" fillId="2" borderId="48" xfId="1" applyFont="1" applyFill="1" applyBorder="1" applyAlignment="1" applyProtection="1">
      <alignment horizontal="distributed" vertical="center" indent="2"/>
    </xf>
    <xf numFmtId="38" fontId="6" fillId="2" borderId="60" xfId="1" applyFont="1" applyFill="1" applyBorder="1" applyAlignment="1" applyProtection="1">
      <alignment horizontal="distributed" vertical="center" indent="2"/>
    </xf>
    <xf numFmtId="38" fontId="6" fillId="2" borderId="82" xfId="1" applyFont="1" applyFill="1" applyBorder="1" applyAlignment="1" applyProtection="1">
      <alignment horizontal="distributed" vertical="center" indent="2"/>
    </xf>
    <xf numFmtId="38" fontId="6" fillId="2" borderId="13" xfId="1" applyFont="1" applyFill="1" applyBorder="1" applyAlignment="1" applyProtection="1">
      <alignment horizontal="distributed" vertical="center" indent="2"/>
    </xf>
    <xf numFmtId="38" fontId="6" fillId="2" borderId="51" xfId="1" applyFont="1" applyFill="1" applyBorder="1" applyAlignment="1" applyProtection="1">
      <alignment horizontal="distributed" vertical="center" indent="2"/>
    </xf>
    <xf numFmtId="38" fontId="6" fillId="2" borderId="87" xfId="1" applyFont="1" applyFill="1" applyBorder="1" applyAlignment="1" applyProtection="1">
      <alignment horizontal="distributed" vertical="center" indent="1"/>
    </xf>
    <xf numFmtId="38" fontId="6" fillId="2" borderId="48" xfId="1" applyFont="1" applyFill="1" applyBorder="1" applyAlignment="1" applyProtection="1">
      <alignment horizontal="distributed" vertical="center" indent="1"/>
    </xf>
    <xf numFmtId="38" fontId="6" fillId="2" borderId="37" xfId="1" applyFont="1" applyFill="1" applyBorder="1" applyAlignment="1" applyProtection="1">
      <alignment horizontal="left" vertical="center" indent="1"/>
    </xf>
    <xf numFmtId="38" fontId="6" fillId="2" borderId="38" xfId="1" applyFont="1" applyFill="1" applyBorder="1" applyAlignment="1" applyProtection="1">
      <alignment horizontal="left" vertical="center" indent="1"/>
    </xf>
    <xf numFmtId="49" fontId="39" fillId="2" borderId="0" xfId="1" applyNumberFormat="1" applyFont="1" applyFill="1" applyBorder="1" applyAlignment="1" applyProtection="1">
      <alignment horizontal="left" vertical="center" wrapText="1"/>
    </xf>
    <xf numFmtId="49" fontId="39" fillId="2" borderId="17" xfId="1" applyNumberFormat="1" applyFont="1" applyFill="1" applyBorder="1" applyAlignment="1" applyProtection="1">
      <alignment horizontal="left" vertical="center" wrapText="1"/>
    </xf>
    <xf numFmtId="38" fontId="6" fillId="2" borderId="87" xfId="1" applyFont="1" applyFill="1" applyBorder="1" applyAlignment="1" applyProtection="1">
      <alignment horizontal="left" vertical="center" indent="1"/>
    </xf>
    <xf numFmtId="38" fontId="6" fillId="2" borderId="48" xfId="1" applyFont="1" applyFill="1" applyBorder="1" applyAlignment="1" applyProtection="1">
      <alignment horizontal="left" vertical="center" indent="1"/>
    </xf>
    <xf numFmtId="49" fontId="39" fillId="2" borderId="44" xfId="1" applyNumberFormat="1" applyFont="1" applyFill="1" applyBorder="1" applyAlignment="1" applyProtection="1">
      <alignment horizontal="left" vertical="center"/>
    </xf>
    <xf numFmtId="49" fontId="39" fillId="2" borderId="0" xfId="1" applyNumberFormat="1" applyFont="1" applyFill="1" applyBorder="1" applyAlignment="1" applyProtection="1">
      <alignment horizontal="left" vertical="center"/>
    </xf>
    <xf numFmtId="49" fontId="39" fillId="2" borderId="17" xfId="1" applyNumberFormat="1" applyFont="1" applyFill="1" applyBorder="1" applyAlignment="1" applyProtection="1">
      <alignment horizontal="left"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15"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98" xfId="0" applyFont="1" applyFill="1" applyBorder="1" applyAlignment="1">
      <alignment horizontal="center" vertical="center" wrapText="1"/>
    </xf>
    <xf numFmtId="0" fontId="17" fillId="2" borderId="102"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110"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1" fillId="0" borderId="0" xfId="0" applyFont="1" applyFill="1" applyAlignment="1">
      <alignment horizontal="center" vertical="center"/>
    </xf>
    <xf numFmtId="0" fontId="17" fillId="2" borderId="6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90"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46" xfId="0" applyFont="1" applyFill="1" applyBorder="1" applyAlignment="1">
      <alignment horizontal="center" vertical="center"/>
    </xf>
    <xf numFmtId="0" fontId="8" fillId="2" borderId="40" xfId="0" applyFont="1" applyFill="1" applyBorder="1" applyAlignment="1">
      <alignment horizontal="left" vertical="center" shrinkToFit="1"/>
    </xf>
    <xf numFmtId="0" fontId="17" fillId="2" borderId="94"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0" borderId="26" xfId="0" applyFont="1" applyBorder="1" applyAlignment="1">
      <alignment horizontal="center" vertical="center" wrapText="1"/>
    </xf>
    <xf numFmtId="0" fontId="17" fillId="0" borderId="38" xfId="0" applyFont="1" applyBorder="1" applyAlignment="1">
      <alignment horizontal="center" vertical="center" wrapText="1"/>
    </xf>
    <xf numFmtId="0" fontId="38" fillId="2" borderId="120" xfId="0" applyFont="1" applyFill="1" applyBorder="1" applyAlignment="1">
      <alignment horizontal="center" vertical="center" wrapText="1"/>
    </xf>
    <xf numFmtId="0" fontId="38" fillId="0" borderId="73" xfId="0" applyFont="1" applyBorder="1" applyAlignment="1">
      <alignment horizontal="center" vertical="center" wrapText="1"/>
    </xf>
    <xf numFmtId="0" fontId="38" fillId="2" borderId="121" xfId="0" applyFont="1" applyFill="1" applyBorder="1" applyAlignment="1">
      <alignment horizontal="center" vertical="center" wrapText="1"/>
    </xf>
    <xf numFmtId="0" fontId="38" fillId="0" borderId="74" xfId="0" applyFont="1" applyBorder="1" applyAlignment="1">
      <alignment horizontal="center" vertical="center" wrapText="1"/>
    </xf>
    <xf numFmtId="0" fontId="8" fillId="2" borderId="55"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2" xfId="0" applyFont="1" applyFill="1" applyBorder="1" applyAlignment="1">
      <alignment horizontal="center" vertical="center"/>
    </xf>
    <xf numFmtId="0" fontId="18" fillId="2" borderId="40" xfId="0" applyFont="1" applyFill="1" applyBorder="1" applyAlignment="1">
      <alignment horizontal="left" vertical="center" shrinkToFit="1"/>
    </xf>
    <xf numFmtId="0" fontId="8" fillId="2" borderId="37"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8" fillId="2" borderId="44" xfId="0" applyFont="1" applyFill="1" applyBorder="1" applyAlignment="1">
      <alignment vertical="center" wrapText="1"/>
    </xf>
    <xf numFmtId="0" fontId="18" fillId="2" borderId="0" xfId="0" applyFont="1" applyFill="1" applyAlignment="1">
      <alignment horizontal="right" vertical="center"/>
    </xf>
    <xf numFmtId="0" fontId="8" fillId="11" borderId="42" xfId="0" applyFont="1" applyFill="1" applyBorder="1" applyAlignment="1" applyProtection="1">
      <alignment horizontal="center" vertical="center"/>
      <protection locked="0"/>
    </xf>
    <xf numFmtId="0" fontId="0" fillId="11" borderId="42" xfId="0" applyFill="1" applyBorder="1" applyAlignment="1" applyProtection="1">
      <alignment horizontal="center" vertical="center"/>
      <protection locked="0"/>
    </xf>
    <xf numFmtId="0" fontId="0" fillId="2" borderId="0" xfId="0" applyFill="1" applyAlignment="1">
      <alignment horizontal="right" vertical="center"/>
    </xf>
    <xf numFmtId="0" fontId="13" fillId="2" borderId="0" xfId="0" applyFont="1" applyFill="1" applyAlignment="1">
      <alignment horizontal="center" vertical="center"/>
    </xf>
    <xf numFmtId="176" fontId="1" fillId="3" borderId="7" xfId="0" applyNumberFormat="1" applyFont="1" applyFill="1" applyBorder="1" applyAlignment="1" applyProtection="1">
      <alignment horizontal="center" vertical="center"/>
      <protection locked="0"/>
    </xf>
    <xf numFmtId="176" fontId="1" fillId="3" borderId="28" xfId="0" applyNumberFormat="1" applyFont="1" applyFill="1" applyBorder="1" applyAlignment="1" applyProtection="1">
      <alignment horizontal="center" vertical="center"/>
      <protection locked="0"/>
    </xf>
    <xf numFmtId="176" fontId="1" fillId="11" borderId="47" xfId="0" applyNumberFormat="1" applyFont="1" applyFill="1" applyBorder="1" applyAlignment="1" applyProtection="1">
      <alignment horizontal="center" vertical="center"/>
      <protection locked="0"/>
    </xf>
    <xf numFmtId="176" fontId="1" fillId="11" borderId="27" xfId="0" applyNumberFormat="1" applyFont="1" applyFill="1" applyBorder="1" applyAlignment="1" applyProtection="1">
      <alignment horizontal="center" vertical="center"/>
      <protection locked="0"/>
    </xf>
    <xf numFmtId="176" fontId="1" fillId="3" borderId="12" xfId="0" applyNumberFormat="1" applyFont="1" applyFill="1" applyBorder="1" applyAlignment="1" applyProtection="1">
      <alignment horizontal="center" vertical="center"/>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3" borderId="29" xfId="0" applyNumberFormat="1" applyFont="1" applyFill="1" applyBorder="1" applyAlignment="1" applyProtection="1">
      <alignment horizontal="center" vertical="center"/>
      <protection locked="0"/>
    </xf>
    <xf numFmtId="176" fontId="1" fillId="11" borderId="32" xfId="0" applyNumberFormat="1"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 fillId="2" borderId="3" xfId="0" applyFont="1" applyFill="1" applyBorder="1" applyAlignment="1">
      <alignment horizontal="center" vertical="center"/>
    </xf>
    <xf numFmtId="176" fontId="1" fillId="3" borderId="94" xfId="0" applyNumberFormat="1" applyFont="1" applyFill="1" applyBorder="1" applyAlignment="1" applyProtection="1">
      <alignment horizontal="center" vertical="center"/>
      <protection locked="0"/>
    </xf>
    <xf numFmtId="176" fontId="1" fillId="11" borderId="36" xfId="0" applyNumberFormat="1" applyFont="1" applyFill="1" applyBorder="1" applyAlignment="1" applyProtection="1">
      <alignment horizontal="center" vertical="center"/>
      <protection locked="0"/>
    </xf>
    <xf numFmtId="176" fontId="1" fillId="3" borderId="4"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xf>
    <xf numFmtId="0" fontId="1" fillId="2" borderId="8" xfId="0" applyFont="1" applyFill="1" applyBorder="1" applyAlignment="1">
      <alignment horizontal="center" vertical="center"/>
    </xf>
    <xf numFmtId="176" fontId="1" fillId="3" borderId="27" xfId="0" applyNumberFormat="1" applyFont="1" applyFill="1" applyBorder="1" applyAlignment="1" applyProtection="1">
      <alignment horizontal="center" vertical="center"/>
      <protection locked="0"/>
    </xf>
    <xf numFmtId="176" fontId="1" fillId="3" borderId="9" xfId="0" applyNumberFormat="1" applyFont="1" applyFill="1" applyBorder="1" applyAlignment="1" applyProtection="1">
      <alignment horizontal="center" vertical="center"/>
      <protection locked="0"/>
    </xf>
    <xf numFmtId="0" fontId="1" fillId="11" borderId="52" xfId="0" applyNumberFormat="1" applyFont="1" applyFill="1" applyBorder="1" applyAlignment="1" applyProtection="1">
      <alignment horizontal="center" vertical="center"/>
      <protection locked="0"/>
    </xf>
    <xf numFmtId="0" fontId="1" fillId="11" borderId="27" xfId="0" applyNumberFormat="1" applyFont="1" applyFill="1" applyBorder="1" applyAlignment="1" applyProtection="1">
      <alignment horizontal="center" vertical="center"/>
      <protection locked="0"/>
    </xf>
    <xf numFmtId="0" fontId="1" fillId="13" borderId="103" xfId="0" applyFont="1" applyFill="1" applyBorder="1" applyAlignment="1" applyProtection="1">
      <alignment vertical="center" shrinkToFit="1"/>
      <protection locked="0"/>
    </xf>
    <xf numFmtId="0" fontId="1" fillId="13" borderId="59" xfId="0" applyFont="1" applyFill="1" applyBorder="1" applyAlignment="1" applyProtection="1">
      <alignment vertical="center" shrinkToFit="1"/>
      <protection locked="0"/>
    </xf>
    <xf numFmtId="0" fontId="9" fillId="13" borderId="29" xfId="0" applyFont="1" applyFill="1" applyBorder="1" applyAlignment="1" applyProtection="1">
      <alignment horizontal="center" vertical="center" wrapText="1"/>
      <protection locked="0"/>
    </xf>
    <xf numFmtId="0" fontId="9" fillId="13" borderId="12" xfId="0" applyFont="1" applyFill="1" applyBorder="1" applyAlignment="1" applyProtection="1">
      <alignment horizontal="center" vertical="center" wrapText="1"/>
      <protection locked="0"/>
    </xf>
    <xf numFmtId="0" fontId="0" fillId="14" borderId="2" xfId="0" applyFont="1" applyFill="1" applyBorder="1" applyAlignment="1">
      <alignment horizontal="center" vertical="center"/>
    </xf>
    <xf numFmtId="0" fontId="0" fillId="14" borderId="58" xfId="0" applyFont="1" applyFill="1" applyBorder="1" applyAlignment="1">
      <alignment horizontal="center" vertical="center"/>
    </xf>
    <xf numFmtId="0" fontId="0" fillId="14" borderId="28" xfId="0" applyFont="1" applyFill="1" applyBorder="1" applyAlignment="1">
      <alignment horizontal="center" vertical="center"/>
    </xf>
    <xf numFmtId="0" fontId="0" fillId="14" borderId="7" xfId="0" applyFont="1" applyFill="1" applyBorder="1" applyAlignment="1">
      <alignment horizontal="center" vertical="center"/>
    </xf>
    <xf numFmtId="0" fontId="9" fillId="13" borderId="28"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1" fillId="13" borderId="2" xfId="0" applyFont="1" applyFill="1" applyBorder="1" applyAlignment="1" applyProtection="1">
      <alignment vertical="center" shrinkToFit="1"/>
      <protection locked="0"/>
    </xf>
    <xf numFmtId="0" fontId="1" fillId="13" borderId="58" xfId="0" applyFont="1" applyFill="1" applyBorder="1" applyAlignment="1" applyProtection="1">
      <alignment vertical="center" shrinkToFit="1"/>
      <protection locked="0"/>
    </xf>
    <xf numFmtId="0" fontId="10" fillId="14" borderId="3" xfId="0" applyFont="1" applyFill="1" applyBorder="1" applyAlignment="1">
      <alignment horizontal="left" vertical="center" wrapText="1"/>
    </xf>
    <xf numFmtId="0" fontId="10" fillId="14" borderId="94" xfId="0" applyFont="1" applyFill="1" applyBorder="1" applyAlignment="1">
      <alignment horizontal="left" vertical="center" wrapText="1"/>
    </xf>
    <xf numFmtId="0" fontId="10" fillId="14" borderId="4" xfId="0" applyFont="1" applyFill="1" applyBorder="1" applyAlignment="1">
      <alignment horizontal="left" vertical="center" wrapText="1"/>
    </xf>
    <xf numFmtId="176" fontId="9" fillId="11" borderId="28" xfId="0" applyNumberFormat="1" applyFont="1" applyFill="1" applyBorder="1" applyAlignment="1" applyProtection="1">
      <alignment horizontal="center" vertical="center"/>
      <protection locked="0"/>
    </xf>
    <xf numFmtId="176" fontId="9" fillId="3" borderId="28" xfId="0" applyNumberFormat="1" applyFont="1" applyFill="1" applyBorder="1" applyAlignment="1" applyProtection="1">
      <alignment horizontal="left" vertical="center"/>
      <protection locked="0"/>
    </xf>
    <xf numFmtId="176" fontId="9" fillId="11" borderId="94" xfId="0" applyNumberFormat="1" applyFont="1" applyFill="1" applyBorder="1" applyAlignment="1" applyProtection="1">
      <alignment horizontal="center" vertical="center"/>
      <protection locked="0"/>
    </xf>
    <xf numFmtId="176" fontId="9" fillId="3" borderId="38" xfId="0" applyNumberFormat="1" applyFont="1" applyFill="1" applyBorder="1" applyAlignment="1" applyProtection="1">
      <alignment horizontal="left" vertical="center"/>
      <protection locked="0"/>
    </xf>
    <xf numFmtId="176" fontId="9" fillId="3" borderId="57" xfId="0" applyNumberFormat="1" applyFont="1" applyFill="1" applyBorder="1" applyAlignment="1" applyProtection="1">
      <alignment horizontal="left" vertical="center"/>
      <protection locked="0"/>
    </xf>
    <xf numFmtId="184" fontId="9" fillId="3" borderId="98"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0" fontId="1" fillId="2" borderId="39" xfId="0" applyFont="1" applyFill="1" applyBorder="1" applyAlignment="1">
      <alignment horizontal="center" vertical="center"/>
    </xf>
    <xf numFmtId="176" fontId="1" fillId="2" borderId="15" xfId="0" applyNumberFormat="1" applyFont="1" applyFill="1" applyBorder="1" applyAlignment="1" applyProtection="1">
      <alignment horizontal="center" vertical="center"/>
    </xf>
    <xf numFmtId="176" fontId="9" fillId="3" borderId="29" xfId="0" applyNumberFormat="1" applyFont="1" applyFill="1" applyBorder="1" applyAlignment="1" applyProtection="1">
      <alignment horizontal="left" vertical="center"/>
      <protection locked="0"/>
    </xf>
    <xf numFmtId="184" fontId="9" fillId="3" borderId="122" xfId="0" applyNumberFormat="1" applyFont="1" applyFill="1" applyBorder="1" applyAlignment="1" applyProtection="1">
      <alignment horizontal="center" vertical="center"/>
      <protection locked="0"/>
    </xf>
    <xf numFmtId="176" fontId="9" fillId="11" borderId="36" xfId="0" applyNumberFormat="1" applyFont="1" applyFill="1" applyBorder="1" applyAlignment="1" applyProtection="1">
      <alignment horizontal="center" vertical="center"/>
      <protection locked="0"/>
    </xf>
    <xf numFmtId="176" fontId="9" fillId="11" borderId="27" xfId="0" applyNumberFormat="1" applyFont="1" applyFill="1" applyBorder="1" applyAlignment="1" applyProtection="1">
      <alignment horizontal="center" vertical="center"/>
      <protection locked="0"/>
    </xf>
    <xf numFmtId="0" fontId="1" fillId="2" borderId="50" xfId="0" applyFont="1" applyFill="1" applyBorder="1" applyAlignment="1">
      <alignment horizontal="center" vertical="center" wrapText="1"/>
    </xf>
    <xf numFmtId="0" fontId="1" fillId="2" borderId="34" xfId="0" applyFont="1" applyFill="1" applyBorder="1" applyAlignment="1">
      <alignment horizontal="center" vertical="center"/>
    </xf>
    <xf numFmtId="176" fontId="1" fillId="2" borderId="14" xfId="0" applyNumberFormat="1" applyFont="1" applyFill="1" applyBorder="1" applyAlignment="1" applyProtection="1">
      <alignment horizontal="center" vertical="center"/>
    </xf>
    <xf numFmtId="184" fontId="9" fillId="3" borderId="111" xfId="0" applyNumberFormat="1" applyFont="1" applyFill="1" applyBorder="1" applyAlignment="1" applyProtection="1">
      <alignment horizontal="center" vertical="center"/>
      <protection locked="0"/>
    </xf>
    <xf numFmtId="0" fontId="1" fillId="2" borderId="0" xfId="0" applyFont="1" applyFill="1" applyAlignment="1">
      <alignment horizontal="right" vertical="center"/>
    </xf>
    <xf numFmtId="0" fontId="1" fillId="2" borderId="40" xfId="0" applyFont="1" applyFill="1" applyBorder="1" applyAlignment="1">
      <alignment horizontal="left" shrinkToFit="1"/>
    </xf>
    <xf numFmtId="176" fontId="1" fillId="2" borderId="18" xfId="0" applyNumberFormat="1" applyFont="1" applyFill="1" applyBorder="1" applyAlignment="1" applyProtection="1">
      <alignment horizontal="center" vertical="center"/>
    </xf>
    <xf numFmtId="0" fontId="9" fillId="0" borderId="36" xfId="2" applyFont="1" applyBorder="1" applyAlignment="1">
      <alignment horizontal="center" vertical="center" wrapText="1"/>
    </xf>
    <xf numFmtId="0" fontId="9" fillId="0" borderId="25" xfId="2" applyFont="1" applyBorder="1" applyAlignment="1">
      <alignment horizontal="center" vertical="center"/>
    </xf>
    <xf numFmtId="0" fontId="9" fillId="0" borderId="4" xfId="4" applyFont="1" applyBorder="1" applyAlignment="1">
      <alignment horizontal="center" vertical="center"/>
    </xf>
    <xf numFmtId="0" fontId="9" fillId="0" borderId="7" xfId="4" applyFont="1" applyBorder="1" applyAlignment="1">
      <alignment horizontal="center" vertical="center"/>
    </xf>
    <xf numFmtId="0" fontId="9" fillId="0" borderId="28" xfId="4" applyFont="1" applyBorder="1" applyAlignment="1">
      <alignment horizontal="distributed" vertical="center" wrapText="1"/>
    </xf>
    <xf numFmtId="0" fontId="9" fillId="0" borderId="28" xfId="4" applyFont="1" applyBorder="1" applyAlignment="1">
      <alignment horizontal="center" vertical="center"/>
    </xf>
    <xf numFmtId="0" fontId="9" fillId="0" borderId="94" xfId="4" applyFont="1" applyBorder="1" applyAlignment="1">
      <alignment horizontal="distributed" vertical="center"/>
    </xf>
    <xf numFmtId="0" fontId="9" fillId="0" borderId="28" xfId="4" applyFont="1" applyBorder="1" applyAlignment="1">
      <alignment horizontal="distributed" vertical="center"/>
    </xf>
    <xf numFmtId="0" fontId="9" fillId="0" borderId="35" xfId="2" applyFont="1" applyBorder="1" applyAlignment="1">
      <alignment horizontal="center" vertical="center" wrapText="1"/>
    </xf>
    <xf numFmtId="0" fontId="9" fillId="0" borderId="36" xfId="2" applyFont="1" applyBorder="1" applyAlignment="1">
      <alignment horizontal="center" vertical="center"/>
    </xf>
    <xf numFmtId="0" fontId="9" fillId="0" borderId="47" xfId="2" applyFont="1" applyBorder="1" applyAlignment="1">
      <alignment horizontal="center" vertical="center" wrapText="1"/>
    </xf>
    <xf numFmtId="0" fontId="9" fillId="0" borderId="98" xfId="2" applyFont="1" applyBorder="1" applyAlignment="1">
      <alignment horizontal="center" vertical="center" wrapText="1"/>
    </xf>
    <xf numFmtId="0" fontId="9" fillId="0" borderId="102"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47" xfId="2" applyFont="1" applyBorder="1" applyAlignment="1">
      <alignment horizontal="center" vertical="center"/>
    </xf>
    <xf numFmtId="0" fontId="9" fillId="0" borderId="115" xfId="2" applyFont="1" applyBorder="1" applyAlignment="1">
      <alignment horizontal="distributed" vertical="center" indent="3"/>
    </xf>
    <xf numFmtId="0" fontId="9" fillId="0" borderId="24" xfId="2" applyFont="1" applyBorder="1" applyAlignment="1">
      <alignment horizontal="distributed" vertical="center" indent="3"/>
    </xf>
    <xf numFmtId="0" fontId="9" fillId="0" borderId="46" xfId="2" applyFont="1" applyBorder="1" applyAlignment="1">
      <alignment horizontal="distributed" vertical="center" indent="3"/>
    </xf>
    <xf numFmtId="0" fontId="9" fillId="0" borderId="94" xfId="4" applyFont="1" applyFill="1" applyBorder="1" applyAlignment="1">
      <alignment horizontal="center" vertical="center" wrapText="1"/>
    </xf>
    <xf numFmtId="0" fontId="9" fillId="0" borderId="28" xfId="4" applyFont="1" applyFill="1" applyBorder="1" applyAlignment="1">
      <alignment horizontal="center" vertical="center" wrapText="1"/>
    </xf>
    <xf numFmtId="0" fontId="9" fillId="0" borderId="94" xfId="4" applyFont="1" applyBorder="1" applyAlignment="1">
      <alignment horizontal="center" vertical="center" wrapText="1"/>
    </xf>
    <xf numFmtId="0" fontId="9" fillId="0" borderId="28" xfId="4" applyFont="1" applyBorder="1" applyAlignment="1">
      <alignment horizontal="center" vertical="center" wrapText="1"/>
    </xf>
    <xf numFmtId="0" fontId="9" fillId="0" borderId="61" xfId="4" applyFont="1" applyBorder="1" applyAlignment="1">
      <alignment horizontal="center" vertical="center" wrapText="1"/>
    </xf>
    <xf numFmtId="0" fontId="9" fillId="0" borderId="35" xfId="4" applyFont="1" applyBorder="1" applyAlignment="1">
      <alignment horizontal="center" vertical="center"/>
    </xf>
    <xf numFmtId="0" fontId="9" fillId="0" borderId="8" xfId="4" applyFont="1" applyBorder="1" applyAlignment="1">
      <alignment horizontal="center" vertical="center"/>
    </xf>
    <xf numFmtId="0" fontId="9" fillId="0" borderId="94" xfId="4" applyFont="1" applyBorder="1" applyAlignment="1">
      <alignment horizontal="center" vertical="center"/>
    </xf>
    <xf numFmtId="0" fontId="0" fillId="0" borderId="94"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94" xfId="4" applyFont="1" applyBorder="1" applyAlignment="1">
      <alignment horizontal="center" vertical="center" wrapText="1"/>
    </xf>
  </cellXfs>
  <cellStyles count="9">
    <cellStyle name="ハイパーリンク" xfId="7" builtinId="8"/>
    <cellStyle name="桁区切り" xfId="1" builtinId="6"/>
    <cellStyle name="標準" xfId="0" builtinId="0"/>
    <cellStyle name="標準 2" xfId="2" xr:uid="{00000000-0005-0000-0000-000002000000}"/>
    <cellStyle name="標準 2 2" xfId="5" xr:uid="{0A18BB84-97DB-43EE-B185-B2660B22AD62}"/>
    <cellStyle name="標準 3" xfId="6" xr:uid="{557DB906-4CCD-4ABF-86DC-96F3016DF3C5}"/>
    <cellStyle name="標準 3 2" xfId="8" xr:uid="{B41C2945-1770-43C0-A61E-82942F58C5EC}"/>
    <cellStyle name="標準_19.9.14提出申請書" xfId="3" xr:uid="{00000000-0005-0000-0000-000003000000}"/>
    <cellStyle name="標準_申請_別紙２５－(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85725</xdr:colOff>
      <xdr:row>26</xdr:row>
      <xdr:rowOff>19050</xdr:rowOff>
    </xdr:from>
    <xdr:to>
      <xdr:col>4</xdr:col>
      <xdr:colOff>276225</xdr:colOff>
      <xdr:row>27</xdr:row>
      <xdr:rowOff>228600</xdr:rowOff>
    </xdr:to>
    <xdr:sp macro="" textlink="">
      <xdr:nvSpPr>
        <xdr:cNvPr id="27064" name="AutoShape 12">
          <a:extLst>
            <a:ext uri="{FF2B5EF4-FFF2-40B4-BE49-F238E27FC236}">
              <a16:creationId xmlns:a16="http://schemas.microsoft.com/office/drawing/2014/main" id="{00000000-0008-0000-0000-0000B8690000}"/>
            </a:ext>
          </a:extLst>
        </xdr:cNvPr>
        <xdr:cNvSpPr>
          <a:spLocks/>
        </xdr:cNvSpPr>
      </xdr:nvSpPr>
      <xdr:spPr bwMode="auto">
        <a:xfrm>
          <a:off x="4457700" y="5915025"/>
          <a:ext cx="190500" cy="457200"/>
        </a:xfrm>
        <a:prstGeom prst="rightBrace">
          <a:avLst>
            <a:gd name="adj1" fmla="val 20000"/>
            <a:gd name="adj2" fmla="val 5000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285751</xdr:colOff>
      <xdr:row>25</xdr:row>
      <xdr:rowOff>152400</xdr:rowOff>
    </xdr:from>
    <xdr:to>
      <xdr:col>5</xdr:col>
      <xdr:colOff>238125</xdr:colOff>
      <xdr:row>27</xdr:row>
      <xdr:rowOff>219075</xdr:rowOff>
    </xdr:to>
    <xdr:sp macro="" textlink="">
      <xdr:nvSpPr>
        <xdr:cNvPr id="2061" name="Text Box 13">
          <a:extLst>
            <a:ext uri="{FF2B5EF4-FFF2-40B4-BE49-F238E27FC236}">
              <a16:creationId xmlns:a16="http://schemas.microsoft.com/office/drawing/2014/main" id="{00000000-0008-0000-0000-00000D080000}"/>
            </a:ext>
          </a:extLst>
        </xdr:cNvPr>
        <xdr:cNvSpPr txBox="1">
          <a:spLocks noChangeArrowheads="1"/>
        </xdr:cNvSpPr>
      </xdr:nvSpPr>
      <xdr:spPr bwMode="auto">
        <a:xfrm>
          <a:off x="4657726" y="5553075"/>
          <a:ext cx="828674" cy="56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自施設で各研修を行った場合のみ受講者数を記入すること。</a:t>
          </a:r>
        </a:p>
      </xdr:txBody>
    </xdr:sp>
    <xdr:clientData/>
  </xdr:twoCellAnchor>
  <xdr:twoCellAnchor>
    <xdr:from>
      <xdr:col>4</xdr:col>
      <xdr:colOff>95250</xdr:colOff>
      <xdr:row>21</xdr:row>
      <xdr:rowOff>9525</xdr:rowOff>
    </xdr:from>
    <xdr:to>
      <xdr:col>4</xdr:col>
      <xdr:colOff>285750</xdr:colOff>
      <xdr:row>22</xdr:row>
      <xdr:rowOff>219075</xdr:rowOff>
    </xdr:to>
    <xdr:sp macro="" textlink="">
      <xdr:nvSpPr>
        <xdr:cNvPr id="27066" name="AutoShape 14">
          <a:extLst>
            <a:ext uri="{FF2B5EF4-FFF2-40B4-BE49-F238E27FC236}">
              <a16:creationId xmlns:a16="http://schemas.microsoft.com/office/drawing/2014/main" id="{00000000-0008-0000-0000-0000BA690000}"/>
            </a:ext>
          </a:extLst>
        </xdr:cNvPr>
        <xdr:cNvSpPr>
          <a:spLocks/>
        </xdr:cNvSpPr>
      </xdr:nvSpPr>
      <xdr:spPr bwMode="auto">
        <a:xfrm>
          <a:off x="4467225" y="4667250"/>
          <a:ext cx="190500" cy="457200"/>
        </a:xfrm>
        <a:prstGeom prst="rightBrace">
          <a:avLst>
            <a:gd name="adj1" fmla="val 20000"/>
            <a:gd name="adj2" fmla="val 5000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295275</xdr:colOff>
      <xdr:row>19</xdr:row>
      <xdr:rowOff>219076</xdr:rowOff>
    </xdr:from>
    <xdr:to>
      <xdr:col>5</xdr:col>
      <xdr:colOff>238125</xdr:colOff>
      <xdr:row>23</xdr:row>
      <xdr:rowOff>95250</xdr:rowOff>
    </xdr:to>
    <xdr:sp macro="" textlink="">
      <xdr:nvSpPr>
        <xdr:cNvPr id="2063" name="Text Box 15">
          <a:extLst>
            <a:ext uri="{FF2B5EF4-FFF2-40B4-BE49-F238E27FC236}">
              <a16:creationId xmlns:a16="http://schemas.microsoft.com/office/drawing/2014/main" id="{00000000-0008-0000-0000-00000F080000}"/>
            </a:ext>
          </a:extLst>
        </xdr:cNvPr>
        <xdr:cNvSpPr txBox="1">
          <a:spLocks noChangeArrowheads="1"/>
        </xdr:cNvSpPr>
      </xdr:nvSpPr>
      <xdr:spPr bwMode="auto">
        <a:xfrm>
          <a:off x="4667250" y="4133851"/>
          <a:ext cx="819150" cy="8667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免許の有無ではなく、保健師又は助産師として採用した人数を記入すること。</a:t>
          </a:r>
        </a:p>
      </xdr:txBody>
    </xdr:sp>
    <xdr:clientData/>
  </xdr:twoCellAnchor>
  <xdr:twoCellAnchor>
    <xdr:from>
      <xdr:col>1</xdr:col>
      <xdr:colOff>1752599</xdr:colOff>
      <xdr:row>15</xdr:row>
      <xdr:rowOff>219075</xdr:rowOff>
    </xdr:from>
    <xdr:to>
      <xdr:col>2</xdr:col>
      <xdr:colOff>492124</xdr:colOff>
      <xdr:row>16</xdr:row>
      <xdr:rowOff>171450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43099" y="3390900"/>
          <a:ext cx="539750" cy="200025"/>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TEL</a:t>
          </a:r>
          <a:endParaRPr kumimoji="1" lang="ja-JP" altLang="en-US" sz="700"/>
        </a:p>
      </xdr:txBody>
    </xdr:sp>
    <xdr:clientData fPrintsWithSheet="0"/>
  </xdr:twoCellAnchor>
  <xdr:twoCellAnchor>
    <xdr:from>
      <xdr:col>2</xdr:col>
      <xdr:colOff>1527174</xdr:colOff>
      <xdr:row>15</xdr:row>
      <xdr:rowOff>209551</xdr:rowOff>
    </xdr:from>
    <xdr:to>
      <xdr:col>3</xdr:col>
      <xdr:colOff>333375</xdr:colOff>
      <xdr:row>16</xdr:row>
      <xdr:rowOff>120650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17899" y="3381376"/>
          <a:ext cx="377826" cy="158749"/>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FAX</a:t>
          </a:r>
          <a:endParaRPr kumimoji="1" lang="ja-JP" altLang="en-US" sz="700"/>
        </a:p>
      </xdr:txBody>
    </xdr:sp>
    <xdr:clientData fPrintsWithSheet="0"/>
  </xdr:twoCellAnchor>
  <xdr:twoCellAnchor>
    <xdr:from>
      <xdr:col>1</xdr:col>
      <xdr:colOff>1762125</xdr:colOff>
      <xdr:row>12</xdr:row>
      <xdr:rowOff>209550</xdr:rowOff>
    </xdr:from>
    <xdr:to>
      <xdr:col>2</xdr:col>
      <xdr:colOff>387350</xdr:colOff>
      <xdr:row>13</xdr:row>
      <xdr:rowOff>190500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52625" y="2638425"/>
          <a:ext cx="425450" cy="22860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職名</a:t>
          </a:r>
        </a:p>
      </xdr:txBody>
    </xdr:sp>
    <xdr:clientData fPrintsWithSheet="0"/>
  </xdr:twoCellAnchor>
  <xdr:twoCellAnchor>
    <xdr:from>
      <xdr:col>2</xdr:col>
      <xdr:colOff>1514475</xdr:colOff>
      <xdr:row>12</xdr:row>
      <xdr:rowOff>219076</xdr:rowOff>
    </xdr:from>
    <xdr:to>
      <xdr:col>3</xdr:col>
      <xdr:colOff>349250</xdr:colOff>
      <xdr:row>13</xdr:row>
      <xdr:rowOff>174626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05200" y="2647951"/>
          <a:ext cx="406400" cy="20320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氏名</a:t>
          </a:r>
        </a:p>
      </xdr:txBody>
    </xdr:sp>
    <xdr:clientData fPrintsWithSheet="0"/>
  </xdr:twoCellAnchor>
  <xdr:twoCellAnchor>
    <xdr:from>
      <xdr:col>2</xdr:col>
      <xdr:colOff>1181100</xdr:colOff>
      <xdr:row>23</xdr:row>
      <xdr:rowOff>47625</xdr:rowOff>
    </xdr:from>
    <xdr:to>
      <xdr:col>2</xdr:col>
      <xdr:colOff>1447799</xdr:colOff>
      <xdr:row>24</xdr:row>
      <xdr:rowOff>161925</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171825" y="5200650"/>
          <a:ext cx="266699" cy="361950"/>
        </a:xfrm>
        <a:prstGeom prst="downArrow">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7</xdr:col>
      <xdr:colOff>971550</xdr:colOff>
      <xdr:row>13</xdr:row>
      <xdr:rowOff>19050</xdr:rowOff>
    </xdr:from>
    <xdr:to>
      <xdr:col>7</xdr:col>
      <xdr:colOff>971551</xdr:colOff>
      <xdr:row>13</xdr:row>
      <xdr:rowOff>238125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8334375" y="2447925"/>
          <a:ext cx="1"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1289050</xdr:colOff>
      <xdr:row>15</xdr:row>
      <xdr:rowOff>250825</xdr:rowOff>
    </xdr:from>
    <xdr:to>
      <xdr:col>7</xdr:col>
      <xdr:colOff>1289051</xdr:colOff>
      <xdr:row>16</xdr:row>
      <xdr:rowOff>215900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H="1">
          <a:off x="8032750" y="3482975"/>
          <a:ext cx="1"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525781</xdr:colOff>
      <xdr:row>27</xdr:row>
      <xdr:rowOff>222793</xdr:rowOff>
    </xdr:from>
    <xdr:to>
      <xdr:col>5</xdr:col>
      <xdr:colOff>88573</xdr:colOff>
      <xdr:row>31</xdr:row>
      <xdr:rowOff>76570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rot="19168812" flipH="1">
          <a:off x="4532631" y="6496593"/>
          <a:ext cx="362892" cy="755477"/>
        </a:xfrm>
        <a:prstGeom prst="downArrow">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xdr:col>
      <xdr:colOff>95250</xdr:colOff>
      <xdr:row>18</xdr:row>
      <xdr:rowOff>85727</xdr:rowOff>
    </xdr:from>
    <xdr:to>
      <xdr:col>4</xdr:col>
      <xdr:colOff>361949</xdr:colOff>
      <xdr:row>19</xdr:row>
      <xdr:rowOff>200027</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rot="2380070">
          <a:off x="4467225" y="4000502"/>
          <a:ext cx="266699" cy="361950"/>
        </a:xfrm>
        <a:prstGeom prst="downArrow">
          <a:avLst/>
        </a:prstGeom>
        <a:solidFill>
          <a:srgbClr val="0070C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161924</xdr:colOff>
      <xdr:row>14</xdr:row>
      <xdr:rowOff>114300</xdr:rowOff>
    </xdr:from>
    <xdr:to>
      <xdr:col>18</xdr:col>
      <xdr:colOff>152399</xdr:colOff>
      <xdr:row>16</xdr:row>
      <xdr:rowOff>114301</xdr:rowOff>
    </xdr:to>
    <xdr:sp macro="" textlink="">
      <xdr:nvSpPr>
        <xdr:cNvPr id="4" name="AutoShape 1">
          <a:extLst>
            <a:ext uri="{FF2B5EF4-FFF2-40B4-BE49-F238E27FC236}">
              <a16:creationId xmlns:a16="http://schemas.microsoft.com/office/drawing/2014/main" id="{00000000-0008-0000-0100-000004000000}"/>
            </a:ext>
          </a:extLst>
        </xdr:cNvPr>
        <xdr:cNvSpPr>
          <a:spLocks noChangeArrowheads="1"/>
        </xdr:cNvSpPr>
      </xdr:nvSpPr>
      <xdr:spPr bwMode="auto">
        <a:xfrm>
          <a:off x="7515224" y="3257550"/>
          <a:ext cx="2733675" cy="723901"/>
        </a:xfrm>
        <a:prstGeom prst="wedgeRoundRectCallout">
          <a:avLst>
            <a:gd name="adj1" fmla="val -66515"/>
            <a:gd name="adj2" fmla="val -215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050" b="0" i="0" u="none" strike="noStrike" baseline="0">
              <a:solidFill>
                <a:srgbClr val="000000"/>
              </a:solidFill>
              <a:latin typeface="ＭＳ Ｐゴシック"/>
              <a:ea typeface="+mn-ea"/>
            </a:rPr>
            <a:t>住所は代表者名が理事長等法人代表者の場合は、法人所在地、院長等病院代表者の場合は、病院所在地になります。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21</xdr:row>
      <xdr:rowOff>9525</xdr:rowOff>
    </xdr:from>
    <xdr:to>
      <xdr:col>13</xdr:col>
      <xdr:colOff>9525</xdr:colOff>
      <xdr:row>30</xdr:row>
      <xdr:rowOff>57149</xdr:rowOff>
    </xdr:to>
    <xdr:sp macro="" textlink="">
      <xdr:nvSpPr>
        <xdr:cNvPr id="2" name="大かっこ 1">
          <a:extLst>
            <a:ext uri="{FF2B5EF4-FFF2-40B4-BE49-F238E27FC236}">
              <a16:creationId xmlns:a16="http://schemas.microsoft.com/office/drawing/2014/main" id="{469F4D2E-D28B-4785-9ED1-72CC12B378CC}"/>
            </a:ext>
          </a:extLst>
        </xdr:cNvPr>
        <xdr:cNvSpPr/>
      </xdr:nvSpPr>
      <xdr:spPr bwMode="auto">
        <a:xfrm>
          <a:off x="400050" y="5095875"/>
          <a:ext cx="7219950" cy="23145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152400</xdr:colOff>
      <xdr:row>33</xdr:row>
      <xdr:rowOff>66675</xdr:rowOff>
    </xdr:from>
    <xdr:to>
      <xdr:col>13</xdr:col>
      <xdr:colOff>9525</xdr:colOff>
      <xdr:row>33</xdr:row>
      <xdr:rowOff>828675</xdr:rowOff>
    </xdr:to>
    <xdr:sp macro="" textlink="">
      <xdr:nvSpPr>
        <xdr:cNvPr id="3" name="大かっこ 2">
          <a:extLst>
            <a:ext uri="{FF2B5EF4-FFF2-40B4-BE49-F238E27FC236}">
              <a16:creationId xmlns:a16="http://schemas.microsoft.com/office/drawing/2014/main" id="{7110829E-1E59-42F1-890F-E19BC75427D8}"/>
            </a:ext>
          </a:extLst>
        </xdr:cNvPr>
        <xdr:cNvSpPr/>
      </xdr:nvSpPr>
      <xdr:spPr bwMode="auto">
        <a:xfrm>
          <a:off x="400050" y="8115300"/>
          <a:ext cx="7219950" cy="7620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866775</xdr:colOff>
      <xdr:row>6</xdr:row>
      <xdr:rowOff>285750</xdr:rowOff>
    </xdr:from>
    <xdr:to>
      <xdr:col>12</xdr:col>
      <xdr:colOff>19050</xdr:colOff>
      <xdr:row>7</xdr:row>
      <xdr:rowOff>285750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334375" y="2143125"/>
          <a:ext cx="923925" cy="400050"/>
        </a:xfrm>
        <a:prstGeom prst="rect">
          <a:avLst/>
        </a:prstGeom>
        <a:solidFill>
          <a:srgbClr val="FFFF00"/>
        </a:solid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（Ｃ，Ｄ，Ｉのうち最も少ない額）</a:t>
          </a:r>
        </a:p>
      </xdr:txBody>
    </xdr:sp>
    <xdr:clientData fPrintsWithSheet="0"/>
  </xdr:twoCellAnchor>
  <xdr:twoCellAnchor>
    <xdr:from>
      <xdr:col>12</xdr:col>
      <xdr:colOff>876299</xdr:colOff>
      <xdr:row>7</xdr:row>
      <xdr:rowOff>200025</xdr:rowOff>
    </xdr:from>
    <xdr:to>
      <xdr:col>15</xdr:col>
      <xdr:colOff>190500</xdr:colOff>
      <xdr:row>8</xdr:row>
      <xdr:rowOff>76200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0115549" y="2457450"/>
          <a:ext cx="1085851" cy="238125"/>
        </a:xfrm>
        <a:prstGeom prst="rect">
          <a:avLst/>
        </a:prstGeom>
        <a:solidFill>
          <a:srgbClr val="FFFF00"/>
        </a:solid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（交付申請額）</a:t>
          </a:r>
          <a:endParaRPr kumimoji="1" lang="en-US" altLang="ja-JP" sz="10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581025</xdr:colOff>
      <xdr:row>2</xdr:row>
      <xdr:rowOff>285750</xdr:rowOff>
    </xdr:from>
    <xdr:to>
      <xdr:col>9</xdr:col>
      <xdr:colOff>66675</xdr:colOff>
      <xdr:row>11</xdr:row>
      <xdr:rowOff>85725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486525" y="533400"/>
          <a:ext cx="2914650" cy="16383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100"/>
            </a:lnSpc>
          </a:pPr>
          <a:r>
            <a:rPr kumimoji="1" lang="ja-JP" altLang="en-US" sz="1800"/>
            <a:t>消耗品を大量に購入予定の場合、こちらに明細を記入してください。合計金額は経費内訳の税抜金額と一致させてください。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800100</xdr:colOff>
      <xdr:row>28</xdr:row>
      <xdr:rowOff>171450</xdr:rowOff>
    </xdr:from>
    <xdr:to>
      <xdr:col>7</xdr:col>
      <xdr:colOff>1123950</xdr:colOff>
      <xdr:row>30</xdr:row>
      <xdr:rowOff>9525</xdr:rowOff>
    </xdr:to>
    <xdr:sp macro="" textlink="">
      <xdr:nvSpPr>
        <xdr:cNvPr id="3075" name="Text Box 3">
          <a:extLst>
            <a:ext uri="{FF2B5EF4-FFF2-40B4-BE49-F238E27FC236}">
              <a16:creationId xmlns:a16="http://schemas.microsoft.com/office/drawing/2014/main" id="{00000000-0008-0000-0700-0000030C0000}"/>
            </a:ext>
          </a:extLst>
        </xdr:cNvPr>
        <xdr:cNvSpPr txBox="1">
          <a:spLocks noChangeArrowheads="1"/>
        </xdr:cNvSpPr>
      </xdr:nvSpPr>
      <xdr:spPr bwMode="auto">
        <a:xfrm>
          <a:off x="5553075" y="7038975"/>
          <a:ext cx="2381250" cy="371475"/>
        </a:xfrm>
        <a:prstGeom prst="rect">
          <a:avLst/>
        </a:prstGeom>
        <a:solidFill>
          <a:schemeClr val="accent6">
            <a:lumMod val="40000"/>
            <a:lumOff val="60000"/>
          </a:schemeClr>
        </a:solidFill>
        <a:ln w="3175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新人５名以上の場合のみ計上可</a:t>
          </a:r>
        </a:p>
      </xdr:txBody>
    </xdr:sp>
    <xdr:clientData/>
  </xdr:twoCellAnchor>
  <xdr:twoCellAnchor>
    <xdr:from>
      <xdr:col>5</xdr:col>
      <xdr:colOff>390525</xdr:colOff>
      <xdr:row>34</xdr:row>
      <xdr:rowOff>219075</xdr:rowOff>
    </xdr:from>
    <xdr:to>
      <xdr:col>7</xdr:col>
      <xdr:colOff>1476375</xdr:colOff>
      <xdr:row>36</xdr:row>
      <xdr:rowOff>57150</xdr:rowOff>
    </xdr:to>
    <xdr:sp macro="" textlink="">
      <xdr:nvSpPr>
        <xdr:cNvPr id="3076" name="Text Box 4">
          <a:extLst>
            <a:ext uri="{FF2B5EF4-FFF2-40B4-BE49-F238E27FC236}">
              <a16:creationId xmlns:a16="http://schemas.microsoft.com/office/drawing/2014/main" id="{00000000-0008-0000-0700-0000040C0000}"/>
            </a:ext>
          </a:extLst>
        </xdr:cNvPr>
        <xdr:cNvSpPr txBox="1">
          <a:spLocks noChangeArrowheads="1"/>
        </xdr:cNvSpPr>
      </xdr:nvSpPr>
      <xdr:spPr bwMode="auto">
        <a:xfrm>
          <a:off x="5143500" y="8686800"/>
          <a:ext cx="3143250" cy="371475"/>
        </a:xfrm>
        <a:prstGeom prst="rect">
          <a:avLst/>
        </a:prstGeom>
        <a:solidFill>
          <a:schemeClr val="accent6">
            <a:lumMod val="40000"/>
            <a:lumOff val="60000"/>
          </a:schemeClr>
        </a:solidFill>
        <a:ln w="3175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他施設からの受入を行うの場合のみ計上可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1083</xdr:colOff>
      <xdr:row>14</xdr:row>
      <xdr:rowOff>56284</xdr:rowOff>
    </xdr:from>
    <xdr:to>
      <xdr:col>32</xdr:col>
      <xdr:colOff>251114</xdr:colOff>
      <xdr:row>18</xdr:row>
      <xdr:rowOff>138545</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9387538" y="4169352"/>
          <a:ext cx="1375712" cy="705716"/>
        </a:xfrm>
        <a:prstGeom prst="wedgeRoundRectCallout">
          <a:avLst>
            <a:gd name="adj1" fmla="val -9541"/>
            <a:gd name="adj2" fmla="val -124724"/>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その他を選択した場合は、備考欄に内容を記載すること。</a:t>
          </a:r>
        </a:p>
      </xdr:txBody>
    </xdr:sp>
    <xdr:clientData fPrintsWithSheet="0"/>
  </xdr:twoCellAnchor>
  <xdr:twoCellAnchor>
    <xdr:from>
      <xdr:col>2</xdr:col>
      <xdr:colOff>42333</xdr:colOff>
      <xdr:row>3</xdr:row>
      <xdr:rowOff>142875</xdr:rowOff>
    </xdr:from>
    <xdr:to>
      <xdr:col>21</xdr:col>
      <xdr:colOff>264583</xdr:colOff>
      <xdr:row>4</xdr:row>
      <xdr:rowOff>119063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39750" y="799042"/>
          <a:ext cx="9218083" cy="346604"/>
        </a:xfrm>
        <a:prstGeom prst="rect">
          <a:avLst/>
        </a:prstGeom>
        <a:no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ysClr val="windowText" lastClr="000000"/>
              </a:solidFill>
              <a:latin typeface="+mj-ea"/>
              <a:ea typeface="+mj-ea"/>
            </a:rPr>
            <a:t>赤枠内は</a:t>
          </a:r>
          <a:r>
            <a:rPr kumimoji="1" lang="ja-JP" altLang="en-US" sz="1100" b="1">
              <a:solidFill>
                <a:srgbClr val="FF0000"/>
              </a:solidFill>
              <a:latin typeface="+mj-ea"/>
              <a:ea typeface="+mj-ea"/>
            </a:rPr>
            <a:t>全て記入</a:t>
          </a:r>
          <a:r>
            <a:rPr kumimoji="1" lang="ja-JP" altLang="en-US" sz="1100" b="1">
              <a:solidFill>
                <a:sysClr val="windowText" lastClr="000000"/>
              </a:solidFill>
              <a:latin typeface="+mj-ea"/>
              <a:ea typeface="+mj-ea"/>
            </a:rPr>
            <a:t>してください（</a:t>
          </a:r>
          <a:r>
            <a:rPr kumimoji="1" lang="ja-JP" altLang="en-US" sz="1100" b="1">
              <a:solidFill>
                <a:srgbClr val="FF0000"/>
              </a:solidFill>
              <a:latin typeface="+mj-ea"/>
              <a:ea typeface="+mj-ea"/>
            </a:rPr>
            <a:t>該当なしのセルは０（ゼロ）を入力</a:t>
          </a:r>
          <a:r>
            <a:rPr kumimoji="1" lang="ja-JP" altLang="en-US" sz="1100" b="1">
              <a:solidFill>
                <a:sysClr val="windowText" lastClr="000000"/>
              </a:solidFill>
              <a:latin typeface="+mj-ea"/>
              <a:ea typeface="+mj-ea"/>
            </a:rPr>
            <a:t>）。水</a:t>
          </a:r>
          <a:r>
            <a:rPr kumimoji="1" lang="ja-JP" altLang="en-US" sz="1100" b="1" baseline="0">
              <a:solidFill>
                <a:sysClr val="windowText" lastClr="000000"/>
              </a:solidFill>
              <a:latin typeface="+mj-ea"/>
              <a:ea typeface="+mj-ea"/>
            </a:rPr>
            <a:t>色</a:t>
          </a:r>
          <a:r>
            <a:rPr kumimoji="1" lang="ja-JP" altLang="en-US" sz="1100" b="1">
              <a:solidFill>
                <a:sysClr val="windowText" lastClr="000000"/>
              </a:solidFill>
              <a:latin typeface="+mj-ea"/>
              <a:ea typeface="+mj-ea"/>
            </a:rPr>
            <a:t>のセルは選択入力してください。</a:t>
          </a:r>
        </a:p>
      </xdr:txBody>
    </xdr:sp>
    <xdr:clientData fPrintsWithSheet="0"/>
  </xdr:twoCellAnchor>
  <xdr:twoCellAnchor>
    <xdr:from>
      <xdr:col>0</xdr:col>
      <xdr:colOff>1541318</xdr:colOff>
      <xdr:row>5</xdr:row>
      <xdr:rowOff>130969</xdr:rowOff>
    </xdr:from>
    <xdr:to>
      <xdr:col>25</xdr:col>
      <xdr:colOff>1</xdr:colOff>
      <xdr:row>11</xdr:row>
      <xdr:rowOff>35718</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1541318" y="1222014"/>
          <a:ext cx="7862456" cy="2519795"/>
        </a:xfrm>
        <a:prstGeom prst="rect">
          <a:avLst/>
        </a:prstGeom>
        <a:noFill/>
        <a:ln w="444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8</xdr:col>
      <xdr:colOff>261938</xdr:colOff>
      <xdr:row>4</xdr:row>
      <xdr:rowOff>95250</xdr:rowOff>
    </xdr:from>
    <xdr:to>
      <xdr:col>8</xdr:col>
      <xdr:colOff>300037</xdr:colOff>
      <xdr:row>5</xdr:row>
      <xdr:rowOff>103048</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H="1">
          <a:off x="3262313" y="1107281"/>
          <a:ext cx="38099" cy="245923"/>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25</xdr:col>
      <xdr:colOff>23812</xdr:colOff>
      <xdr:row>5</xdr:row>
      <xdr:rowOff>107157</xdr:rowOff>
    </xdr:from>
    <xdr:to>
      <xdr:col>32</xdr:col>
      <xdr:colOff>666749</xdr:colOff>
      <xdr:row>11</xdr:row>
      <xdr:rowOff>35719</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1179968" y="1357313"/>
          <a:ext cx="4941094" cy="2797969"/>
        </a:xfrm>
        <a:prstGeom prst="rect">
          <a:avLst/>
        </a:prstGeom>
        <a:noFill/>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24</xdr:col>
      <xdr:colOff>25978</xdr:colOff>
      <xdr:row>2</xdr:row>
      <xdr:rowOff>232832</xdr:rowOff>
    </xdr:from>
    <xdr:to>
      <xdr:col>29</xdr:col>
      <xdr:colOff>2</xdr:colOff>
      <xdr:row>4</xdr:row>
      <xdr:rowOff>173182</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542069" y="579196"/>
          <a:ext cx="1532660" cy="44257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100"/>
            </a:lnSpc>
          </a:pPr>
          <a:r>
            <a:rPr kumimoji="1" lang="ja-JP" altLang="en-US" sz="900" b="1">
              <a:solidFill>
                <a:srgbClr val="0000FF"/>
              </a:solidFill>
              <a:latin typeface="+mn-ea"/>
              <a:ea typeface="+mn-ea"/>
            </a:rPr>
            <a:t>受入者がいる場合は</a:t>
          </a:r>
          <a:r>
            <a:rPr kumimoji="1" lang="ja-JP" altLang="en-US" sz="900" b="1">
              <a:latin typeface="+mn-ea"/>
              <a:ea typeface="+mn-ea"/>
            </a:rPr>
            <a:t>、青枠内のセルも入力してください。</a:t>
          </a:r>
        </a:p>
      </xdr:txBody>
    </xdr:sp>
    <xdr:clientData fPrintsWithSheet="0"/>
  </xdr:twoCellAnchor>
  <xdr:twoCellAnchor>
    <xdr:from>
      <xdr:col>25</xdr:col>
      <xdr:colOff>108239</xdr:colOff>
      <xdr:row>4</xdr:row>
      <xdr:rowOff>138545</xdr:rowOff>
    </xdr:from>
    <xdr:to>
      <xdr:col>25</xdr:col>
      <xdr:colOff>155864</xdr:colOff>
      <xdr:row>6</xdr:row>
      <xdr:rowOff>63861</xdr:rowOff>
    </xdr:to>
    <xdr:cxnSp macro="">
      <xdr:nvCxnSpPr>
        <xdr:cNvPr id="9" name="直線矢印コネクタ 8">
          <a:extLst>
            <a:ext uri="{FF2B5EF4-FFF2-40B4-BE49-F238E27FC236}">
              <a16:creationId xmlns:a16="http://schemas.microsoft.com/office/drawing/2014/main" id="{00000000-0008-0000-0800-000009000000}"/>
            </a:ext>
          </a:extLst>
        </xdr:cNvPr>
        <xdr:cNvCxnSpPr/>
      </xdr:nvCxnSpPr>
      <xdr:spPr>
        <a:xfrm>
          <a:off x="9156989" y="987136"/>
          <a:ext cx="47625" cy="3496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xdr:rowOff>
    </xdr:from>
    <xdr:to>
      <xdr:col>2</xdr:col>
      <xdr:colOff>1257300</xdr:colOff>
      <xdr:row>6</xdr:row>
      <xdr:rowOff>47626</xdr:rowOff>
    </xdr:to>
    <xdr:sp macro="" textlink="">
      <xdr:nvSpPr>
        <xdr:cNvPr id="4101" name="AutoShape 5">
          <a:extLst>
            <a:ext uri="{FF2B5EF4-FFF2-40B4-BE49-F238E27FC236}">
              <a16:creationId xmlns:a16="http://schemas.microsoft.com/office/drawing/2014/main" id="{00000000-0008-0000-0900-000005100000}"/>
            </a:ext>
          </a:extLst>
        </xdr:cNvPr>
        <xdr:cNvSpPr>
          <a:spLocks noChangeArrowheads="1"/>
        </xdr:cNvSpPr>
      </xdr:nvSpPr>
      <xdr:spPr bwMode="auto">
        <a:xfrm>
          <a:off x="342900" y="647700"/>
          <a:ext cx="2257425" cy="485776"/>
        </a:xfrm>
        <a:prstGeom prst="wedgeRoundRectCallout">
          <a:avLst>
            <a:gd name="adj1" fmla="val -16526"/>
            <a:gd name="adj2" fmla="val 80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400050</xdr:colOff>
      <xdr:row>32</xdr:row>
      <xdr:rowOff>9525</xdr:rowOff>
    </xdr:from>
    <xdr:to>
      <xdr:col>2</xdr:col>
      <xdr:colOff>1314450</xdr:colOff>
      <xdr:row>34</xdr:row>
      <xdr:rowOff>28575</xdr:rowOff>
    </xdr:to>
    <xdr:sp macro="" textlink="">
      <xdr:nvSpPr>
        <xdr:cNvPr id="4109" name="AutoShape 13">
          <a:extLst>
            <a:ext uri="{FF2B5EF4-FFF2-40B4-BE49-F238E27FC236}">
              <a16:creationId xmlns:a16="http://schemas.microsoft.com/office/drawing/2014/main" id="{00000000-0008-0000-0900-00000D100000}"/>
            </a:ext>
          </a:extLst>
        </xdr:cNvPr>
        <xdr:cNvSpPr>
          <a:spLocks noChangeArrowheads="1"/>
        </xdr:cNvSpPr>
      </xdr:nvSpPr>
      <xdr:spPr bwMode="auto">
        <a:xfrm>
          <a:off x="400050" y="11772900"/>
          <a:ext cx="2257425" cy="457200"/>
        </a:xfrm>
        <a:prstGeom prst="wedgeRoundRectCallout">
          <a:avLst>
            <a:gd name="adj1" fmla="val -16132"/>
            <a:gd name="adj2" fmla="val 791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247650</xdr:colOff>
      <xdr:row>60</xdr:row>
      <xdr:rowOff>76200</xdr:rowOff>
    </xdr:from>
    <xdr:to>
      <xdr:col>2</xdr:col>
      <xdr:colOff>1162050</xdr:colOff>
      <xdr:row>62</xdr:row>
      <xdr:rowOff>57150</xdr:rowOff>
    </xdr:to>
    <xdr:sp macro="" textlink="">
      <xdr:nvSpPr>
        <xdr:cNvPr id="4110" name="AutoShape 14">
          <a:extLst>
            <a:ext uri="{FF2B5EF4-FFF2-40B4-BE49-F238E27FC236}">
              <a16:creationId xmlns:a16="http://schemas.microsoft.com/office/drawing/2014/main" id="{00000000-0008-0000-0900-00000E100000}"/>
            </a:ext>
          </a:extLst>
        </xdr:cNvPr>
        <xdr:cNvSpPr>
          <a:spLocks noChangeArrowheads="1"/>
        </xdr:cNvSpPr>
      </xdr:nvSpPr>
      <xdr:spPr bwMode="auto">
        <a:xfrm>
          <a:off x="247650" y="22945725"/>
          <a:ext cx="2257425" cy="419100"/>
        </a:xfrm>
        <a:prstGeom prst="wedgeRoundRectCallout">
          <a:avLst>
            <a:gd name="adj1" fmla="val -17317"/>
            <a:gd name="adj2" fmla="val 78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361950</xdr:colOff>
      <xdr:row>88</xdr:row>
      <xdr:rowOff>85725</xdr:rowOff>
    </xdr:from>
    <xdr:to>
      <xdr:col>2</xdr:col>
      <xdr:colOff>1276350</xdr:colOff>
      <xdr:row>90</xdr:row>
      <xdr:rowOff>57150</xdr:rowOff>
    </xdr:to>
    <xdr:sp macro="" textlink="">
      <xdr:nvSpPr>
        <xdr:cNvPr id="4111" name="AutoShape 15">
          <a:extLst>
            <a:ext uri="{FF2B5EF4-FFF2-40B4-BE49-F238E27FC236}">
              <a16:creationId xmlns:a16="http://schemas.microsoft.com/office/drawing/2014/main" id="{00000000-0008-0000-0900-00000F100000}"/>
            </a:ext>
          </a:extLst>
        </xdr:cNvPr>
        <xdr:cNvSpPr>
          <a:spLocks noChangeArrowheads="1"/>
        </xdr:cNvSpPr>
      </xdr:nvSpPr>
      <xdr:spPr bwMode="auto">
        <a:xfrm>
          <a:off x="361950" y="34061400"/>
          <a:ext cx="2257425" cy="409575"/>
        </a:xfrm>
        <a:prstGeom prst="wedgeRoundRectCallout">
          <a:avLst>
            <a:gd name="adj1" fmla="val -17317"/>
            <a:gd name="adj2" fmla="val 7678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twoCellAnchor>
    <xdr:from>
      <xdr:col>0</xdr:col>
      <xdr:colOff>314325</xdr:colOff>
      <xdr:row>116</xdr:row>
      <xdr:rowOff>57150</xdr:rowOff>
    </xdr:from>
    <xdr:to>
      <xdr:col>2</xdr:col>
      <xdr:colOff>1228725</xdr:colOff>
      <xdr:row>118</xdr:row>
      <xdr:rowOff>66675</xdr:rowOff>
    </xdr:to>
    <xdr:sp macro="" textlink="">
      <xdr:nvSpPr>
        <xdr:cNvPr id="4112" name="AutoShape 16">
          <a:extLst>
            <a:ext uri="{FF2B5EF4-FFF2-40B4-BE49-F238E27FC236}">
              <a16:creationId xmlns:a16="http://schemas.microsoft.com/office/drawing/2014/main" id="{00000000-0008-0000-0900-000010100000}"/>
            </a:ext>
          </a:extLst>
        </xdr:cNvPr>
        <xdr:cNvSpPr>
          <a:spLocks noChangeArrowheads="1"/>
        </xdr:cNvSpPr>
      </xdr:nvSpPr>
      <xdr:spPr bwMode="auto">
        <a:xfrm>
          <a:off x="314325" y="45138975"/>
          <a:ext cx="2257425" cy="447675"/>
        </a:xfrm>
        <a:prstGeom prst="wedgeRoundRectCallout">
          <a:avLst>
            <a:gd name="adj1" fmla="val -21665"/>
            <a:gd name="adj2" fmla="val 82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保健師、助産師の研修を行っている場合はチェックボックスから選択し、職種別に作成すること。（重複分は新人看護職員用に記入すること）</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2</xdr:col>
      <xdr:colOff>1000126</xdr:colOff>
      <xdr:row>3</xdr:row>
      <xdr:rowOff>85725</xdr:rowOff>
    </xdr:from>
    <xdr:to>
      <xdr:col>3</xdr:col>
      <xdr:colOff>1238251</xdr:colOff>
      <xdr:row>4</xdr:row>
      <xdr:rowOff>66675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562101" y="695325"/>
          <a:ext cx="2247900" cy="43815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免許取得後初めて看護業務に就労する職員のみ記載してください。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pageSetUpPr fitToPage="1"/>
  </sheetPr>
  <dimension ref="A1:P44"/>
  <sheetViews>
    <sheetView tabSelected="1" view="pageBreakPreview" zoomScaleNormal="100" zoomScaleSheetLayoutView="100" workbookViewId="0"/>
  </sheetViews>
  <sheetFormatPr defaultColWidth="9" defaultRowHeight="13.5"/>
  <cols>
    <col min="1" max="1" width="2.5" style="1" customWidth="1"/>
    <col min="2" max="2" width="23.625" style="1" customWidth="1"/>
    <col min="3" max="3" width="20.625" style="1" customWidth="1"/>
    <col min="4" max="4" width="10.625" style="1" customWidth="1"/>
    <col min="5" max="5" width="11.5" style="1" customWidth="1"/>
    <col min="6" max="6" width="4.125" style="1" customWidth="1"/>
    <col min="7" max="7" width="23.625" style="1" customWidth="1"/>
    <col min="8" max="8" width="30.625" style="1" customWidth="1"/>
    <col min="9" max="9" width="10.625" style="1" customWidth="1"/>
    <col min="10" max="10" width="3.125" style="1" customWidth="1"/>
    <col min="11" max="11" width="15.125" style="28" customWidth="1"/>
    <col min="12" max="12" width="65.875" style="28" customWidth="1"/>
    <col min="13" max="14" width="0" style="154" hidden="1" customWidth="1"/>
    <col min="15" max="16" width="9" style="154"/>
    <col min="17" max="16384" width="9" style="1"/>
  </cols>
  <sheetData>
    <row r="1" spans="1:14" ht="20.100000000000001" customHeight="1">
      <c r="B1" s="340" t="s">
        <v>451</v>
      </c>
    </row>
    <row r="2" spans="1:14" ht="20.100000000000001" customHeight="1">
      <c r="B2" s="459"/>
    </row>
    <row r="3" spans="1:14" ht="17.25">
      <c r="A3" s="227" t="s">
        <v>3</v>
      </c>
      <c r="B3" s="228"/>
      <c r="C3" s="228" t="s">
        <v>541</v>
      </c>
      <c r="K3" s="4"/>
      <c r="L3" s="4"/>
      <c r="M3" s="318" t="s">
        <v>438</v>
      </c>
    </row>
    <row r="4" spans="1:14" ht="3" customHeight="1">
      <c r="K4" s="4"/>
      <c r="L4" s="4"/>
    </row>
    <row r="5" spans="1:14" ht="20.100000000000001" customHeight="1" thickBot="1">
      <c r="B5" s="2" t="s">
        <v>322</v>
      </c>
      <c r="C5" s="3"/>
      <c r="D5" s="162"/>
      <c r="K5" s="4" t="s">
        <v>197</v>
      </c>
      <c r="L5" s="4"/>
    </row>
    <row r="6" spans="1:14" ht="20.100000000000001" customHeight="1" thickBot="1">
      <c r="B6" s="4" t="s">
        <v>4</v>
      </c>
      <c r="C6" s="3"/>
      <c r="D6" s="3"/>
      <c r="G6" s="3" t="s">
        <v>5</v>
      </c>
      <c r="K6" s="34" t="s">
        <v>191</v>
      </c>
      <c r="L6" s="34" t="s">
        <v>8</v>
      </c>
    </row>
    <row r="7" spans="1:14" ht="20.100000000000001" customHeight="1">
      <c r="B7" s="5" t="s">
        <v>6</v>
      </c>
      <c r="C7" s="492">
        <v>45748</v>
      </c>
      <c r="D7" s="493"/>
      <c r="E7" s="494"/>
      <c r="G7" s="5" t="s">
        <v>6</v>
      </c>
      <c r="H7" s="443" t="s">
        <v>545</v>
      </c>
      <c r="K7" s="35" t="s">
        <v>0</v>
      </c>
      <c r="L7" s="29" t="s">
        <v>166</v>
      </c>
      <c r="M7" s="154" t="s">
        <v>0</v>
      </c>
      <c r="N7" s="154" t="s">
        <v>392</v>
      </c>
    </row>
    <row r="8" spans="1:14" ht="20.100000000000001" customHeight="1">
      <c r="B8" s="6" t="s">
        <v>384</v>
      </c>
      <c r="C8" s="495"/>
      <c r="D8" s="496"/>
      <c r="E8" s="497"/>
      <c r="G8" s="6" t="s">
        <v>384</v>
      </c>
      <c r="H8" s="301" t="s">
        <v>7</v>
      </c>
      <c r="K8" s="36" t="s">
        <v>1</v>
      </c>
      <c r="L8" s="30" t="s">
        <v>167</v>
      </c>
      <c r="M8" s="154" t="s">
        <v>1</v>
      </c>
      <c r="N8" s="154" t="s">
        <v>393</v>
      </c>
    </row>
    <row r="9" spans="1:14" ht="20.100000000000001" customHeight="1">
      <c r="B9" s="6" t="s">
        <v>385</v>
      </c>
      <c r="C9" s="495"/>
      <c r="D9" s="496"/>
      <c r="E9" s="497"/>
      <c r="G9" s="6" t="s">
        <v>385</v>
      </c>
      <c r="H9" s="301" t="s">
        <v>383</v>
      </c>
      <c r="K9" s="489" t="s">
        <v>2</v>
      </c>
      <c r="L9" s="31" t="s">
        <v>168</v>
      </c>
      <c r="M9" s="154" t="s">
        <v>2</v>
      </c>
    </row>
    <row r="10" spans="1:14" ht="20.100000000000001" customHeight="1">
      <c r="B10" s="6" t="s">
        <v>8</v>
      </c>
      <c r="C10" s="498"/>
      <c r="D10" s="499"/>
      <c r="E10" s="500"/>
      <c r="G10" s="6" t="s">
        <v>8</v>
      </c>
      <c r="H10" s="301" t="s">
        <v>9</v>
      </c>
      <c r="K10" s="490"/>
      <c r="L10" s="32" t="s">
        <v>169</v>
      </c>
      <c r="M10" s="154" t="s">
        <v>150</v>
      </c>
      <c r="N10" s="341"/>
    </row>
    <row r="11" spans="1:14" ht="20.100000000000001" customHeight="1">
      <c r="B11" s="6" t="s">
        <v>122</v>
      </c>
      <c r="C11" s="495"/>
      <c r="D11" s="496"/>
      <c r="E11" s="497"/>
      <c r="G11" s="6" t="s">
        <v>122</v>
      </c>
      <c r="H11" s="301" t="s">
        <v>494</v>
      </c>
      <c r="K11" s="490"/>
      <c r="L11" s="32" t="s">
        <v>170</v>
      </c>
      <c r="M11" s="154" t="s">
        <v>151</v>
      </c>
      <c r="N11" s="341"/>
    </row>
    <row r="12" spans="1:14" ht="15" customHeight="1">
      <c r="B12" s="296" t="s">
        <v>421</v>
      </c>
      <c r="C12" s="484"/>
      <c r="D12" s="485"/>
      <c r="E12" s="486"/>
      <c r="G12" s="299" t="s">
        <v>422</v>
      </c>
      <c r="H12" s="302" t="s">
        <v>423</v>
      </c>
      <c r="K12" s="491"/>
      <c r="L12" s="29" t="s">
        <v>171</v>
      </c>
      <c r="M12" s="154" t="s">
        <v>152</v>
      </c>
      <c r="N12" s="341"/>
    </row>
    <row r="13" spans="1:14" ht="20.100000000000001" customHeight="1">
      <c r="B13" s="297" t="s">
        <v>10</v>
      </c>
      <c r="C13" s="506"/>
      <c r="D13" s="507"/>
      <c r="E13" s="508"/>
      <c r="G13" s="297" t="s">
        <v>10</v>
      </c>
      <c r="H13" s="298" t="s">
        <v>124</v>
      </c>
      <c r="K13" s="36" t="s">
        <v>150</v>
      </c>
      <c r="L13" s="30" t="s">
        <v>172</v>
      </c>
      <c r="M13" s="154" t="s">
        <v>153</v>
      </c>
    </row>
    <row r="14" spans="1:14" ht="20.100000000000001" customHeight="1">
      <c r="B14" s="6" t="s">
        <v>441</v>
      </c>
      <c r="C14" s="322"/>
      <c r="D14" s="487"/>
      <c r="E14" s="488"/>
      <c r="G14" s="6" t="s">
        <v>331</v>
      </c>
      <c r="H14" s="301" t="s">
        <v>495</v>
      </c>
      <c r="K14" s="36" t="s">
        <v>151</v>
      </c>
      <c r="L14" s="30" t="s">
        <v>173</v>
      </c>
      <c r="M14" s="154" t="s">
        <v>154</v>
      </c>
    </row>
    <row r="15" spans="1:14" ht="20.100000000000001" customHeight="1">
      <c r="B15" s="6" t="s">
        <v>388</v>
      </c>
      <c r="C15" s="513"/>
      <c r="D15" s="514"/>
      <c r="E15" s="515"/>
      <c r="G15" s="6" t="s">
        <v>388</v>
      </c>
      <c r="H15" s="301" t="s">
        <v>391</v>
      </c>
      <c r="K15" s="36" t="s">
        <v>152</v>
      </c>
      <c r="L15" s="30" t="s">
        <v>174</v>
      </c>
      <c r="M15" s="154" t="s">
        <v>155</v>
      </c>
    </row>
    <row r="16" spans="1:14" ht="20.100000000000001" customHeight="1">
      <c r="B16" s="159" t="s">
        <v>355</v>
      </c>
      <c r="C16" s="503"/>
      <c r="D16" s="504"/>
      <c r="E16" s="505"/>
      <c r="G16" s="159" t="s">
        <v>355</v>
      </c>
      <c r="H16" s="301" t="s">
        <v>496</v>
      </c>
      <c r="K16" s="36" t="s">
        <v>153</v>
      </c>
      <c r="L16" s="30" t="s">
        <v>175</v>
      </c>
      <c r="M16" s="154" t="s">
        <v>156</v>
      </c>
    </row>
    <row r="17" spans="2:13" ht="20.100000000000001" customHeight="1">
      <c r="B17" s="229" t="s">
        <v>382</v>
      </c>
      <c r="C17" s="300"/>
      <c r="D17" s="501"/>
      <c r="E17" s="502"/>
      <c r="G17" s="229" t="s">
        <v>382</v>
      </c>
      <c r="H17" s="303" t="s">
        <v>497</v>
      </c>
      <c r="K17" s="489" t="s">
        <v>154</v>
      </c>
      <c r="L17" s="31" t="s">
        <v>176</v>
      </c>
      <c r="M17" s="154" t="s">
        <v>157</v>
      </c>
    </row>
    <row r="18" spans="2:13" ht="20.100000000000001" customHeight="1" thickBot="1">
      <c r="B18" s="158" t="s">
        <v>199</v>
      </c>
      <c r="C18" s="522"/>
      <c r="D18" s="523"/>
      <c r="E18" s="524"/>
      <c r="G18" s="158" t="s">
        <v>199</v>
      </c>
      <c r="H18" s="461" t="s">
        <v>447</v>
      </c>
      <c r="K18" s="490"/>
      <c r="L18" s="32" t="s">
        <v>177</v>
      </c>
      <c r="M18" s="154" t="s">
        <v>158</v>
      </c>
    </row>
    <row r="19" spans="2:13" ht="20.100000000000001" customHeight="1" thickBot="1">
      <c r="B19" s="7" t="s">
        <v>194</v>
      </c>
      <c r="G19" s="1" t="s">
        <v>11</v>
      </c>
      <c r="H19" s="8" t="s">
        <v>12</v>
      </c>
      <c r="K19" s="490"/>
      <c r="L19" s="32" t="s">
        <v>178</v>
      </c>
      <c r="M19" s="154" t="s">
        <v>159</v>
      </c>
    </row>
    <row r="20" spans="2:13" ht="20.100000000000001" customHeight="1" thickBot="1">
      <c r="B20" s="1" t="s">
        <v>193</v>
      </c>
      <c r="C20" s="8"/>
      <c r="D20" s="8" t="s">
        <v>192</v>
      </c>
      <c r="G20" s="11" t="s">
        <v>13</v>
      </c>
      <c r="H20" s="12">
        <f>IF(H21=0,0,SUM(H21:H25))</f>
        <v>0</v>
      </c>
      <c r="K20" s="491"/>
      <c r="L20" s="29" t="s">
        <v>179</v>
      </c>
      <c r="M20" s="154" t="s">
        <v>160</v>
      </c>
    </row>
    <row r="21" spans="2:13" ht="20.100000000000001" customHeight="1">
      <c r="B21" s="9" t="s">
        <v>452</v>
      </c>
      <c r="C21" s="41"/>
      <c r="D21" s="10"/>
      <c r="E21" s="40"/>
      <c r="G21" s="14" t="s">
        <v>14</v>
      </c>
      <c r="H21" s="15">
        <f>VLOOKUP(D26,計算用シート!A3:B73,2)</f>
        <v>0</v>
      </c>
      <c r="K21" s="36" t="s">
        <v>155</v>
      </c>
      <c r="L21" s="30" t="s">
        <v>180</v>
      </c>
      <c r="M21" s="154" t="s">
        <v>161</v>
      </c>
    </row>
    <row r="22" spans="2:13" ht="20.100000000000001" customHeight="1">
      <c r="B22" s="516" t="s">
        <v>453</v>
      </c>
      <c r="C22" s="517"/>
      <c r="D22" s="13"/>
      <c r="E22" s="40"/>
      <c r="G22" s="14" t="s">
        <v>195</v>
      </c>
      <c r="H22" s="15">
        <f>IF(D27&gt;0,146000,0)</f>
        <v>0</v>
      </c>
      <c r="K22" s="36" t="s">
        <v>156</v>
      </c>
      <c r="L22" s="30" t="s">
        <v>181</v>
      </c>
      <c r="M22" s="154" t="s">
        <v>162</v>
      </c>
    </row>
    <row r="23" spans="2:13" ht="20.100000000000001" customHeight="1" thickBot="1">
      <c r="B23" s="509" t="s">
        <v>454</v>
      </c>
      <c r="C23" s="510"/>
      <c r="D23" s="44"/>
      <c r="E23" s="40"/>
      <c r="G23" s="14" t="s">
        <v>196</v>
      </c>
      <c r="H23" s="15">
        <f>IF(D28&gt;0,146000,0)</f>
        <v>0</v>
      </c>
      <c r="K23" s="36" t="s">
        <v>157</v>
      </c>
      <c r="L23" s="30" t="s">
        <v>182</v>
      </c>
      <c r="M23" s="154" t="s">
        <v>163</v>
      </c>
    </row>
    <row r="24" spans="2:13" ht="20.100000000000001" customHeight="1">
      <c r="B24" s="46"/>
      <c r="C24" s="46"/>
      <c r="D24" s="68"/>
      <c r="E24" s="40"/>
      <c r="G24" s="16" t="s">
        <v>16</v>
      </c>
      <c r="H24" s="17">
        <f>VLOOKUP(D29,計算用シート!D3:E17,2)</f>
        <v>0</v>
      </c>
      <c r="K24" s="37" t="s">
        <v>158</v>
      </c>
      <c r="L24" s="30" t="s">
        <v>183</v>
      </c>
      <c r="M24" s="154" t="s">
        <v>164</v>
      </c>
    </row>
    <row r="25" spans="2:13" ht="19.5" customHeight="1" thickBot="1">
      <c r="B25" s="342" t="s">
        <v>458</v>
      </c>
      <c r="C25" s="42"/>
      <c r="D25" s="69" t="s">
        <v>192</v>
      </c>
      <c r="E25" s="40"/>
      <c r="G25" s="19" t="s">
        <v>17</v>
      </c>
      <c r="H25" s="20">
        <f>VLOOKUP(C33/40,計算用シート!G3:H33,2)</f>
        <v>0</v>
      </c>
      <c r="K25" s="37" t="s">
        <v>159</v>
      </c>
      <c r="L25" s="30" t="s">
        <v>184</v>
      </c>
      <c r="M25" s="154" t="s">
        <v>165</v>
      </c>
    </row>
    <row r="26" spans="2:13" ht="20.100000000000001" customHeight="1">
      <c r="B26" s="343" t="s">
        <v>455</v>
      </c>
      <c r="C26" s="45"/>
      <c r="D26" s="10"/>
      <c r="E26" s="40"/>
      <c r="G26" s="22"/>
      <c r="K26" s="37" t="s">
        <v>160</v>
      </c>
      <c r="L26" s="30" t="s">
        <v>185</v>
      </c>
    </row>
    <row r="27" spans="2:13" ht="20.100000000000001" customHeight="1" thickBot="1">
      <c r="B27" s="520" t="s">
        <v>456</v>
      </c>
      <c r="C27" s="521"/>
      <c r="D27" s="43"/>
      <c r="E27" s="40"/>
      <c r="F27" s="21"/>
      <c r="G27" s="1" t="s">
        <v>304</v>
      </c>
      <c r="H27" s="8" t="s">
        <v>12</v>
      </c>
      <c r="K27" s="37" t="s">
        <v>161</v>
      </c>
      <c r="L27" s="30" t="s">
        <v>186</v>
      </c>
    </row>
    <row r="28" spans="2:13" ht="19.5" customHeight="1" thickBot="1">
      <c r="B28" s="518" t="s">
        <v>457</v>
      </c>
      <c r="C28" s="519"/>
      <c r="D28" s="39"/>
      <c r="E28" s="40"/>
      <c r="G28" s="64" t="s">
        <v>302</v>
      </c>
      <c r="H28" s="65">
        <f>ROUNDDOWN(H20/2*1,-3)</f>
        <v>0</v>
      </c>
      <c r="I28" s="27"/>
      <c r="J28" s="27"/>
      <c r="K28" s="37" t="s">
        <v>162</v>
      </c>
      <c r="L28" s="30" t="s">
        <v>187</v>
      </c>
    </row>
    <row r="29" spans="2:13" ht="19.5" customHeight="1" thickBot="1">
      <c r="B29" s="511" t="s">
        <v>15</v>
      </c>
      <c r="C29" s="512"/>
      <c r="D29" s="47">
        <f>ROUNDDOWN(IF(D26&gt;70,70,D26)/5,0)</f>
        <v>0</v>
      </c>
      <c r="E29" s="70"/>
      <c r="G29" s="64" t="s">
        <v>303</v>
      </c>
      <c r="H29" s="66">
        <f>'様式１－１（所要額調書）'!O11</f>
        <v>0</v>
      </c>
      <c r="I29" s="27"/>
      <c r="J29" s="27"/>
      <c r="K29" s="36" t="s">
        <v>163</v>
      </c>
      <c r="L29" s="30" t="s">
        <v>188</v>
      </c>
    </row>
    <row r="30" spans="2:13" ht="18.75" customHeight="1">
      <c r="B30" s="18" t="s">
        <v>389</v>
      </c>
      <c r="D30" s="70"/>
      <c r="E30" s="70"/>
      <c r="G30" s="525" t="s">
        <v>344</v>
      </c>
      <c r="H30" s="525"/>
      <c r="I30" s="24"/>
      <c r="J30" s="48"/>
      <c r="K30" s="37" t="s">
        <v>164</v>
      </c>
      <c r="L30" s="30" t="s">
        <v>189</v>
      </c>
    </row>
    <row r="31" spans="2:13" ht="14.25" thickBot="1">
      <c r="B31" s="321"/>
      <c r="C31" s="255" t="str">
        <f>IF(E42=E43,"　","エラー（受講者数と助産師研修計画が不一致）")</f>
        <v>　</v>
      </c>
      <c r="D31" s="248"/>
      <c r="E31" s="70"/>
      <c r="G31" s="526"/>
      <c r="H31" s="526"/>
      <c r="I31" s="24"/>
      <c r="J31" s="48"/>
      <c r="K31" s="38" t="s">
        <v>165</v>
      </c>
      <c r="L31" s="33" t="s">
        <v>190</v>
      </c>
    </row>
    <row r="32" spans="2:13" ht="19.5" customHeight="1" thickBot="1">
      <c r="B32" s="1" t="s">
        <v>18</v>
      </c>
      <c r="C32" s="8" t="s">
        <v>19</v>
      </c>
      <c r="D32" s="533"/>
      <c r="E32" s="7" t="s">
        <v>319</v>
      </c>
      <c r="K32" s="335"/>
      <c r="L32" s="336"/>
      <c r="M32" s="315"/>
    </row>
    <row r="33" spans="2:13" ht="19.5" customHeight="1" thickBot="1">
      <c r="B33" s="23" t="s">
        <v>20</v>
      </c>
      <c r="C33" s="330">
        <f>'様式２－２（受入職員名簿）'!F47</f>
        <v>0</v>
      </c>
      <c r="D33" s="533"/>
      <c r="E33" s="1" t="s">
        <v>312</v>
      </c>
      <c r="K33" s="337"/>
      <c r="L33" s="336"/>
      <c r="M33" s="315"/>
    </row>
    <row r="34" spans="2:13" ht="20.25" customHeight="1">
      <c r="B34" s="539"/>
      <c r="C34" s="539"/>
      <c r="D34" s="539"/>
      <c r="E34" s="540" t="s">
        <v>369</v>
      </c>
      <c r="F34" s="541"/>
      <c r="G34" s="194"/>
      <c r="H34" s="329"/>
      <c r="I34" s="325"/>
      <c r="J34" s="154"/>
      <c r="K34" s="337"/>
      <c r="L34" s="338"/>
      <c r="M34" s="316"/>
    </row>
    <row r="35" spans="2:13" ht="19.5" customHeight="1">
      <c r="B35" s="539"/>
      <c r="C35" s="539"/>
      <c r="D35" s="539"/>
      <c r="E35" s="529" t="s">
        <v>313</v>
      </c>
      <c r="F35" s="530"/>
      <c r="G35" s="372"/>
      <c r="H35" s="334"/>
      <c r="I35" s="326"/>
      <c r="J35" s="154"/>
      <c r="K35" s="337"/>
      <c r="L35" s="339"/>
      <c r="M35" s="317"/>
    </row>
    <row r="36" spans="2:13" ht="19.5" customHeight="1">
      <c r="B36" s="7" t="s">
        <v>315</v>
      </c>
      <c r="C36" s="24"/>
      <c r="D36" s="27"/>
      <c r="E36" s="529" t="s">
        <v>314</v>
      </c>
      <c r="F36" s="530"/>
      <c r="G36" s="332"/>
      <c r="H36" s="333"/>
      <c r="I36" s="327"/>
      <c r="J36" s="154"/>
      <c r="K36" s="337"/>
      <c r="L36" s="339"/>
      <c r="M36" s="317"/>
    </row>
    <row r="37" spans="2:13" ht="15" customHeight="1">
      <c r="B37" s="538" t="s">
        <v>515</v>
      </c>
      <c r="C37" s="538"/>
      <c r="D37" s="538"/>
      <c r="E37" s="531" t="s">
        <v>320</v>
      </c>
      <c r="F37" s="532"/>
      <c r="G37" s="534"/>
      <c r="H37" s="535"/>
      <c r="I37" s="328"/>
      <c r="J37" s="154"/>
    </row>
    <row r="38" spans="2:13" ht="27.75" customHeight="1" thickBot="1">
      <c r="B38" s="538"/>
      <c r="C38" s="538"/>
      <c r="D38" s="538"/>
      <c r="E38" s="527" t="s">
        <v>318</v>
      </c>
      <c r="F38" s="528"/>
      <c r="G38" s="536"/>
      <c r="H38" s="537"/>
      <c r="I38" s="328"/>
      <c r="J38" s="154"/>
    </row>
    <row r="41" spans="2:13">
      <c r="B41" s="250"/>
      <c r="C41" s="251" t="s">
        <v>406</v>
      </c>
      <c r="D41" s="251" t="s">
        <v>407</v>
      </c>
      <c r="E41" s="251" t="s">
        <v>408</v>
      </c>
      <c r="G41" s="26" t="s">
        <v>316</v>
      </c>
    </row>
    <row r="42" spans="2:13">
      <c r="B42" s="252" t="s">
        <v>409</v>
      </c>
      <c r="C42" s="253">
        <f>IF(D26&gt;=1,1,0)</f>
        <v>0</v>
      </c>
      <c r="D42" s="253">
        <f>IF(D27&gt;=1,1,0)</f>
        <v>0</v>
      </c>
      <c r="E42" s="253">
        <f>IF(D28&gt;=1,1,0)</f>
        <v>0</v>
      </c>
      <c r="G42" s="26" t="s">
        <v>317</v>
      </c>
    </row>
    <row r="43" spans="2:13">
      <c r="B43" s="254" t="s">
        <v>411</v>
      </c>
      <c r="C43" s="253">
        <f>IF('様式１－４（研修内容計画書）'!C2&gt;=1,1,0)</f>
        <v>1</v>
      </c>
      <c r="D43" s="253">
        <f>IF('様式１－４（研修内容計画書）'!D2&gt;=1,1,0)</f>
        <v>0</v>
      </c>
      <c r="E43" s="253">
        <f>IF('様式１－４（研修内容計画書）'!E2&gt;=1,1,0)</f>
        <v>0</v>
      </c>
      <c r="G43" s="227" t="s">
        <v>506</v>
      </c>
    </row>
    <row r="44" spans="2:13">
      <c r="B44" s="227"/>
      <c r="C44" s="227"/>
      <c r="D44" s="227"/>
      <c r="E44" s="227"/>
      <c r="K44" s="1"/>
      <c r="L44" s="1"/>
      <c r="M44" s="1"/>
    </row>
  </sheetData>
  <sheetProtection selectLockedCells="1"/>
  <mergeCells count="30">
    <mergeCell ref="G30:H31"/>
    <mergeCell ref="E38:F38"/>
    <mergeCell ref="E35:F35"/>
    <mergeCell ref="E37:F37"/>
    <mergeCell ref="D32:D33"/>
    <mergeCell ref="G37:H37"/>
    <mergeCell ref="G38:H38"/>
    <mergeCell ref="B37:D38"/>
    <mergeCell ref="E36:F36"/>
    <mergeCell ref="B34:D35"/>
    <mergeCell ref="E34:F34"/>
    <mergeCell ref="B23:C23"/>
    <mergeCell ref="B29:C29"/>
    <mergeCell ref="C15:E15"/>
    <mergeCell ref="B22:C22"/>
    <mergeCell ref="B28:C28"/>
    <mergeCell ref="B27:C27"/>
    <mergeCell ref="C18:E18"/>
    <mergeCell ref="C12:E12"/>
    <mergeCell ref="D14:E14"/>
    <mergeCell ref="K17:K20"/>
    <mergeCell ref="C7:E7"/>
    <mergeCell ref="C8:E8"/>
    <mergeCell ref="C9:E9"/>
    <mergeCell ref="C10:E10"/>
    <mergeCell ref="K9:K12"/>
    <mergeCell ref="D17:E17"/>
    <mergeCell ref="C16:E16"/>
    <mergeCell ref="C13:E13"/>
    <mergeCell ref="C11:E11"/>
  </mergeCells>
  <phoneticPr fontId="4"/>
  <dataValidations count="19">
    <dataValidation type="whole" operator="greaterThanOrEqual" allowBlank="1" showDropDown="1" showInputMessage="1" showErrorMessage="1" errorTitle="入力エラー" error="新人看護師数は７０名が上限です。" sqref="D21:E21" xr:uid="{00000000-0002-0000-0000-000000000000}">
      <formula1>0</formula1>
    </dataValidation>
    <dataValidation type="whole" operator="lessThanOrEqual" allowBlank="1" showInputMessage="1" showErrorMessage="1" errorTitle="エラー" error="教育担当者は新人看護職員５名以上で、５名ごとに１名追加です。_x000a_" sqref="E28" xr:uid="{00000000-0002-0000-0000-000001000000}">
      <formula1>E22/5</formula1>
    </dataValidation>
    <dataValidation type="whole" operator="lessThanOrEqual" allowBlank="1" showInputMessage="1" showErrorMessage="1" errorTitle="入力エラー" error="新人看護師数のうち研修を受講した人数です。" sqref="E22:E24" xr:uid="{00000000-0002-0000-0000-000002000000}">
      <formula1>E21</formula1>
    </dataValidation>
    <dataValidation type="whole" operator="lessThanOrEqual" allowBlank="1" showInputMessage="1" showErrorMessage="1" errorTitle="入力エラー" error="新人看護師数のうち研修を受講した人数です。" sqref="E27" xr:uid="{00000000-0002-0000-0000-000003000000}">
      <formula1>E22</formula1>
    </dataValidation>
    <dataValidation type="whole" operator="lessThanOrEqual" allowBlank="1" showInputMessage="1" showErrorMessage="1" errorTitle="入力エラー" error="新人看護師数のうち研修を受講した人数です。" sqref="E25" xr:uid="{00000000-0002-0000-0000-000004000000}">
      <formula1>E23</formula1>
    </dataValidation>
    <dataValidation type="whole" operator="lessThanOrEqual" allowBlank="1" showInputMessage="1" showErrorMessage="1" errorTitle="入力エラー" error="新人看護師数のうち研修を受講した人数です。" sqref="D24 E26" xr:uid="{00000000-0002-0000-0000-000005000000}">
      <formula1>D21</formula1>
    </dataValidation>
    <dataValidation type="list" allowBlank="1" showInputMessage="1" showErrorMessage="1" sqref="M33 I35" xr:uid="{00000000-0002-0000-0000-000006000000}">
      <formula1>$G$41:$G$42</formula1>
    </dataValidation>
    <dataValidation imeMode="off" allowBlank="1" showInputMessage="1" showErrorMessage="1" sqref="L34:M34 G36 I36" xr:uid="{00000000-0002-0000-0000-000007000000}"/>
    <dataValidation imeMode="halfKatakana" allowBlank="1" showInputMessage="1" showErrorMessage="1" sqref="L35:M35 I37" xr:uid="{00000000-0002-0000-0000-000008000000}"/>
    <dataValidation allowBlank="1" showInputMessage="1" showErrorMessage="1" promptTitle="正式名称を記入してください" prompt="記入例）○○法人△△会" sqref="C11:E11" xr:uid="{00000000-0002-0000-0000-000009000000}"/>
    <dataValidation allowBlank="1" showInputMessage="1" showErrorMessage="1" prompt="職名" sqref="C14" xr:uid="{00000000-0002-0000-0000-00000A000000}"/>
    <dataValidation allowBlank="1" showInputMessage="1" showErrorMessage="1" prompt="氏名" sqref="D14:E14" xr:uid="{00000000-0002-0000-0000-00000B000000}"/>
    <dataValidation allowBlank="1" showInputMessage="1" showErrorMessage="1" prompt="金融機関名" sqref="G34" xr:uid="{00000000-0002-0000-0000-00000C000000}"/>
    <dataValidation allowBlank="1" showInputMessage="1" showErrorMessage="1" prompt="支店名" sqref="H34" xr:uid="{00000000-0002-0000-0000-00000D000000}"/>
    <dataValidation allowBlank="1" showInputMessage="1" showErrorMessage="1" prompt="法人の所在地を記入すること" sqref="C8:E8" xr:uid="{00000000-0002-0000-0000-00000E000000}"/>
    <dataValidation allowBlank="1" showInputMessage="1" showErrorMessage="1" prompt="施設の所在地を記入すること" sqref="C9:E9" xr:uid="{00000000-0002-0000-0000-00000F000000}"/>
    <dataValidation type="list" allowBlank="1" showInputMessage="1" showErrorMessage="1" sqref="C10:E10" xr:uid="{00000000-0002-0000-0000-000010000000}">
      <formula1>$M$7:$M$25</formula1>
    </dataValidation>
    <dataValidation type="list" allowBlank="1" showInputMessage="1" showErrorMessage="1" sqref="C15:E15" xr:uid="{00000000-0002-0000-0000-000011000000}">
      <formula1>$N$7:$N$8</formula1>
    </dataValidation>
    <dataValidation type="list" allowBlank="1" showInputMessage="1" showErrorMessage="1" sqref="G35" xr:uid="{00000000-0002-0000-0000-000012000000}">
      <formula1>$G$41:$G$43</formula1>
    </dataValidation>
  </dataValidations>
  <hyperlinks>
    <hyperlink ref="H18" r:id="rId1" xr:uid="{4C38D73E-9AA5-44E6-A91E-300B4421A97F}"/>
  </hyperlinks>
  <printOptions horizontalCentered="1"/>
  <pageMargins left="0.15748031496062992" right="7.874015748031496E-2" top="0.39370078740157483" bottom="0.19685039370078741" header="0.39370078740157483" footer="0.23622047244094491"/>
  <pageSetup paperSize="9" scale="88" orientation="landscape" blackAndWhite="1" r:id="rId2"/>
  <headerFooter alignWithMargins="0"/>
  <colBreaks count="1" manualBreakCount="1">
    <brk id="9" min="2" max="36"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51"/>
  </sheetPr>
  <dimension ref="A1:L187"/>
  <sheetViews>
    <sheetView view="pageBreakPreview" zoomScaleNormal="100" zoomScaleSheetLayoutView="100" workbookViewId="0"/>
  </sheetViews>
  <sheetFormatPr defaultColWidth="9" defaultRowHeight="13.5"/>
  <cols>
    <col min="1" max="1" width="10.625" style="1" customWidth="1"/>
    <col min="2" max="2" width="7" style="1" customWidth="1"/>
    <col min="3" max="3" width="18.375" style="1" customWidth="1"/>
    <col min="4" max="5" width="10.625" style="1" customWidth="1"/>
    <col min="6" max="7" width="7.625" style="1" customWidth="1"/>
    <col min="8" max="8" width="21.625" style="1" customWidth="1"/>
    <col min="9" max="9" width="7.625" style="1" customWidth="1"/>
    <col min="10" max="10" width="10.25" style="26" customWidth="1"/>
    <col min="11" max="11" width="9" style="26"/>
    <col min="12" max="16384" width="9" style="1"/>
  </cols>
  <sheetData>
    <row r="1" spans="1:11">
      <c r="A1" s="266"/>
      <c r="B1" s="260"/>
      <c r="C1" s="261" t="s">
        <v>250</v>
      </c>
      <c r="D1" s="262" t="s">
        <v>251</v>
      </c>
      <c r="E1" s="262" t="s">
        <v>252</v>
      </c>
      <c r="F1" s="260"/>
      <c r="G1" s="260"/>
      <c r="H1" s="263" t="s">
        <v>406</v>
      </c>
      <c r="I1" s="263" t="s">
        <v>407</v>
      </c>
      <c r="J1" s="263" t="s">
        <v>408</v>
      </c>
    </row>
    <row r="2" spans="1:11">
      <c r="A2" s="266"/>
      <c r="B2" s="264" t="s">
        <v>410</v>
      </c>
      <c r="C2" s="260">
        <f>COUNTIF(A8:B183,"（新人看護職員用）")</f>
        <v>5</v>
      </c>
      <c r="D2" s="260">
        <f>COUNTIF(A8:B249,"（新人保健師用）")</f>
        <v>0</v>
      </c>
      <c r="E2" s="260">
        <f>COUNTIF(A8:B249,"（新人助産師用）")</f>
        <v>0</v>
      </c>
      <c r="F2" s="264"/>
      <c r="G2" s="264" t="s">
        <v>409</v>
      </c>
      <c r="H2" s="265" t="str">
        <f>IF(入力シート!D26&gt;=1,"あり","なし")</f>
        <v>なし</v>
      </c>
      <c r="I2" s="265" t="str">
        <f>IF(入力シート!D27&gt;=1,"あり","なし")</f>
        <v>なし</v>
      </c>
      <c r="J2" s="265" t="str">
        <f>IF(入力シート!D28&gt;=1,"あり","なし")</f>
        <v>なし</v>
      </c>
    </row>
    <row r="3" spans="1:11">
      <c r="A3" s="1" t="s">
        <v>101</v>
      </c>
    </row>
    <row r="4" spans="1:11" ht="9.9499999999999993" customHeight="1">
      <c r="J4" s="247"/>
    </row>
    <row r="5" spans="1:11" ht="15" customHeight="1">
      <c r="A5" s="747" t="s">
        <v>249</v>
      </c>
      <c r="B5" s="747"/>
      <c r="C5" s="747"/>
      <c r="D5" s="747"/>
      <c r="E5" s="747"/>
      <c r="F5" s="747"/>
      <c r="G5" s="747"/>
      <c r="H5" s="747"/>
      <c r="I5" s="747"/>
      <c r="J5" s="151"/>
    </row>
    <row r="6" spans="1:11" ht="20.25" customHeight="1">
      <c r="K6" s="154" t="s">
        <v>250</v>
      </c>
    </row>
    <row r="7" spans="1:11" ht="20.25" customHeight="1">
      <c r="F7" s="746" t="s">
        <v>10</v>
      </c>
      <c r="G7" s="746"/>
      <c r="H7" s="609" t="str">
        <f>IF(入力シート!$C$13=""," ",入力シート!$C$13)</f>
        <v xml:space="preserve"> </v>
      </c>
      <c r="I7" s="609"/>
      <c r="K7" s="154" t="s">
        <v>251</v>
      </c>
    </row>
    <row r="8" spans="1:11" ht="14.25" thickBot="1">
      <c r="A8" s="744" t="s">
        <v>250</v>
      </c>
      <c r="B8" s="745"/>
      <c r="K8" s="154" t="s">
        <v>252</v>
      </c>
    </row>
    <row r="9" spans="1:11" s="18" customFormat="1" ht="9.9499999999999993" customHeight="1">
      <c r="A9" s="735" t="s">
        <v>346</v>
      </c>
      <c r="B9" s="716" t="s">
        <v>347</v>
      </c>
      <c r="C9" s="731" t="s">
        <v>354</v>
      </c>
      <c r="D9" s="738" t="s">
        <v>102</v>
      </c>
      <c r="E9" s="731" t="s">
        <v>103</v>
      </c>
      <c r="F9" s="741" t="s">
        <v>461</v>
      </c>
      <c r="G9" s="115"/>
      <c r="H9" s="731" t="s">
        <v>104</v>
      </c>
      <c r="I9" s="728" t="s">
        <v>84</v>
      </c>
      <c r="J9" s="18" t="s">
        <v>349</v>
      </c>
      <c r="K9" s="152"/>
    </row>
    <row r="10" spans="1:11" s="18" customFormat="1" ht="24.95" customHeight="1">
      <c r="A10" s="736"/>
      <c r="B10" s="717"/>
      <c r="C10" s="732"/>
      <c r="D10" s="739"/>
      <c r="E10" s="732"/>
      <c r="F10" s="742"/>
      <c r="G10" s="448" t="s">
        <v>105</v>
      </c>
      <c r="H10" s="732"/>
      <c r="I10" s="729"/>
      <c r="J10" s="18" t="s">
        <v>350</v>
      </c>
      <c r="K10" s="152"/>
    </row>
    <row r="11" spans="1:11" s="18" customFormat="1" ht="12" customHeight="1" thickBot="1">
      <c r="A11" s="737"/>
      <c r="B11" s="718"/>
      <c r="C11" s="733"/>
      <c r="D11" s="740"/>
      <c r="E11" s="733"/>
      <c r="F11" s="116" t="s">
        <v>106</v>
      </c>
      <c r="G11" s="116" t="s">
        <v>106</v>
      </c>
      <c r="H11" s="733"/>
      <c r="I11" s="730"/>
      <c r="K11" s="152"/>
    </row>
    <row r="12" spans="1:11" s="18" customFormat="1" ht="42" customHeight="1">
      <c r="A12" s="145" t="s">
        <v>345</v>
      </c>
      <c r="B12" s="146"/>
      <c r="C12" s="49"/>
      <c r="D12" s="49"/>
      <c r="E12" s="49"/>
      <c r="F12" s="55"/>
      <c r="G12" s="55"/>
      <c r="H12" s="49"/>
      <c r="I12" s="52"/>
      <c r="J12" s="18">
        <f>B12*G12</f>
        <v>0</v>
      </c>
      <c r="K12" s="152"/>
    </row>
    <row r="13" spans="1:11" s="18" customFormat="1" ht="42" customHeight="1">
      <c r="A13" s="147" t="s">
        <v>345</v>
      </c>
      <c r="B13" s="148"/>
      <c r="C13" s="50"/>
      <c r="D13" s="50"/>
      <c r="E13" s="50"/>
      <c r="F13" s="56"/>
      <c r="G13" s="56"/>
      <c r="H13" s="50"/>
      <c r="I13" s="53"/>
      <c r="J13" s="18">
        <f t="shared" ref="J13:J28" si="0">B13*G13</f>
        <v>0</v>
      </c>
      <c r="K13" s="152"/>
    </row>
    <row r="14" spans="1:11" s="18" customFormat="1" ht="42" customHeight="1">
      <c r="A14" s="147" t="s">
        <v>345</v>
      </c>
      <c r="B14" s="148"/>
      <c r="C14" s="50"/>
      <c r="D14" s="50"/>
      <c r="E14" s="50"/>
      <c r="F14" s="56"/>
      <c r="G14" s="56"/>
      <c r="H14" s="50"/>
      <c r="I14" s="53"/>
      <c r="J14" s="18">
        <f t="shared" si="0"/>
        <v>0</v>
      </c>
      <c r="K14" s="152"/>
    </row>
    <row r="15" spans="1:11" s="18" customFormat="1" ht="42" customHeight="1">
      <c r="A15" s="147" t="s">
        <v>345</v>
      </c>
      <c r="B15" s="148"/>
      <c r="C15" s="50"/>
      <c r="D15" s="50"/>
      <c r="E15" s="50"/>
      <c r="F15" s="56"/>
      <c r="G15" s="56"/>
      <c r="H15" s="50"/>
      <c r="I15" s="53"/>
      <c r="J15" s="18">
        <f t="shared" si="0"/>
        <v>0</v>
      </c>
      <c r="K15" s="152"/>
    </row>
    <row r="16" spans="1:11" s="18" customFormat="1" ht="42" customHeight="1">
      <c r="A16" s="147" t="s">
        <v>345</v>
      </c>
      <c r="B16" s="148"/>
      <c r="C16" s="50"/>
      <c r="D16" s="50"/>
      <c r="E16" s="50"/>
      <c r="F16" s="56"/>
      <c r="G16" s="56"/>
      <c r="H16" s="50"/>
      <c r="I16" s="53"/>
      <c r="J16" s="18">
        <f t="shared" si="0"/>
        <v>0</v>
      </c>
      <c r="K16" s="152"/>
    </row>
    <row r="17" spans="1:11" s="18" customFormat="1" ht="42" customHeight="1">
      <c r="A17" s="147" t="s">
        <v>345</v>
      </c>
      <c r="B17" s="148"/>
      <c r="C17" s="50"/>
      <c r="D17" s="50"/>
      <c r="E17" s="50"/>
      <c r="F17" s="56"/>
      <c r="G17" s="56"/>
      <c r="H17" s="50"/>
      <c r="I17" s="53"/>
      <c r="J17" s="18">
        <f t="shared" si="0"/>
        <v>0</v>
      </c>
      <c r="K17" s="152"/>
    </row>
    <row r="18" spans="1:11" s="18" customFormat="1" ht="42" customHeight="1">
      <c r="A18" s="147" t="s">
        <v>345</v>
      </c>
      <c r="B18" s="148"/>
      <c r="C18" s="50"/>
      <c r="D18" s="50"/>
      <c r="E18" s="50"/>
      <c r="F18" s="56"/>
      <c r="G18" s="56"/>
      <c r="H18" s="50"/>
      <c r="I18" s="53"/>
      <c r="J18" s="18">
        <f t="shared" si="0"/>
        <v>0</v>
      </c>
      <c r="K18" s="152"/>
    </row>
    <row r="19" spans="1:11" s="18" customFormat="1" ht="42" customHeight="1">
      <c r="A19" s="147" t="s">
        <v>345</v>
      </c>
      <c r="B19" s="148"/>
      <c r="C19" s="50"/>
      <c r="D19" s="50"/>
      <c r="E19" s="50"/>
      <c r="F19" s="56"/>
      <c r="G19" s="56"/>
      <c r="H19" s="50"/>
      <c r="I19" s="53"/>
      <c r="J19" s="18">
        <f t="shared" si="0"/>
        <v>0</v>
      </c>
      <c r="K19" s="152"/>
    </row>
    <row r="20" spans="1:11" s="18" customFormat="1" ht="42" customHeight="1">
      <c r="A20" s="147" t="s">
        <v>345</v>
      </c>
      <c r="B20" s="148"/>
      <c r="C20" s="50"/>
      <c r="D20" s="50"/>
      <c r="E20" s="50"/>
      <c r="F20" s="56"/>
      <c r="G20" s="56"/>
      <c r="H20" s="50"/>
      <c r="I20" s="53"/>
      <c r="J20" s="18">
        <f t="shared" si="0"/>
        <v>0</v>
      </c>
      <c r="K20" s="152"/>
    </row>
    <row r="21" spans="1:11" s="18" customFormat="1" ht="42" customHeight="1">
      <c r="A21" s="147" t="s">
        <v>345</v>
      </c>
      <c r="B21" s="148"/>
      <c r="C21" s="50"/>
      <c r="D21" s="50"/>
      <c r="E21" s="50"/>
      <c r="F21" s="56"/>
      <c r="G21" s="56"/>
      <c r="H21" s="50"/>
      <c r="I21" s="53"/>
      <c r="J21" s="18">
        <f t="shared" si="0"/>
        <v>0</v>
      </c>
      <c r="K21" s="152"/>
    </row>
    <row r="22" spans="1:11" s="18" customFormat="1" ht="42" customHeight="1">
      <c r="A22" s="147" t="s">
        <v>345</v>
      </c>
      <c r="B22" s="148"/>
      <c r="C22" s="50"/>
      <c r="D22" s="50"/>
      <c r="E22" s="50"/>
      <c r="F22" s="56"/>
      <c r="G22" s="56"/>
      <c r="H22" s="50"/>
      <c r="I22" s="53"/>
      <c r="J22" s="18">
        <f t="shared" si="0"/>
        <v>0</v>
      </c>
      <c r="K22" s="152"/>
    </row>
    <row r="23" spans="1:11" s="18" customFormat="1" ht="42" customHeight="1">
      <c r="A23" s="147" t="s">
        <v>345</v>
      </c>
      <c r="B23" s="148"/>
      <c r="C23" s="50"/>
      <c r="D23" s="50"/>
      <c r="E23" s="50"/>
      <c r="F23" s="56"/>
      <c r="G23" s="56"/>
      <c r="H23" s="50"/>
      <c r="I23" s="53"/>
      <c r="J23" s="18">
        <f t="shared" si="0"/>
        <v>0</v>
      </c>
      <c r="K23" s="152"/>
    </row>
    <row r="24" spans="1:11" s="18" customFormat="1" ht="42" customHeight="1">
      <c r="A24" s="147" t="s">
        <v>345</v>
      </c>
      <c r="B24" s="148"/>
      <c r="C24" s="50"/>
      <c r="D24" s="50"/>
      <c r="E24" s="50"/>
      <c r="F24" s="56"/>
      <c r="G24" s="56"/>
      <c r="H24" s="50"/>
      <c r="I24" s="53"/>
      <c r="J24" s="18">
        <f t="shared" si="0"/>
        <v>0</v>
      </c>
      <c r="K24" s="152"/>
    </row>
    <row r="25" spans="1:11" s="18" customFormat="1" ht="42" customHeight="1">
      <c r="A25" s="147" t="s">
        <v>345</v>
      </c>
      <c r="B25" s="148"/>
      <c r="C25" s="50"/>
      <c r="D25" s="50"/>
      <c r="E25" s="50"/>
      <c r="F25" s="56"/>
      <c r="G25" s="56"/>
      <c r="H25" s="50"/>
      <c r="I25" s="53"/>
      <c r="J25" s="18">
        <f t="shared" si="0"/>
        <v>0</v>
      </c>
      <c r="K25" s="152"/>
    </row>
    <row r="26" spans="1:11" s="18" customFormat="1" ht="42" customHeight="1">
      <c r="A26" s="147" t="s">
        <v>345</v>
      </c>
      <c r="B26" s="148"/>
      <c r="C26" s="50"/>
      <c r="D26" s="50"/>
      <c r="E26" s="50"/>
      <c r="F26" s="56"/>
      <c r="G26" s="56"/>
      <c r="H26" s="50"/>
      <c r="I26" s="53"/>
      <c r="J26" s="18">
        <f t="shared" si="0"/>
        <v>0</v>
      </c>
      <c r="K26" s="152"/>
    </row>
    <row r="27" spans="1:11" s="18" customFormat="1" ht="42" customHeight="1">
      <c r="A27" s="147" t="s">
        <v>345</v>
      </c>
      <c r="B27" s="148"/>
      <c r="C27" s="50"/>
      <c r="D27" s="50"/>
      <c r="E27" s="50"/>
      <c r="F27" s="56"/>
      <c r="G27" s="56"/>
      <c r="H27" s="50"/>
      <c r="I27" s="53"/>
      <c r="J27" s="18">
        <f t="shared" si="0"/>
        <v>0</v>
      </c>
      <c r="K27" s="152"/>
    </row>
    <row r="28" spans="1:11" s="18" customFormat="1" ht="42" customHeight="1" thickBot="1">
      <c r="A28" s="149" t="s">
        <v>345</v>
      </c>
      <c r="B28" s="150"/>
      <c r="C28" s="51"/>
      <c r="D28" s="51"/>
      <c r="E28" s="51"/>
      <c r="F28" s="57"/>
      <c r="G28" s="57"/>
      <c r="H28" s="51"/>
      <c r="I28" s="54"/>
      <c r="J28" s="18">
        <f t="shared" si="0"/>
        <v>0</v>
      </c>
      <c r="K28" s="152"/>
    </row>
    <row r="29" spans="1:11" s="18" customFormat="1" ht="11.25">
      <c r="A29" s="117" t="s">
        <v>198</v>
      </c>
      <c r="B29" s="139"/>
      <c r="K29" s="152"/>
    </row>
    <row r="30" spans="1:11" s="18" customFormat="1" ht="11.25">
      <c r="A30" s="117" t="s">
        <v>107</v>
      </c>
      <c r="B30" s="139"/>
      <c r="K30" s="152"/>
    </row>
    <row r="31" spans="1:11">
      <c r="A31" s="28" t="s">
        <v>101</v>
      </c>
      <c r="B31" s="28"/>
      <c r="C31" s="28"/>
      <c r="D31" s="28"/>
      <c r="E31" s="28"/>
      <c r="F31" s="28"/>
      <c r="G31" s="28"/>
      <c r="H31" s="28"/>
      <c r="I31" s="28"/>
      <c r="J31" s="154"/>
    </row>
    <row r="32" spans="1:11" ht="9.9499999999999993" customHeight="1">
      <c r="A32" s="28"/>
      <c r="B32" s="28"/>
      <c r="C32" s="28"/>
      <c r="D32" s="28"/>
      <c r="E32" s="28"/>
      <c r="F32" s="28"/>
      <c r="G32" s="28"/>
      <c r="H32" s="28"/>
      <c r="I32" s="28"/>
      <c r="J32" s="154"/>
    </row>
    <row r="33" spans="1:11" ht="15" customHeight="1">
      <c r="A33" s="598" t="s">
        <v>249</v>
      </c>
      <c r="B33" s="598"/>
      <c r="C33" s="598"/>
      <c r="D33" s="598"/>
      <c r="E33" s="598"/>
      <c r="F33" s="598"/>
      <c r="G33" s="598"/>
      <c r="H33" s="598"/>
      <c r="I33" s="598"/>
      <c r="J33" s="155"/>
    </row>
    <row r="34" spans="1:11" ht="20.100000000000001" customHeight="1">
      <c r="A34" s="28"/>
      <c r="B34" s="28"/>
      <c r="C34" s="28"/>
      <c r="D34" s="28"/>
      <c r="E34" s="28"/>
      <c r="F34" s="28"/>
      <c r="G34" s="28"/>
      <c r="H34" s="28"/>
      <c r="I34" s="28"/>
      <c r="J34" s="154"/>
    </row>
    <row r="35" spans="1:11" ht="20.100000000000001" customHeight="1">
      <c r="A35" s="28"/>
      <c r="B35" s="28"/>
      <c r="C35" s="28"/>
      <c r="D35" s="28"/>
      <c r="E35" s="28"/>
      <c r="F35" s="743" t="s">
        <v>10</v>
      </c>
      <c r="G35" s="743"/>
      <c r="H35" s="734" t="str">
        <f>H7</f>
        <v xml:space="preserve"> </v>
      </c>
      <c r="I35" s="734"/>
      <c r="J35" s="154"/>
    </row>
    <row r="36" spans="1:11" ht="14.25" thickBot="1">
      <c r="A36" s="744" t="s">
        <v>250</v>
      </c>
      <c r="B36" s="745"/>
      <c r="C36" s="28"/>
      <c r="D36" s="28"/>
      <c r="E36" s="28"/>
      <c r="F36" s="28"/>
      <c r="G36" s="28"/>
      <c r="H36" s="28"/>
      <c r="I36" s="28"/>
      <c r="J36" s="154"/>
    </row>
    <row r="37" spans="1:11" s="18" customFormat="1" ht="9.9499999999999993" customHeight="1">
      <c r="A37" s="735" t="s">
        <v>346</v>
      </c>
      <c r="B37" s="716" t="s">
        <v>347</v>
      </c>
      <c r="C37" s="731" t="s">
        <v>354</v>
      </c>
      <c r="D37" s="738" t="s">
        <v>102</v>
      </c>
      <c r="E37" s="731" t="s">
        <v>103</v>
      </c>
      <c r="F37" s="741" t="s">
        <v>461</v>
      </c>
      <c r="G37" s="115"/>
      <c r="H37" s="731" t="s">
        <v>104</v>
      </c>
      <c r="I37" s="728" t="s">
        <v>84</v>
      </c>
      <c r="J37" s="18" t="s">
        <v>349</v>
      </c>
      <c r="K37" s="152"/>
    </row>
    <row r="38" spans="1:11" s="18" customFormat="1" ht="24.95" customHeight="1">
      <c r="A38" s="736"/>
      <c r="B38" s="717"/>
      <c r="C38" s="732"/>
      <c r="D38" s="739"/>
      <c r="E38" s="732"/>
      <c r="F38" s="742"/>
      <c r="G38" s="448" t="s">
        <v>105</v>
      </c>
      <c r="H38" s="732"/>
      <c r="I38" s="729"/>
      <c r="J38" s="18" t="s">
        <v>350</v>
      </c>
      <c r="K38" s="152"/>
    </row>
    <row r="39" spans="1:11" s="18" customFormat="1" ht="12" customHeight="1" thickBot="1">
      <c r="A39" s="737"/>
      <c r="B39" s="718"/>
      <c r="C39" s="733"/>
      <c r="D39" s="740"/>
      <c r="E39" s="733"/>
      <c r="F39" s="116" t="s">
        <v>106</v>
      </c>
      <c r="G39" s="116" t="s">
        <v>106</v>
      </c>
      <c r="H39" s="733"/>
      <c r="I39" s="730"/>
      <c r="K39" s="152"/>
    </row>
    <row r="40" spans="1:11" s="18" customFormat="1" ht="42" customHeight="1">
      <c r="A40" s="145" t="s">
        <v>345</v>
      </c>
      <c r="B40" s="146"/>
      <c r="C40" s="49"/>
      <c r="D40" s="49"/>
      <c r="E40" s="49"/>
      <c r="F40" s="55"/>
      <c r="G40" s="55"/>
      <c r="H40" s="49"/>
      <c r="I40" s="52"/>
      <c r="J40" s="18">
        <f>B40*G40</f>
        <v>0</v>
      </c>
      <c r="K40" s="152"/>
    </row>
    <row r="41" spans="1:11" s="18" customFormat="1" ht="42" customHeight="1">
      <c r="A41" s="147" t="s">
        <v>345</v>
      </c>
      <c r="B41" s="148"/>
      <c r="C41" s="50"/>
      <c r="D41" s="50"/>
      <c r="E41" s="50"/>
      <c r="F41" s="56"/>
      <c r="G41" s="56"/>
      <c r="H41" s="50"/>
      <c r="I41" s="53"/>
      <c r="J41" s="18">
        <f t="shared" ref="J41:J56" si="1">B41*G41</f>
        <v>0</v>
      </c>
      <c r="K41" s="152"/>
    </row>
    <row r="42" spans="1:11" s="18" customFormat="1" ht="42" customHeight="1">
      <c r="A42" s="147" t="s">
        <v>345</v>
      </c>
      <c r="B42" s="148"/>
      <c r="C42" s="50"/>
      <c r="D42" s="50"/>
      <c r="E42" s="50"/>
      <c r="F42" s="56"/>
      <c r="G42" s="56"/>
      <c r="H42" s="50"/>
      <c r="I42" s="53"/>
      <c r="J42" s="18">
        <f t="shared" si="1"/>
        <v>0</v>
      </c>
      <c r="K42" s="152"/>
    </row>
    <row r="43" spans="1:11" s="18" customFormat="1" ht="42" customHeight="1">
      <c r="A43" s="147" t="s">
        <v>345</v>
      </c>
      <c r="B43" s="148"/>
      <c r="C43" s="50"/>
      <c r="D43" s="50"/>
      <c r="E43" s="50"/>
      <c r="F43" s="56"/>
      <c r="G43" s="56"/>
      <c r="H43" s="50"/>
      <c r="I43" s="53"/>
      <c r="J43" s="18">
        <f t="shared" si="1"/>
        <v>0</v>
      </c>
      <c r="K43" s="152"/>
    </row>
    <row r="44" spans="1:11" s="18" customFormat="1" ht="42" customHeight="1">
      <c r="A44" s="147" t="s">
        <v>345</v>
      </c>
      <c r="B44" s="148"/>
      <c r="C44" s="50"/>
      <c r="D44" s="50"/>
      <c r="E44" s="50"/>
      <c r="F44" s="56"/>
      <c r="G44" s="56"/>
      <c r="H44" s="50"/>
      <c r="I44" s="53"/>
      <c r="J44" s="18">
        <f t="shared" si="1"/>
        <v>0</v>
      </c>
      <c r="K44" s="152"/>
    </row>
    <row r="45" spans="1:11" s="18" customFormat="1" ht="42" customHeight="1">
      <c r="A45" s="147" t="s">
        <v>345</v>
      </c>
      <c r="B45" s="148"/>
      <c r="C45" s="50"/>
      <c r="D45" s="50"/>
      <c r="E45" s="50"/>
      <c r="F45" s="56"/>
      <c r="G45" s="56"/>
      <c r="H45" s="50"/>
      <c r="I45" s="53"/>
      <c r="J45" s="18">
        <f t="shared" si="1"/>
        <v>0</v>
      </c>
      <c r="K45" s="152"/>
    </row>
    <row r="46" spans="1:11" s="18" customFormat="1" ht="42" customHeight="1">
      <c r="A46" s="147" t="s">
        <v>345</v>
      </c>
      <c r="B46" s="148"/>
      <c r="C46" s="50"/>
      <c r="D46" s="50"/>
      <c r="E46" s="50"/>
      <c r="F46" s="56"/>
      <c r="G46" s="56"/>
      <c r="H46" s="50"/>
      <c r="I46" s="53"/>
      <c r="J46" s="18">
        <f t="shared" si="1"/>
        <v>0</v>
      </c>
      <c r="K46" s="152"/>
    </row>
    <row r="47" spans="1:11" s="18" customFormat="1" ht="42" customHeight="1">
      <c r="A47" s="147" t="s">
        <v>345</v>
      </c>
      <c r="B47" s="148"/>
      <c r="C47" s="50"/>
      <c r="D47" s="50"/>
      <c r="E47" s="50"/>
      <c r="F47" s="56"/>
      <c r="G47" s="56"/>
      <c r="H47" s="50"/>
      <c r="I47" s="53"/>
      <c r="J47" s="18">
        <f t="shared" si="1"/>
        <v>0</v>
      </c>
      <c r="K47" s="152"/>
    </row>
    <row r="48" spans="1:11" s="18" customFormat="1" ht="42" customHeight="1">
      <c r="A48" s="147" t="s">
        <v>345</v>
      </c>
      <c r="B48" s="148"/>
      <c r="C48" s="50"/>
      <c r="D48" s="50"/>
      <c r="E48" s="50"/>
      <c r="F48" s="56"/>
      <c r="G48" s="56"/>
      <c r="H48" s="50"/>
      <c r="I48" s="53"/>
      <c r="J48" s="18">
        <f t="shared" si="1"/>
        <v>0</v>
      </c>
      <c r="K48" s="152"/>
    </row>
    <row r="49" spans="1:11" s="18" customFormat="1" ht="42" customHeight="1">
      <c r="A49" s="147" t="s">
        <v>345</v>
      </c>
      <c r="B49" s="148"/>
      <c r="C49" s="50"/>
      <c r="D49" s="50"/>
      <c r="E49" s="50"/>
      <c r="F49" s="56"/>
      <c r="G49" s="56"/>
      <c r="H49" s="50"/>
      <c r="I49" s="53"/>
      <c r="J49" s="18">
        <f t="shared" si="1"/>
        <v>0</v>
      </c>
      <c r="K49" s="152"/>
    </row>
    <row r="50" spans="1:11" s="18" customFormat="1" ht="42" customHeight="1">
      <c r="A50" s="147" t="s">
        <v>345</v>
      </c>
      <c r="B50" s="148"/>
      <c r="C50" s="50"/>
      <c r="D50" s="50"/>
      <c r="E50" s="50"/>
      <c r="F50" s="56"/>
      <c r="G50" s="56"/>
      <c r="H50" s="50"/>
      <c r="I50" s="53"/>
      <c r="J50" s="18">
        <f t="shared" si="1"/>
        <v>0</v>
      </c>
      <c r="K50" s="152"/>
    </row>
    <row r="51" spans="1:11" s="18" customFormat="1" ht="42" customHeight="1">
      <c r="A51" s="147" t="s">
        <v>345</v>
      </c>
      <c r="B51" s="148"/>
      <c r="C51" s="50"/>
      <c r="D51" s="50"/>
      <c r="E51" s="50"/>
      <c r="F51" s="56"/>
      <c r="G51" s="56"/>
      <c r="H51" s="50"/>
      <c r="I51" s="53"/>
      <c r="J51" s="18">
        <f t="shared" si="1"/>
        <v>0</v>
      </c>
      <c r="K51" s="152"/>
    </row>
    <row r="52" spans="1:11" s="18" customFormat="1" ht="42" customHeight="1">
      <c r="A52" s="147" t="s">
        <v>345</v>
      </c>
      <c r="B52" s="148"/>
      <c r="C52" s="50"/>
      <c r="D52" s="50"/>
      <c r="E52" s="50"/>
      <c r="F52" s="56"/>
      <c r="G52" s="56"/>
      <c r="H52" s="50"/>
      <c r="I52" s="53"/>
      <c r="J52" s="18">
        <f t="shared" si="1"/>
        <v>0</v>
      </c>
      <c r="K52" s="152"/>
    </row>
    <row r="53" spans="1:11" s="18" customFormat="1" ht="42" customHeight="1">
      <c r="A53" s="147" t="s">
        <v>345</v>
      </c>
      <c r="B53" s="148"/>
      <c r="C53" s="50"/>
      <c r="D53" s="50"/>
      <c r="E53" s="50"/>
      <c r="F53" s="56"/>
      <c r="G53" s="56"/>
      <c r="H53" s="50"/>
      <c r="I53" s="53"/>
      <c r="J53" s="18">
        <f t="shared" si="1"/>
        <v>0</v>
      </c>
      <c r="K53" s="152"/>
    </row>
    <row r="54" spans="1:11" s="18" customFormat="1" ht="42" customHeight="1">
      <c r="A54" s="147" t="s">
        <v>345</v>
      </c>
      <c r="B54" s="148"/>
      <c r="C54" s="50"/>
      <c r="D54" s="50"/>
      <c r="E54" s="50"/>
      <c r="F54" s="56"/>
      <c r="G54" s="56"/>
      <c r="H54" s="50"/>
      <c r="I54" s="53"/>
      <c r="J54" s="18">
        <f t="shared" si="1"/>
        <v>0</v>
      </c>
      <c r="K54" s="152"/>
    </row>
    <row r="55" spans="1:11" s="18" customFormat="1" ht="42" customHeight="1">
      <c r="A55" s="147" t="s">
        <v>345</v>
      </c>
      <c r="B55" s="148"/>
      <c r="C55" s="50"/>
      <c r="D55" s="50"/>
      <c r="E55" s="50"/>
      <c r="F55" s="56"/>
      <c r="G55" s="56"/>
      <c r="H55" s="50"/>
      <c r="I55" s="53"/>
      <c r="J55" s="18">
        <f t="shared" si="1"/>
        <v>0</v>
      </c>
      <c r="K55" s="152"/>
    </row>
    <row r="56" spans="1:11" s="18" customFormat="1" ht="42" customHeight="1" thickBot="1">
      <c r="A56" s="149" t="s">
        <v>345</v>
      </c>
      <c r="B56" s="150"/>
      <c r="C56" s="51"/>
      <c r="D56" s="51"/>
      <c r="E56" s="51"/>
      <c r="F56" s="57"/>
      <c r="G56" s="57"/>
      <c r="H56" s="51"/>
      <c r="I56" s="54"/>
      <c r="J56" s="18">
        <f t="shared" si="1"/>
        <v>0</v>
      </c>
      <c r="K56" s="152"/>
    </row>
    <row r="57" spans="1:11" s="18" customFormat="1" ht="11.25">
      <c r="A57" s="117" t="s">
        <v>198</v>
      </c>
      <c r="B57" s="139"/>
      <c r="K57" s="152"/>
    </row>
    <row r="58" spans="1:11" s="18" customFormat="1" ht="11.25">
      <c r="A58" s="117" t="s">
        <v>107</v>
      </c>
      <c r="B58" s="139"/>
      <c r="K58" s="152"/>
    </row>
    <row r="59" spans="1:11">
      <c r="A59" s="28" t="s">
        <v>101</v>
      </c>
      <c r="B59" s="28"/>
      <c r="C59" s="28"/>
      <c r="D59" s="28"/>
      <c r="E59" s="28"/>
      <c r="F59" s="28"/>
      <c r="G59" s="28"/>
      <c r="H59" s="28"/>
      <c r="I59" s="28"/>
      <c r="J59" s="154"/>
    </row>
    <row r="60" spans="1:11" ht="9.9499999999999993" customHeight="1">
      <c r="A60" s="28"/>
      <c r="B60" s="28"/>
      <c r="C60" s="28"/>
      <c r="D60" s="28"/>
      <c r="E60" s="28"/>
      <c r="F60" s="28"/>
      <c r="G60" s="28"/>
      <c r="H60" s="28"/>
      <c r="I60" s="28"/>
      <c r="J60" s="154"/>
    </row>
    <row r="61" spans="1:11" ht="15" customHeight="1">
      <c r="A61" s="598" t="s">
        <v>249</v>
      </c>
      <c r="B61" s="598"/>
      <c r="C61" s="598"/>
      <c r="D61" s="598"/>
      <c r="E61" s="598"/>
      <c r="F61" s="598"/>
      <c r="G61" s="598"/>
      <c r="H61" s="598"/>
      <c r="I61" s="598"/>
      <c r="J61" s="155"/>
    </row>
    <row r="62" spans="1:11" ht="20.100000000000001" customHeight="1">
      <c r="A62" s="28"/>
      <c r="B62" s="28"/>
      <c r="C62" s="28"/>
      <c r="D62" s="28"/>
      <c r="E62" s="28"/>
      <c r="F62" s="28"/>
      <c r="G62" s="28"/>
      <c r="H62" s="28"/>
      <c r="I62" s="28"/>
      <c r="J62" s="154"/>
    </row>
    <row r="63" spans="1:11" ht="20.100000000000001" customHeight="1">
      <c r="A63" s="28"/>
      <c r="B63" s="28"/>
      <c r="C63" s="28"/>
      <c r="D63" s="28"/>
      <c r="E63" s="28"/>
      <c r="F63" s="743" t="s">
        <v>10</v>
      </c>
      <c r="G63" s="743"/>
      <c r="H63" s="734" t="str">
        <f>H7</f>
        <v xml:space="preserve"> </v>
      </c>
      <c r="I63" s="734"/>
      <c r="J63" s="154"/>
    </row>
    <row r="64" spans="1:11" ht="14.25" thickBot="1">
      <c r="A64" s="744" t="s">
        <v>250</v>
      </c>
      <c r="B64" s="745"/>
      <c r="C64" s="28"/>
      <c r="D64" s="28"/>
      <c r="E64" s="28"/>
      <c r="F64" s="28"/>
      <c r="G64" s="28"/>
      <c r="H64" s="28"/>
      <c r="I64" s="28"/>
      <c r="J64" s="154"/>
    </row>
    <row r="65" spans="1:11" s="18" customFormat="1" ht="9.9499999999999993" customHeight="1">
      <c r="A65" s="735" t="s">
        <v>346</v>
      </c>
      <c r="B65" s="716" t="s">
        <v>347</v>
      </c>
      <c r="C65" s="731" t="s">
        <v>354</v>
      </c>
      <c r="D65" s="738" t="s">
        <v>102</v>
      </c>
      <c r="E65" s="731" t="s">
        <v>103</v>
      </c>
      <c r="F65" s="741" t="s">
        <v>461</v>
      </c>
      <c r="G65" s="115"/>
      <c r="H65" s="731" t="s">
        <v>104</v>
      </c>
      <c r="I65" s="728" t="s">
        <v>84</v>
      </c>
      <c r="J65" s="18" t="s">
        <v>349</v>
      </c>
      <c r="K65" s="152"/>
    </row>
    <row r="66" spans="1:11" s="18" customFormat="1" ht="24.95" customHeight="1">
      <c r="A66" s="736"/>
      <c r="B66" s="717"/>
      <c r="C66" s="732"/>
      <c r="D66" s="739"/>
      <c r="E66" s="732"/>
      <c r="F66" s="742"/>
      <c r="G66" s="448" t="s">
        <v>105</v>
      </c>
      <c r="H66" s="732"/>
      <c r="I66" s="729"/>
      <c r="J66" s="18" t="s">
        <v>350</v>
      </c>
      <c r="K66" s="152"/>
    </row>
    <row r="67" spans="1:11" s="18" customFormat="1" ht="12" customHeight="1" thickBot="1">
      <c r="A67" s="737"/>
      <c r="B67" s="718"/>
      <c r="C67" s="733"/>
      <c r="D67" s="740"/>
      <c r="E67" s="733"/>
      <c r="F67" s="116" t="s">
        <v>106</v>
      </c>
      <c r="G67" s="116" t="s">
        <v>106</v>
      </c>
      <c r="H67" s="733"/>
      <c r="I67" s="730"/>
      <c r="K67" s="152"/>
    </row>
    <row r="68" spans="1:11" s="18" customFormat="1" ht="42" customHeight="1">
      <c r="A68" s="145" t="s">
        <v>345</v>
      </c>
      <c r="B68" s="146"/>
      <c r="C68" s="49"/>
      <c r="D68" s="49"/>
      <c r="E68" s="49"/>
      <c r="F68" s="55"/>
      <c r="G68" s="55"/>
      <c r="H68" s="49"/>
      <c r="I68" s="52"/>
      <c r="J68" s="18">
        <f>B68*G68</f>
        <v>0</v>
      </c>
      <c r="K68" s="152"/>
    </row>
    <row r="69" spans="1:11" s="18" customFormat="1" ht="42" customHeight="1">
      <c r="A69" s="147" t="s">
        <v>345</v>
      </c>
      <c r="B69" s="148"/>
      <c r="C69" s="50"/>
      <c r="D69" s="50"/>
      <c r="E69" s="50"/>
      <c r="F69" s="56"/>
      <c r="G69" s="56"/>
      <c r="H69" s="50"/>
      <c r="I69" s="53"/>
      <c r="J69" s="18">
        <f t="shared" ref="J69:J84" si="2">B69*G69</f>
        <v>0</v>
      </c>
      <c r="K69" s="152"/>
    </row>
    <row r="70" spans="1:11" s="18" customFormat="1" ht="42" customHeight="1">
      <c r="A70" s="147" t="s">
        <v>345</v>
      </c>
      <c r="B70" s="148"/>
      <c r="C70" s="50"/>
      <c r="D70" s="50"/>
      <c r="E70" s="50"/>
      <c r="F70" s="56"/>
      <c r="G70" s="56"/>
      <c r="H70" s="50"/>
      <c r="I70" s="53"/>
      <c r="J70" s="18">
        <f t="shared" si="2"/>
        <v>0</v>
      </c>
      <c r="K70" s="152"/>
    </row>
    <row r="71" spans="1:11" s="18" customFormat="1" ht="42" customHeight="1">
      <c r="A71" s="147" t="s">
        <v>345</v>
      </c>
      <c r="B71" s="148"/>
      <c r="C71" s="50"/>
      <c r="D71" s="50"/>
      <c r="E71" s="50"/>
      <c r="F71" s="56"/>
      <c r="G71" s="56"/>
      <c r="H71" s="50"/>
      <c r="I71" s="53"/>
      <c r="J71" s="18">
        <f t="shared" si="2"/>
        <v>0</v>
      </c>
      <c r="K71" s="152"/>
    </row>
    <row r="72" spans="1:11" s="18" customFormat="1" ht="42" customHeight="1">
      <c r="A72" s="147" t="s">
        <v>345</v>
      </c>
      <c r="B72" s="148"/>
      <c r="C72" s="50"/>
      <c r="D72" s="50"/>
      <c r="E72" s="50"/>
      <c r="F72" s="56"/>
      <c r="G72" s="56"/>
      <c r="H72" s="50"/>
      <c r="I72" s="53"/>
      <c r="J72" s="18">
        <f t="shared" si="2"/>
        <v>0</v>
      </c>
      <c r="K72" s="152"/>
    </row>
    <row r="73" spans="1:11" s="18" customFormat="1" ht="42" customHeight="1">
      <c r="A73" s="147" t="s">
        <v>345</v>
      </c>
      <c r="B73" s="148"/>
      <c r="C73" s="50"/>
      <c r="D73" s="50"/>
      <c r="E73" s="50"/>
      <c r="F73" s="56"/>
      <c r="G73" s="56"/>
      <c r="H73" s="50"/>
      <c r="I73" s="53"/>
      <c r="J73" s="18">
        <f t="shared" si="2"/>
        <v>0</v>
      </c>
      <c r="K73" s="152"/>
    </row>
    <row r="74" spans="1:11" s="18" customFormat="1" ht="42" customHeight="1">
      <c r="A74" s="147" t="s">
        <v>345</v>
      </c>
      <c r="B74" s="148"/>
      <c r="C74" s="50"/>
      <c r="D74" s="50"/>
      <c r="E74" s="50"/>
      <c r="F74" s="56"/>
      <c r="G74" s="56"/>
      <c r="H74" s="50"/>
      <c r="I74" s="53"/>
      <c r="J74" s="18">
        <f t="shared" si="2"/>
        <v>0</v>
      </c>
      <c r="K74" s="152"/>
    </row>
    <row r="75" spans="1:11" s="18" customFormat="1" ht="42" customHeight="1">
      <c r="A75" s="147" t="s">
        <v>345</v>
      </c>
      <c r="B75" s="148"/>
      <c r="C75" s="50"/>
      <c r="D75" s="50"/>
      <c r="E75" s="50"/>
      <c r="F75" s="56"/>
      <c r="G75" s="56"/>
      <c r="H75" s="50"/>
      <c r="I75" s="53"/>
      <c r="J75" s="18">
        <f t="shared" si="2"/>
        <v>0</v>
      </c>
      <c r="K75" s="152"/>
    </row>
    <row r="76" spans="1:11" s="18" customFormat="1" ht="42" customHeight="1">
      <c r="A76" s="147" t="s">
        <v>345</v>
      </c>
      <c r="B76" s="148"/>
      <c r="C76" s="50"/>
      <c r="D76" s="50"/>
      <c r="E76" s="50"/>
      <c r="F76" s="56"/>
      <c r="G76" s="56"/>
      <c r="H76" s="50"/>
      <c r="I76" s="53"/>
      <c r="J76" s="18">
        <f t="shared" si="2"/>
        <v>0</v>
      </c>
      <c r="K76" s="152"/>
    </row>
    <row r="77" spans="1:11" s="18" customFormat="1" ht="42" customHeight="1">
      <c r="A77" s="147" t="s">
        <v>345</v>
      </c>
      <c r="B77" s="148"/>
      <c r="C77" s="50"/>
      <c r="D77" s="50"/>
      <c r="E77" s="50"/>
      <c r="F77" s="56"/>
      <c r="G77" s="56"/>
      <c r="H77" s="50"/>
      <c r="I77" s="53"/>
      <c r="J77" s="18">
        <f t="shared" si="2"/>
        <v>0</v>
      </c>
      <c r="K77" s="152"/>
    </row>
    <row r="78" spans="1:11" s="18" customFormat="1" ht="42" customHeight="1">
      <c r="A78" s="147" t="s">
        <v>345</v>
      </c>
      <c r="B78" s="148"/>
      <c r="C78" s="50"/>
      <c r="D78" s="50"/>
      <c r="E78" s="50"/>
      <c r="F78" s="56"/>
      <c r="G78" s="56"/>
      <c r="H78" s="50"/>
      <c r="I78" s="53"/>
      <c r="J78" s="18">
        <f t="shared" si="2"/>
        <v>0</v>
      </c>
      <c r="K78" s="152"/>
    </row>
    <row r="79" spans="1:11" s="18" customFormat="1" ht="42" customHeight="1">
      <c r="A79" s="147" t="s">
        <v>345</v>
      </c>
      <c r="B79" s="148"/>
      <c r="C79" s="50"/>
      <c r="D79" s="50"/>
      <c r="E79" s="50"/>
      <c r="F79" s="56"/>
      <c r="G79" s="56"/>
      <c r="H79" s="50"/>
      <c r="I79" s="53"/>
      <c r="J79" s="18">
        <f t="shared" si="2"/>
        <v>0</v>
      </c>
      <c r="K79" s="152"/>
    </row>
    <row r="80" spans="1:11" s="18" customFormat="1" ht="42" customHeight="1">
      <c r="A80" s="147" t="s">
        <v>345</v>
      </c>
      <c r="B80" s="148"/>
      <c r="C80" s="50"/>
      <c r="D80" s="50"/>
      <c r="E80" s="50"/>
      <c r="F80" s="56"/>
      <c r="G80" s="56"/>
      <c r="H80" s="50"/>
      <c r="I80" s="53"/>
      <c r="J80" s="18">
        <f t="shared" si="2"/>
        <v>0</v>
      </c>
      <c r="K80" s="152"/>
    </row>
    <row r="81" spans="1:11" s="18" customFormat="1" ht="42" customHeight="1">
      <c r="A81" s="147" t="s">
        <v>345</v>
      </c>
      <c r="B81" s="148"/>
      <c r="C81" s="50"/>
      <c r="D81" s="50"/>
      <c r="E81" s="50"/>
      <c r="F81" s="56"/>
      <c r="G81" s="56"/>
      <c r="H81" s="50"/>
      <c r="I81" s="53"/>
      <c r="J81" s="18">
        <f t="shared" si="2"/>
        <v>0</v>
      </c>
      <c r="K81" s="152"/>
    </row>
    <row r="82" spans="1:11" s="18" customFormat="1" ht="42" customHeight="1">
      <c r="A82" s="147" t="s">
        <v>345</v>
      </c>
      <c r="B82" s="148"/>
      <c r="C82" s="50"/>
      <c r="D82" s="50"/>
      <c r="E82" s="50"/>
      <c r="F82" s="56"/>
      <c r="G82" s="56"/>
      <c r="H82" s="50"/>
      <c r="I82" s="53"/>
      <c r="J82" s="18">
        <f t="shared" si="2"/>
        <v>0</v>
      </c>
      <c r="K82" s="152"/>
    </row>
    <row r="83" spans="1:11" s="18" customFormat="1" ht="42" customHeight="1">
      <c r="A83" s="147" t="s">
        <v>345</v>
      </c>
      <c r="B83" s="148"/>
      <c r="C83" s="50"/>
      <c r="D83" s="50"/>
      <c r="E83" s="50"/>
      <c r="F83" s="56"/>
      <c r="G83" s="56"/>
      <c r="H83" s="50"/>
      <c r="I83" s="53"/>
      <c r="J83" s="18">
        <f t="shared" si="2"/>
        <v>0</v>
      </c>
      <c r="K83" s="152"/>
    </row>
    <row r="84" spans="1:11" s="18" customFormat="1" ht="42" customHeight="1" thickBot="1">
      <c r="A84" s="149" t="s">
        <v>345</v>
      </c>
      <c r="B84" s="150"/>
      <c r="C84" s="51"/>
      <c r="D84" s="51"/>
      <c r="E84" s="51"/>
      <c r="F84" s="57"/>
      <c r="G84" s="57"/>
      <c r="H84" s="51"/>
      <c r="I84" s="54"/>
      <c r="J84" s="18">
        <f t="shared" si="2"/>
        <v>0</v>
      </c>
      <c r="K84" s="152"/>
    </row>
    <row r="85" spans="1:11" s="18" customFormat="1" ht="11.25">
      <c r="A85" s="117" t="s">
        <v>198</v>
      </c>
      <c r="B85" s="139"/>
      <c r="K85" s="152"/>
    </row>
    <row r="86" spans="1:11" s="18" customFormat="1" ht="11.25">
      <c r="A86" s="117" t="s">
        <v>107</v>
      </c>
      <c r="B86" s="139"/>
      <c r="K86" s="152"/>
    </row>
    <row r="87" spans="1:11">
      <c r="A87" s="28" t="s">
        <v>101</v>
      </c>
      <c r="B87" s="28"/>
      <c r="C87" s="28"/>
      <c r="D87" s="28"/>
      <c r="E87" s="28"/>
      <c r="F87" s="28"/>
      <c r="G87" s="28"/>
      <c r="H87" s="28"/>
      <c r="I87" s="28"/>
      <c r="J87" s="154"/>
    </row>
    <row r="88" spans="1:11" ht="9.9499999999999993" customHeight="1">
      <c r="A88" s="28"/>
      <c r="B88" s="28"/>
      <c r="C88" s="28"/>
      <c r="D88" s="28"/>
      <c r="E88" s="28"/>
      <c r="F88" s="28"/>
      <c r="G88" s="28"/>
      <c r="H88" s="28"/>
      <c r="I88" s="28"/>
      <c r="J88" s="154"/>
    </row>
    <row r="89" spans="1:11" ht="15" customHeight="1">
      <c r="A89" s="598" t="s">
        <v>249</v>
      </c>
      <c r="B89" s="598"/>
      <c r="C89" s="598"/>
      <c r="D89" s="598"/>
      <c r="E89" s="598"/>
      <c r="F89" s="598"/>
      <c r="G89" s="598"/>
      <c r="H89" s="598"/>
      <c r="I89" s="598"/>
      <c r="J89" s="155"/>
    </row>
    <row r="90" spans="1:11" ht="20.100000000000001" customHeight="1">
      <c r="A90" s="28"/>
      <c r="B90" s="28"/>
      <c r="C90" s="28"/>
      <c r="D90" s="28"/>
      <c r="E90" s="28"/>
      <c r="F90" s="28"/>
      <c r="G90" s="28"/>
      <c r="H90" s="28"/>
      <c r="I90" s="28"/>
      <c r="J90" s="154"/>
    </row>
    <row r="91" spans="1:11" ht="20.100000000000001" customHeight="1">
      <c r="A91" s="28"/>
      <c r="B91" s="28"/>
      <c r="C91" s="28"/>
      <c r="D91" s="28"/>
      <c r="E91" s="28"/>
      <c r="F91" s="743" t="s">
        <v>10</v>
      </c>
      <c r="G91" s="743"/>
      <c r="H91" s="734" t="str">
        <f>H7</f>
        <v xml:space="preserve"> </v>
      </c>
      <c r="I91" s="734"/>
      <c r="J91" s="154"/>
    </row>
    <row r="92" spans="1:11" ht="14.25" thickBot="1">
      <c r="A92" s="744" t="s">
        <v>250</v>
      </c>
      <c r="B92" s="745"/>
      <c r="C92" s="28"/>
      <c r="D92" s="28"/>
      <c r="E92" s="28"/>
      <c r="F92" s="28"/>
      <c r="G92" s="28"/>
      <c r="H92" s="28"/>
      <c r="I92" s="28"/>
      <c r="J92" s="154"/>
    </row>
    <row r="93" spans="1:11" s="18" customFormat="1" ht="9.9499999999999993" customHeight="1">
      <c r="A93" s="735" t="s">
        <v>346</v>
      </c>
      <c r="B93" s="716" t="s">
        <v>347</v>
      </c>
      <c r="C93" s="731" t="s">
        <v>354</v>
      </c>
      <c r="D93" s="738" t="s">
        <v>102</v>
      </c>
      <c r="E93" s="731" t="s">
        <v>103</v>
      </c>
      <c r="F93" s="741" t="s">
        <v>461</v>
      </c>
      <c r="G93" s="115"/>
      <c r="H93" s="731" t="s">
        <v>104</v>
      </c>
      <c r="I93" s="728" t="s">
        <v>84</v>
      </c>
      <c r="J93" s="18" t="s">
        <v>349</v>
      </c>
      <c r="K93" s="152"/>
    </row>
    <row r="94" spans="1:11" s="18" customFormat="1" ht="24.95" customHeight="1">
      <c r="A94" s="736"/>
      <c r="B94" s="717"/>
      <c r="C94" s="732"/>
      <c r="D94" s="739"/>
      <c r="E94" s="732"/>
      <c r="F94" s="742"/>
      <c r="G94" s="448" t="s">
        <v>105</v>
      </c>
      <c r="H94" s="732"/>
      <c r="I94" s="729"/>
      <c r="J94" s="18" t="s">
        <v>350</v>
      </c>
      <c r="K94" s="152"/>
    </row>
    <row r="95" spans="1:11" s="18" customFormat="1" ht="12" customHeight="1" thickBot="1">
      <c r="A95" s="737"/>
      <c r="B95" s="718"/>
      <c r="C95" s="733"/>
      <c r="D95" s="740"/>
      <c r="E95" s="733"/>
      <c r="F95" s="116" t="s">
        <v>106</v>
      </c>
      <c r="G95" s="116" t="s">
        <v>106</v>
      </c>
      <c r="H95" s="733"/>
      <c r="I95" s="730"/>
      <c r="K95" s="152"/>
    </row>
    <row r="96" spans="1:11" s="18" customFormat="1" ht="42" customHeight="1">
      <c r="A96" s="145" t="s">
        <v>345</v>
      </c>
      <c r="B96" s="146"/>
      <c r="C96" s="49"/>
      <c r="D96" s="49"/>
      <c r="E96" s="49"/>
      <c r="F96" s="55"/>
      <c r="G96" s="55"/>
      <c r="H96" s="49"/>
      <c r="I96" s="52"/>
      <c r="J96" s="18">
        <f>B96*G96</f>
        <v>0</v>
      </c>
      <c r="K96" s="152"/>
    </row>
    <row r="97" spans="1:11" s="18" customFormat="1" ht="42" customHeight="1">
      <c r="A97" s="147" t="s">
        <v>345</v>
      </c>
      <c r="B97" s="148"/>
      <c r="C97" s="50"/>
      <c r="D97" s="50"/>
      <c r="E97" s="50"/>
      <c r="F97" s="56"/>
      <c r="G97" s="56"/>
      <c r="H97" s="50"/>
      <c r="I97" s="53"/>
      <c r="J97" s="18">
        <f t="shared" ref="J97:J112" si="3">B97*G97</f>
        <v>0</v>
      </c>
      <c r="K97" s="152"/>
    </row>
    <row r="98" spans="1:11" s="18" customFormat="1" ht="42" customHeight="1">
      <c r="A98" s="147" t="s">
        <v>345</v>
      </c>
      <c r="B98" s="148"/>
      <c r="C98" s="50"/>
      <c r="D98" s="50"/>
      <c r="E98" s="50"/>
      <c r="F98" s="56"/>
      <c r="G98" s="56"/>
      <c r="H98" s="50"/>
      <c r="I98" s="53"/>
      <c r="J98" s="18">
        <f t="shared" si="3"/>
        <v>0</v>
      </c>
      <c r="K98" s="152"/>
    </row>
    <row r="99" spans="1:11" s="18" customFormat="1" ht="42" customHeight="1">
      <c r="A99" s="147" t="s">
        <v>345</v>
      </c>
      <c r="B99" s="148"/>
      <c r="C99" s="50"/>
      <c r="D99" s="50"/>
      <c r="E99" s="50"/>
      <c r="F99" s="56"/>
      <c r="G99" s="56"/>
      <c r="H99" s="50"/>
      <c r="I99" s="53"/>
      <c r="J99" s="18">
        <f t="shared" si="3"/>
        <v>0</v>
      </c>
      <c r="K99" s="152"/>
    </row>
    <row r="100" spans="1:11" s="18" customFormat="1" ht="42" customHeight="1">
      <c r="A100" s="147" t="s">
        <v>345</v>
      </c>
      <c r="B100" s="148"/>
      <c r="C100" s="50"/>
      <c r="D100" s="50"/>
      <c r="E100" s="50"/>
      <c r="F100" s="56"/>
      <c r="G100" s="56"/>
      <c r="H100" s="50"/>
      <c r="I100" s="53"/>
      <c r="J100" s="18">
        <f t="shared" si="3"/>
        <v>0</v>
      </c>
      <c r="K100" s="152"/>
    </row>
    <row r="101" spans="1:11" s="18" customFormat="1" ht="42" customHeight="1">
      <c r="A101" s="147" t="s">
        <v>345</v>
      </c>
      <c r="B101" s="148"/>
      <c r="C101" s="50"/>
      <c r="D101" s="50"/>
      <c r="E101" s="50"/>
      <c r="F101" s="56"/>
      <c r="G101" s="56"/>
      <c r="H101" s="50"/>
      <c r="I101" s="53"/>
      <c r="J101" s="18">
        <f t="shared" si="3"/>
        <v>0</v>
      </c>
      <c r="K101" s="152"/>
    </row>
    <row r="102" spans="1:11" s="18" customFormat="1" ht="42" customHeight="1">
      <c r="A102" s="147" t="s">
        <v>345</v>
      </c>
      <c r="B102" s="148"/>
      <c r="C102" s="50"/>
      <c r="D102" s="50"/>
      <c r="E102" s="50"/>
      <c r="F102" s="56"/>
      <c r="G102" s="56"/>
      <c r="H102" s="50"/>
      <c r="I102" s="53"/>
      <c r="J102" s="18">
        <f t="shared" si="3"/>
        <v>0</v>
      </c>
      <c r="K102" s="152"/>
    </row>
    <row r="103" spans="1:11" s="18" customFormat="1" ht="42" customHeight="1">
      <c r="A103" s="147" t="s">
        <v>345</v>
      </c>
      <c r="B103" s="148"/>
      <c r="C103" s="50"/>
      <c r="D103" s="50"/>
      <c r="E103" s="50"/>
      <c r="F103" s="56"/>
      <c r="G103" s="56"/>
      <c r="H103" s="50"/>
      <c r="I103" s="53"/>
      <c r="J103" s="18">
        <f t="shared" si="3"/>
        <v>0</v>
      </c>
      <c r="K103" s="152"/>
    </row>
    <row r="104" spans="1:11" s="18" customFormat="1" ht="42" customHeight="1">
      <c r="A104" s="147" t="s">
        <v>345</v>
      </c>
      <c r="B104" s="148"/>
      <c r="C104" s="50"/>
      <c r="D104" s="50"/>
      <c r="E104" s="50"/>
      <c r="F104" s="56"/>
      <c r="G104" s="56"/>
      <c r="H104" s="50"/>
      <c r="I104" s="53"/>
      <c r="J104" s="18">
        <f t="shared" si="3"/>
        <v>0</v>
      </c>
      <c r="K104" s="152"/>
    </row>
    <row r="105" spans="1:11" s="18" customFormat="1" ht="42" customHeight="1">
      <c r="A105" s="147" t="s">
        <v>345</v>
      </c>
      <c r="B105" s="148"/>
      <c r="C105" s="50"/>
      <c r="D105" s="50"/>
      <c r="E105" s="50"/>
      <c r="F105" s="56"/>
      <c r="G105" s="56"/>
      <c r="H105" s="50"/>
      <c r="I105" s="53"/>
      <c r="J105" s="18">
        <f t="shared" si="3"/>
        <v>0</v>
      </c>
      <c r="K105" s="152"/>
    </row>
    <row r="106" spans="1:11" s="18" customFormat="1" ht="42" customHeight="1">
      <c r="A106" s="147" t="s">
        <v>345</v>
      </c>
      <c r="B106" s="148"/>
      <c r="C106" s="50"/>
      <c r="D106" s="50"/>
      <c r="E106" s="50"/>
      <c r="F106" s="56"/>
      <c r="G106" s="56"/>
      <c r="H106" s="50"/>
      <c r="I106" s="53"/>
      <c r="J106" s="18">
        <f t="shared" si="3"/>
        <v>0</v>
      </c>
      <c r="K106" s="152"/>
    </row>
    <row r="107" spans="1:11" s="18" customFormat="1" ht="42" customHeight="1">
      <c r="A107" s="147" t="s">
        <v>345</v>
      </c>
      <c r="B107" s="148"/>
      <c r="C107" s="50"/>
      <c r="D107" s="50"/>
      <c r="E107" s="50"/>
      <c r="F107" s="56"/>
      <c r="G107" s="56"/>
      <c r="H107" s="50"/>
      <c r="I107" s="53"/>
      <c r="J107" s="18">
        <f t="shared" si="3"/>
        <v>0</v>
      </c>
      <c r="K107" s="152"/>
    </row>
    <row r="108" spans="1:11" s="18" customFormat="1" ht="42" customHeight="1">
      <c r="A108" s="147" t="s">
        <v>345</v>
      </c>
      <c r="B108" s="148"/>
      <c r="C108" s="50"/>
      <c r="D108" s="50"/>
      <c r="E108" s="50"/>
      <c r="F108" s="56"/>
      <c r="G108" s="56"/>
      <c r="H108" s="50"/>
      <c r="I108" s="53"/>
      <c r="J108" s="18">
        <f t="shared" si="3"/>
        <v>0</v>
      </c>
      <c r="K108" s="152"/>
    </row>
    <row r="109" spans="1:11" s="18" customFormat="1" ht="42" customHeight="1">
      <c r="A109" s="147" t="s">
        <v>345</v>
      </c>
      <c r="B109" s="148"/>
      <c r="C109" s="50"/>
      <c r="D109" s="50"/>
      <c r="E109" s="50"/>
      <c r="F109" s="56"/>
      <c r="G109" s="56"/>
      <c r="H109" s="50"/>
      <c r="I109" s="53"/>
      <c r="J109" s="18">
        <f t="shared" si="3"/>
        <v>0</v>
      </c>
      <c r="K109" s="152"/>
    </row>
    <row r="110" spans="1:11" s="18" customFormat="1" ht="42" customHeight="1">
      <c r="A110" s="147" t="s">
        <v>345</v>
      </c>
      <c r="B110" s="148"/>
      <c r="C110" s="50"/>
      <c r="D110" s="50"/>
      <c r="E110" s="50"/>
      <c r="F110" s="56"/>
      <c r="G110" s="56"/>
      <c r="H110" s="50"/>
      <c r="I110" s="53"/>
      <c r="J110" s="18">
        <f t="shared" si="3"/>
        <v>0</v>
      </c>
      <c r="K110" s="152"/>
    </row>
    <row r="111" spans="1:11" s="18" customFormat="1" ht="42" customHeight="1">
      <c r="A111" s="147" t="s">
        <v>345</v>
      </c>
      <c r="B111" s="148"/>
      <c r="C111" s="50"/>
      <c r="D111" s="50"/>
      <c r="E111" s="50"/>
      <c r="F111" s="56"/>
      <c r="G111" s="56"/>
      <c r="H111" s="50"/>
      <c r="I111" s="53"/>
      <c r="J111" s="18">
        <f t="shared" si="3"/>
        <v>0</v>
      </c>
      <c r="K111" s="152"/>
    </row>
    <row r="112" spans="1:11" s="18" customFormat="1" ht="42" customHeight="1" thickBot="1">
      <c r="A112" s="149" t="s">
        <v>345</v>
      </c>
      <c r="B112" s="150"/>
      <c r="C112" s="51"/>
      <c r="D112" s="51"/>
      <c r="E112" s="51"/>
      <c r="F112" s="57"/>
      <c r="G112" s="57"/>
      <c r="H112" s="51"/>
      <c r="I112" s="54"/>
      <c r="J112" s="18">
        <f t="shared" si="3"/>
        <v>0</v>
      </c>
      <c r="K112" s="152"/>
    </row>
    <row r="113" spans="1:11" s="18" customFormat="1" ht="11.25">
      <c r="A113" s="117" t="s">
        <v>198</v>
      </c>
      <c r="B113" s="139"/>
      <c r="K113" s="152"/>
    </row>
    <row r="114" spans="1:11" s="18" customFormat="1" ht="11.25">
      <c r="A114" s="117" t="s">
        <v>107</v>
      </c>
      <c r="B114" s="139"/>
      <c r="K114" s="152"/>
    </row>
    <row r="115" spans="1:11">
      <c r="A115" s="28" t="s">
        <v>101</v>
      </c>
      <c r="B115" s="28"/>
      <c r="C115" s="28"/>
      <c r="D115" s="28"/>
      <c r="E115" s="28"/>
      <c r="F115" s="28"/>
      <c r="G115" s="28"/>
      <c r="H115" s="28"/>
      <c r="I115" s="28"/>
      <c r="J115" s="154"/>
    </row>
    <row r="116" spans="1:11" ht="9.9499999999999993" customHeight="1">
      <c r="A116" s="28"/>
      <c r="B116" s="28"/>
      <c r="C116" s="28"/>
      <c r="D116" s="28"/>
      <c r="E116" s="28"/>
      <c r="F116" s="28"/>
      <c r="G116" s="28"/>
      <c r="H116" s="28"/>
      <c r="I116" s="28"/>
      <c r="J116" s="154"/>
    </row>
    <row r="117" spans="1:11" ht="15" customHeight="1">
      <c r="A117" s="598" t="s">
        <v>249</v>
      </c>
      <c r="B117" s="598"/>
      <c r="C117" s="598"/>
      <c r="D117" s="598"/>
      <c r="E117" s="598"/>
      <c r="F117" s="598"/>
      <c r="G117" s="598"/>
      <c r="H117" s="598"/>
      <c r="I117" s="598"/>
      <c r="J117" s="155"/>
    </row>
    <row r="118" spans="1:11" ht="20.100000000000001" customHeight="1">
      <c r="A118" s="28"/>
      <c r="B118" s="28"/>
      <c r="C118" s="28"/>
      <c r="D118" s="28"/>
      <c r="E118" s="28"/>
      <c r="F118" s="28"/>
      <c r="G118" s="28"/>
      <c r="H118" s="28"/>
      <c r="I118" s="28"/>
      <c r="J118" s="154"/>
    </row>
    <row r="119" spans="1:11" ht="20.100000000000001" customHeight="1">
      <c r="A119" s="28"/>
      <c r="B119" s="28"/>
      <c r="C119" s="28"/>
      <c r="D119" s="28"/>
      <c r="E119" s="28"/>
      <c r="F119" s="743" t="s">
        <v>10</v>
      </c>
      <c r="G119" s="743"/>
      <c r="H119" s="734" t="str">
        <f>H7</f>
        <v xml:space="preserve"> </v>
      </c>
      <c r="I119" s="734"/>
      <c r="J119" s="154"/>
    </row>
    <row r="120" spans="1:11" ht="14.25" thickBot="1">
      <c r="A120" s="744" t="s">
        <v>250</v>
      </c>
      <c r="B120" s="745"/>
      <c r="C120" s="28"/>
      <c r="D120" s="28"/>
      <c r="E120" s="28"/>
      <c r="F120" s="28"/>
      <c r="G120" s="28"/>
      <c r="H120" s="28"/>
      <c r="I120" s="28"/>
      <c r="J120" s="154"/>
    </row>
    <row r="121" spans="1:11" s="18" customFormat="1" ht="9.9499999999999993" customHeight="1">
      <c r="A121" s="735" t="s">
        <v>346</v>
      </c>
      <c r="B121" s="716" t="s">
        <v>347</v>
      </c>
      <c r="C121" s="731" t="s">
        <v>354</v>
      </c>
      <c r="D121" s="738" t="s">
        <v>102</v>
      </c>
      <c r="E121" s="731" t="s">
        <v>103</v>
      </c>
      <c r="F121" s="741" t="s">
        <v>461</v>
      </c>
      <c r="G121" s="115"/>
      <c r="H121" s="731" t="s">
        <v>104</v>
      </c>
      <c r="I121" s="728" t="s">
        <v>84</v>
      </c>
      <c r="J121" s="18" t="s">
        <v>349</v>
      </c>
      <c r="K121" s="152"/>
    </row>
    <row r="122" spans="1:11" s="18" customFormat="1" ht="24.95" customHeight="1">
      <c r="A122" s="736"/>
      <c r="B122" s="717"/>
      <c r="C122" s="732"/>
      <c r="D122" s="739"/>
      <c r="E122" s="732"/>
      <c r="F122" s="742"/>
      <c r="G122" s="448" t="s">
        <v>105</v>
      </c>
      <c r="H122" s="732"/>
      <c r="I122" s="729"/>
      <c r="J122" s="18" t="s">
        <v>350</v>
      </c>
      <c r="K122" s="152"/>
    </row>
    <row r="123" spans="1:11" s="18" customFormat="1" ht="12" customHeight="1" thickBot="1">
      <c r="A123" s="737"/>
      <c r="B123" s="718"/>
      <c r="C123" s="733"/>
      <c r="D123" s="740"/>
      <c r="E123" s="733"/>
      <c r="F123" s="116" t="s">
        <v>106</v>
      </c>
      <c r="G123" s="116" t="s">
        <v>106</v>
      </c>
      <c r="H123" s="733"/>
      <c r="I123" s="730"/>
      <c r="K123" s="152"/>
    </row>
    <row r="124" spans="1:11" s="18" customFormat="1" ht="42" customHeight="1">
      <c r="A124" s="145" t="s">
        <v>345</v>
      </c>
      <c r="B124" s="146"/>
      <c r="C124" s="49"/>
      <c r="D124" s="49"/>
      <c r="E124" s="49"/>
      <c r="F124" s="55"/>
      <c r="G124" s="55"/>
      <c r="H124" s="49"/>
      <c r="I124" s="52"/>
      <c r="J124" s="18">
        <f t="shared" ref="J124:J140" si="4">B124*G124</f>
        <v>0</v>
      </c>
      <c r="K124" s="152"/>
    </row>
    <row r="125" spans="1:11" s="18" customFormat="1" ht="42" customHeight="1">
      <c r="A125" s="147" t="s">
        <v>345</v>
      </c>
      <c r="B125" s="148"/>
      <c r="C125" s="50"/>
      <c r="D125" s="50"/>
      <c r="E125" s="50"/>
      <c r="F125" s="56"/>
      <c r="G125" s="56"/>
      <c r="H125" s="50"/>
      <c r="I125" s="53"/>
      <c r="J125" s="18">
        <f t="shared" si="4"/>
        <v>0</v>
      </c>
      <c r="K125" s="152"/>
    </row>
    <row r="126" spans="1:11" s="18" customFormat="1" ht="42" customHeight="1">
      <c r="A126" s="147" t="s">
        <v>345</v>
      </c>
      <c r="B126" s="148"/>
      <c r="C126" s="50"/>
      <c r="D126" s="50"/>
      <c r="E126" s="50"/>
      <c r="F126" s="56"/>
      <c r="G126" s="56"/>
      <c r="H126" s="50"/>
      <c r="I126" s="53"/>
      <c r="J126" s="18">
        <f t="shared" si="4"/>
        <v>0</v>
      </c>
      <c r="K126" s="152"/>
    </row>
    <row r="127" spans="1:11" s="18" customFormat="1" ht="42" customHeight="1">
      <c r="A127" s="147" t="s">
        <v>345</v>
      </c>
      <c r="B127" s="148"/>
      <c r="C127" s="50"/>
      <c r="D127" s="50"/>
      <c r="E127" s="50"/>
      <c r="F127" s="56"/>
      <c r="G127" s="56"/>
      <c r="H127" s="50"/>
      <c r="I127" s="53"/>
      <c r="J127" s="18">
        <f t="shared" si="4"/>
        <v>0</v>
      </c>
      <c r="K127" s="152"/>
    </row>
    <row r="128" spans="1:11" s="18" customFormat="1" ht="42" customHeight="1">
      <c r="A128" s="147" t="s">
        <v>345</v>
      </c>
      <c r="B128" s="148"/>
      <c r="C128" s="50"/>
      <c r="D128" s="50"/>
      <c r="E128" s="50"/>
      <c r="F128" s="56"/>
      <c r="G128" s="56"/>
      <c r="H128" s="50"/>
      <c r="I128" s="53"/>
      <c r="J128" s="18">
        <f t="shared" si="4"/>
        <v>0</v>
      </c>
      <c r="K128" s="152"/>
    </row>
    <row r="129" spans="1:12" s="18" customFormat="1" ht="42" customHeight="1">
      <c r="A129" s="147" t="s">
        <v>345</v>
      </c>
      <c r="B129" s="148"/>
      <c r="C129" s="50"/>
      <c r="D129" s="50"/>
      <c r="E129" s="50"/>
      <c r="F129" s="56"/>
      <c r="G129" s="56"/>
      <c r="H129" s="50"/>
      <c r="I129" s="53"/>
      <c r="J129" s="18">
        <f t="shared" si="4"/>
        <v>0</v>
      </c>
      <c r="K129" s="152"/>
    </row>
    <row r="130" spans="1:12" s="18" customFormat="1" ht="42" customHeight="1">
      <c r="A130" s="147" t="s">
        <v>345</v>
      </c>
      <c r="B130" s="148"/>
      <c r="C130" s="50"/>
      <c r="D130" s="50"/>
      <c r="E130" s="50"/>
      <c r="F130" s="56"/>
      <c r="G130" s="56"/>
      <c r="H130" s="50"/>
      <c r="I130" s="53"/>
      <c r="J130" s="18">
        <f t="shared" si="4"/>
        <v>0</v>
      </c>
      <c r="K130" s="152"/>
    </row>
    <row r="131" spans="1:12" s="18" customFormat="1" ht="42" customHeight="1">
      <c r="A131" s="147" t="s">
        <v>345</v>
      </c>
      <c r="B131" s="148"/>
      <c r="C131" s="50"/>
      <c r="D131" s="50"/>
      <c r="E131" s="50"/>
      <c r="F131" s="56"/>
      <c r="G131" s="56"/>
      <c r="H131" s="50"/>
      <c r="I131" s="53"/>
      <c r="J131" s="18">
        <f t="shared" si="4"/>
        <v>0</v>
      </c>
      <c r="K131" s="152"/>
    </row>
    <row r="132" spans="1:12" s="18" customFormat="1" ht="42" customHeight="1">
      <c r="A132" s="147" t="s">
        <v>345</v>
      </c>
      <c r="B132" s="148"/>
      <c r="C132" s="50"/>
      <c r="D132" s="50"/>
      <c r="E132" s="50"/>
      <c r="F132" s="56"/>
      <c r="G132" s="56"/>
      <c r="H132" s="50"/>
      <c r="I132" s="53"/>
      <c r="J132" s="18">
        <f t="shared" si="4"/>
        <v>0</v>
      </c>
      <c r="K132" s="152"/>
    </row>
    <row r="133" spans="1:12" s="18" customFormat="1" ht="42" customHeight="1">
      <c r="A133" s="147" t="s">
        <v>345</v>
      </c>
      <c r="B133" s="148"/>
      <c r="C133" s="50"/>
      <c r="D133" s="50"/>
      <c r="E133" s="50"/>
      <c r="F133" s="56"/>
      <c r="G133" s="56"/>
      <c r="H133" s="50"/>
      <c r="I133" s="53"/>
      <c r="J133" s="18">
        <f t="shared" si="4"/>
        <v>0</v>
      </c>
      <c r="K133" s="152"/>
    </row>
    <row r="134" spans="1:12" s="18" customFormat="1" ht="42" customHeight="1">
      <c r="A134" s="147" t="s">
        <v>345</v>
      </c>
      <c r="B134" s="148"/>
      <c r="C134" s="50"/>
      <c r="D134" s="50"/>
      <c r="E134" s="50"/>
      <c r="F134" s="56"/>
      <c r="G134" s="56"/>
      <c r="H134" s="50"/>
      <c r="I134" s="53"/>
      <c r="J134" s="18">
        <f t="shared" si="4"/>
        <v>0</v>
      </c>
      <c r="K134" s="152"/>
    </row>
    <row r="135" spans="1:12" s="18" customFormat="1" ht="42" customHeight="1">
      <c r="A135" s="147" t="s">
        <v>345</v>
      </c>
      <c r="B135" s="148"/>
      <c r="C135" s="50"/>
      <c r="D135" s="50"/>
      <c r="E135" s="50"/>
      <c r="F135" s="56"/>
      <c r="G135" s="56"/>
      <c r="H135" s="50"/>
      <c r="I135" s="53"/>
      <c r="J135" s="18">
        <f t="shared" si="4"/>
        <v>0</v>
      </c>
      <c r="K135" s="152"/>
    </row>
    <row r="136" spans="1:12" s="18" customFormat="1" ht="42" customHeight="1">
      <c r="A136" s="147" t="s">
        <v>345</v>
      </c>
      <c r="B136" s="148"/>
      <c r="C136" s="50"/>
      <c r="D136" s="50"/>
      <c r="E136" s="50"/>
      <c r="F136" s="56"/>
      <c r="G136" s="56"/>
      <c r="H136" s="50"/>
      <c r="I136" s="53"/>
      <c r="J136" s="18">
        <f t="shared" si="4"/>
        <v>0</v>
      </c>
      <c r="K136" s="152"/>
    </row>
    <row r="137" spans="1:12" s="18" customFormat="1" ht="42" customHeight="1">
      <c r="A137" s="147" t="s">
        <v>345</v>
      </c>
      <c r="B137" s="148"/>
      <c r="C137" s="50"/>
      <c r="D137" s="50"/>
      <c r="E137" s="50"/>
      <c r="F137" s="56"/>
      <c r="G137" s="56"/>
      <c r="H137" s="50"/>
      <c r="I137" s="53"/>
      <c r="J137" s="18">
        <f t="shared" si="4"/>
        <v>0</v>
      </c>
      <c r="K137" s="152"/>
    </row>
    <row r="138" spans="1:12" s="18" customFormat="1" ht="42" customHeight="1">
      <c r="A138" s="147" t="s">
        <v>345</v>
      </c>
      <c r="B138" s="148"/>
      <c r="C138" s="50"/>
      <c r="D138" s="50"/>
      <c r="E138" s="50"/>
      <c r="F138" s="56"/>
      <c r="G138" s="56"/>
      <c r="H138" s="50"/>
      <c r="I138" s="53"/>
      <c r="J138" s="18">
        <f t="shared" si="4"/>
        <v>0</v>
      </c>
      <c r="K138" s="152"/>
    </row>
    <row r="139" spans="1:12" s="18" customFormat="1" ht="42" customHeight="1">
      <c r="A139" s="147" t="s">
        <v>345</v>
      </c>
      <c r="B139" s="148"/>
      <c r="C139" s="50"/>
      <c r="D139" s="50"/>
      <c r="E139" s="50"/>
      <c r="F139" s="56"/>
      <c r="G139" s="56"/>
      <c r="H139" s="50"/>
      <c r="I139" s="53"/>
      <c r="J139" s="18">
        <f t="shared" si="4"/>
        <v>0</v>
      </c>
      <c r="K139" s="152"/>
    </row>
    <row r="140" spans="1:12" s="18" customFormat="1" ht="42" customHeight="1" thickBot="1">
      <c r="A140" s="149" t="s">
        <v>345</v>
      </c>
      <c r="B140" s="150"/>
      <c r="C140" s="51"/>
      <c r="D140" s="51"/>
      <c r="E140" s="51"/>
      <c r="F140" s="57"/>
      <c r="G140" s="57"/>
      <c r="H140" s="51"/>
      <c r="I140" s="54"/>
      <c r="J140" s="18">
        <f t="shared" si="4"/>
        <v>0</v>
      </c>
      <c r="K140" s="152"/>
    </row>
    <row r="141" spans="1:12" s="18" customFormat="1" ht="11.25">
      <c r="A141" s="117" t="s">
        <v>198</v>
      </c>
      <c r="B141" s="139"/>
      <c r="K141" s="152"/>
    </row>
    <row r="142" spans="1:12" s="18" customFormat="1" ht="11.25">
      <c r="A142" s="117" t="s">
        <v>107</v>
      </c>
      <c r="B142" s="139"/>
      <c r="K142" s="152"/>
    </row>
    <row r="143" spans="1:12">
      <c r="A143" s="28"/>
      <c r="B143" s="28"/>
      <c r="C143" s="28"/>
      <c r="D143" s="28"/>
      <c r="E143" s="28"/>
      <c r="F143" s="28"/>
      <c r="G143" s="28"/>
      <c r="H143" s="28"/>
      <c r="I143" s="28"/>
      <c r="J143" s="154"/>
    </row>
    <row r="144" spans="1:12">
      <c r="A144" s="28"/>
      <c r="B144" s="28">
        <f>SUM(B12:B28,B40:B56,B68:B84,B96:B112,B124:B140,)</f>
        <v>0</v>
      </c>
      <c r="C144" s="28"/>
      <c r="D144" s="28"/>
      <c r="E144" s="28"/>
      <c r="F144" s="28"/>
      <c r="G144" s="28"/>
      <c r="H144" s="28"/>
      <c r="I144" s="28"/>
      <c r="J144" s="154">
        <f>SUM(J12:J28,J40:J56,J68:J84,J96:J112,J124:J140,)</f>
        <v>0</v>
      </c>
      <c r="K144" s="154">
        <f>'様式２－２（受入職員名簿）'!F47</f>
        <v>0</v>
      </c>
      <c r="L144" s="1" t="s">
        <v>352</v>
      </c>
    </row>
    <row r="145" spans="1:12">
      <c r="A145" s="28"/>
      <c r="B145" s="28"/>
      <c r="C145" s="28"/>
      <c r="D145" s="28"/>
      <c r="E145" s="28"/>
      <c r="F145" s="28"/>
      <c r="G145" s="28"/>
      <c r="H145" s="28"/>
      <c r="I145" s="28"/>
      <c r="J145" s="154"/>
      <c r="K145" s="156">
        <f>入力シート!C33</f>
        <v>0</v>
      </c>
      <c r="L145" s="1" t="s">
        <v>351</v>
      </c>
    </row>
    <row r="146" spans="1:12">
      <c r="A146" s="28"/>
      <c r="B146" s="28"/>
      <c r="C146" s="28"/>
      <c r="D146" s="28"/>
      <c r="E146" s="28"/>
      <c r="F146" s="28"/>
      <c r="G146" s="28"/>
      <c r="H146" s="28"/>
      <c r="I146" s="28"/>
    </row>
    <row r="147" spans="1:12">
      <c r="A147" s="28"/>
      <c r="B147" s="28"/>
      <c r="C147" s="28"/>
      <c r="D147" s="28"/>
      <c r="E147" s="28"/>
      <c r="F147" s="28"/>
      <c r="G147" s="28"/>
      <c r="H147" s="28"/>
      <c r="I147" s="28"/>
    </row>
    <row r="148" spans="1:12">
      <c r="A148" s="28"/>
      <c r="B148" s="28"/>
      <c r="C148" s="28"/>
      <c r="D148" s="28"/>
      <c r="E148" s="28"/>
      <c r="F148" s="28"/>
      <c r="G148" s="28"/>
      <c r="H148" s="28"/>
      <c r="I148" s="28"/>
    </row>
    <row r="149" spans="1:12">
      <c r="A149" s="28"/>
      <c r="B149" s="28"/>
      <c r="C149" s="28"/>
      <c r="D149" s="28"/>
      <c r="E149" s="28"/>
      <c r="F149" s="28"/>
      <c r="G149" s="28"/>
      <c r="H149" s="28"/>
      <c r="I149" s="28"/>
    </row>
    <row r="150" spans="1:12">
      <c r="A150" s="28"/>
      <c r="B150" s="28"/>
      <c r="C150" s="28"/>
      <c r="D150" s="28"/>
      <c r="E150" s="28"/>
      <c r="F150" s="28"/>
      <c r="G150" s="28"/>
      <c r="H150" s="28"/>
      <c r="I150" s="28"/>
    </row>
    <row r="151" spans="1:12">
      <c r="A151" s="28"/>
      <c r="B151" s="28"/>
      <c r="C151" s="28"/>
      <c r="D151" s="28"/>
      <c r="E151" s="28"/>
      <c r="F151" s="28"/>
      <c r="G151" s="28"/>
      <c r="H151" s="28"/>
      <c r="I151" s="28"/>
    </row>
    <row r="152" spans="1:12">
      <c r="A152" s="28"/>
      <c r="B152" s="28"/>
      <c r="C152" s="28"/>
      <c r="D152" s="28"/>
      <c r="E152" s="28"/>
      <c r="F152" s="28"/>
      <c r="G152" s="28"/>
      <c r="H152" s="28"/>
      <c r="I152" s="28"/>
    </row>
    <row r="153" spans="1:12">
      <c r="A153" s="28"/>
      <c r="B153" s="28"/>
      <c r="C153" s="28"/>
      <c r="D153" s="28"/>
      <c r="E153" s="28"/>
      <c r="F153" s="28"/>
      <c r="G153" s="28"/>
      <c r="H153" s="28"/>
      <c r="I153" s="28"/>
    </row>
    <row r="154" spans="1:12">
      <c r="A154" s="28"/>
      <c r="B154" s="28"/>
      <c r="C154" s="28"/>
      <c r="D154" s="28"/>
      <c r="E154" s="28"/>
      <c r="F154" s="28"/>
      <c r="G154" s="28"/>
      <c r="H154" s="28"/>
      <c r="I154" s="28"/>
    </row>
    <row r="155" spans="1:12">
      <c r="A155" s="28"/>
      <c r="B155" s="28"/>
      <c r="C155" s="28"/>
      <c r="D155" s="28"/>
      <c r="E155" s="28"/>
      <c r="F155" s="28"/>
      <c r="G155" s="28"/>
      <c r="H155" s="28"/>
      <c r="I155" s="28"/>
    </row>
    <row r="156" spans="1:12">
      <c r="A156" s="28"/>
      <c r="B156" s="28"/>
      <c r="C156" s="28"/>
      <c r="D156" s="28"/>
      <c r="E156" s="28"/>
      <c r="F156" s="28"/>
      <c r="G156" s="28"/>
      <c r="H156" s="28"/>
      <c r="I156" s="28"/>
    </row>
    <row r="157" spans="1:12">
      <c r="A157" s="28"/>
      <c r="B157" s="28"/>
      <c r="C157" s="28"/>
      <c r="D157" s="28"/>
      <c r="E157" s="28"/>
      <c r="F157" s="28"/>
      <c r="G157" s="28"/>
      <c r="H157" s="28"/>
      <c r="I157" s="28"/>
    </row>
    <row r="158" spans="1:12">
      <c r="A158" s="28"/>
      <c r="B158" s="28"/>
      <c r="C158" s="28"/>
      <c r="D158" s="28"/>
      <c r="E158" s="28"/>
      <c r="F158" s="28"/>
      <c r="G158" s="28"/>
      <c r="H158" s="28"/>
      <c r="I158" s="28"/>
    </row>
    <row r="159" spans="1:12">
      <c r="A159" s="28"/>
      <c r="B159" s="28"/>
      <c r="C159" s="28"/>
      <c r="D159" s="28"/>
      <c r="E159" s="28"/>
      <c r="F159" s="28"/>
      <c r="G159" s="28"/>
      <c r="H159" s="28"/>
      <c r="I159" s="28"/>
    </row>
    <row r="160" spans="1:12">
      <c r="A160" s="28"/>
      <c r="B160" s="28"/>
      <c r="C160" s="28"/>
      <c r="D160" s="28"/>
      <c r="E160" s="28"/>
      <c r="F160" s="28"/>
      <c r="G160" s="28"/>
      <c r="H160" s="28"/>
      <c r="I160" s="28"/>
    </row>
    <row r="161" spans="1:9">
      <c r="A161" s="28"/>
      <c r="B161" s="28"/>
      <c r="C161" s="28"/>
      <c r="D161" s="28"/>
      <c r="E161" s="28"/>
      <c r="F161" s="28"/>
      <c r="G161" s="28"/>
      <c r="H161" s="28"/>
      <c r="I161" s="28"/>
    </row>
    <row r="162" spans="1:9">
      <c r="A162" s="28"/>
      <c r="B162" s="28"/>
      <c r="C162" s="28"/>
      <c r="D162" s="28"/>
      <c r="E162" s="28"/>
      <c r="F162" s="28"/>
      <c r="G162" s="28"/>
      <c r="H162" s="28"/>
      <c r="I162" s="28"/>
    </row>
    <row r="163" spans="1:9">
      <c r="A163" s="28"/>
      <c r="B163" s="28"/>
      <c r="C163" s="28"/>
      <c r="D163" s="28"/>
      <c r="E163" s="28"/>
      <c r="F163" s="28"/>
      <c r="G163" s="28"/>
      <c r="H163" s="28"/>
      <c r="I163" s="28"/>
    </row>
    <row r="164" spans="1:9">
      <c r="A164" s="28"/>
      <c r="B164" s="28"/>
      <c r="C164" s="28"/>
      <c r="D164" s="28"/>
      <c r="E164" s="28"/>
      <c r="F164" s="28"/>
      <c r="G164" s="28"/>
      <c r="H164" s="28"/>
      <c r="I164" s="28"/>
    </row>
    <row r="165" spans="1:9">
      <c r="A165" s="28"/>
      <c r="B165" s="28"/>
      <c r="C165" s="28"/>
      <c r="D165" s="28"/>
      <c r="E165" s="28"/>
      <c r="F165" s="28"/>
      <c r="G165" s="28"/>
      <c r="H165" s="28"/>
      <c r="I165" s="28"/>
    </row>
    <row r="166" spans="1:9">
      <c r="A166" s="28"/>
      <c r="B166" s="28"/>
      <c r="C166" s="28"/>
      <c r="D166" s="28"/>
      <c r="E166" s="28"/>
      <c r="F166" s="28"/>
      <c r="G166" s="28"/>
      <c r="H166" s="28"/>
      <c r="I166" s="28"/>
    </row>
    <row r="167" spans="1:9">
      <c r="A167" s="28"/>
      <c r="B167" s="28"/>
      <c r="C167" s="28"/>
      <c r="D167" s="28"/>
      <c r="E167" s="28"/>
      <c r="F167" s="28"/>
      <c r="G167" s="28"/>
      <c r="H167" s="28"/>
      <c r="I167" s="28"/>
    </row>
    <row r="168" spans="1:9">
      <c r="A168" s="28"/>
      <c r="B168" s="28"/>
      <c r="C168" s="28"/>
      <c r="D168" s="28"/>
      <c r="E168" s="28"/>
      <c r="F168" s="28"/>
      <c r="G168" s="28"/>
      <c r="H168" s="28"/>
      <c r="I168" s="28"/>
    </row>
    <row r="169" spans="1:9">
      <c r="A169" s="28"/>
      <c r="B169" s="28"/>
      <c r="C169" s="28"/>
      <c r="D169" s="28"/>
      <c r="E169" s="28"/>
      <c r="F169" s="28"/>
      <c r="G169" s="28"/>
      <c r="H169" s="28"/>
      <c r="I169" s="28"/>
    </row>
    <row r="170" spans="1:9">
      <c r="A170" s="28"/>
      <c r="B170" s="28"/>
      <c r="C170" s="28"/>
      <c r="D170" s="28"/>
      <c r="E170" s="28"/>
      <c r="F170" s="28"/>
      <c r="G170" s="28"/>
      <c r="H170" s="28"/>
      <c r="I170" s="28"/>
    </row>
    <row r="171" spans="1:9">
      <c r="A171" s="28"/>
      <c r="B171" s="28"/>
      <c r="C171" s="28"/>
      <c r="D171" s="28"/>
      <c r="E171" s="28"/>
      <c r="F171" s="28"/>
      <c r="G171" s="28"/>
      <c r="H171" s="28"/>
      <c r="I171" s="28"/>
    </row>
    <row r="172" spans="1:9">
      <c r="A172" s="28"/>
      <c r="B172" s="28"/>
      <c r="C172" s="28"/>
      <c r="D172" s="28"/>
      <c r="E172" s="28"/>
      <c r="F172" s="28"/>
      <c r="G172" s="28"/>
      <c r="H172" s="28"/>
      <c r="I172" s="28"/>
    </row>
    <row r="173" spans="1:9">
      <c r="A173" s="28"/>
      <c r="B173" s="28"/>
      <c r="C173" s="28"/>
      <c r="D173" s="28"/>
      <c r="E173" s="28"/>
      <c r="F173" s="28"/>
      <c r="G173" s="28"/>
      <c r="H173" s="28"/>
      <c r="I173" s="28"/>
    </row>
    <row r="174" spans="1:9">
      <c r="A174" s="28"/>
      <c r="B174" s="28"/>
      <c r="C174" s="28"/>
      <c r="D174" s="28"/>
      <c r="E174" s="28"/>
      <c r="F174" s="28"/>
      <c r="G174" s="28"/>
      <c r="H174" s="28"/>
      <c r="I174" s="28"/>
    </row>
    <row r="175" spans="1:9">
      <c r="A175" s="28"/>
      <c r="B175" s="28"/>
      <c r="C175" s="28"/>
      <c r="D175" s="28"/>
      <c r="E175" s="28"/>
      <c r="F175" s="28"/>
      <c r="G175" s="28"/>
      <c r="H175" s="28"/>
      <c r="I175" s="28"/>
    </row>
    <row r="176" spans="1:9">
      <c r="A176" s="28"/>
      <c r="B176" s="28"/>
      <c r="C176" s="28"/>
      <c r="D176" s="28"/>
      <c r="E176" s="28"/>
      <c r="F176" s="28"/>
      <c r="G176" s="28"/>
      <c r="H176" s="28"/>
      <c r="I176" s="28"/>
    </row>
    <row r="177" spans="1:9">
      <c r="A177" s="28"/>
      <c r="B177" s="28"/>
      <c r="C177" s="28"/>
      <c r="D177" s="28"/>
      <c r="E177" s="28"/>
      <c r="F177" s="28"/>
      <c r="G177" s="28"/>
      <c r="H177" s="28"/>
      <c r="I177" s="28"/>
    </row>
    <row r="178" spans="1:9">
      <c r="A178" s="28"/>
      <c r="B178" s="28"/>
      <c r="C178" s="28"/>
      <c r="D178" s="28"/>
      <c r="E178" s="28"/>
      <c r="F178" s="28"/>
      <c r="G178" s="28"/>
      <c r="H178" s="28"/>
      <c r="I178" s="28"/>
    </row>
    <row r="179" spans="1:9">
      <c r="A179" s="28"/>
      <c r="B179" s="28"/>
      <c r="C179" s="28"/>
      <c r="D179" s="28"/>
      <c r="E179" s="28"/>
      <c r="F179" s="28"/>
      <c r="G179" s="28"/>
      <c r="H179" s="28"/>
      <c r="I179" s="28"/>
    </row>
    <row r="180" spans="1:9">
      <c r="A180" s="28"/>
      <c r="B180" s="28"/>
      <c r="C180" s="28"/>
      <c r="D180" s="28"/>
      <c r="E180" s="28"/>
      <c r="F180" s="28"/>
      <c r="G180" s="28"/>
      <c r="H180" s="28"/>
      <c r="I180" s="28"/>
    </row>
    <row r="181" spans="1:9">
      <c r="A181" s="28"/>
      <c r="B181" s="28"/>
      <c r="C181" s="28"/>
      <c r="D181" s="28"/>
      <c r="E181" s="28"/>
      <c r="F181" s="28"/>
      <c r="G181" s="28"/>
      <c r="H181" s="28"/>
      <c r="I181" s="28"/>
    </row>
    <row r="182" spans="1:9">
      <c r="A182" s="28"/>
      <c r="B182" s="28"/>
      <c r="C182" s="28"/>
      <c r="D182" s="28"/>
      <c r="E182" s="28"/>
      <c r="F182" s="28"/>
      <c r="G182" s="28"/>
      <c r="H182" s="28"/>
      <c r="I182" s="28"/>
    </row>
    <row r="183" spans="1:9">
      <c r="A183" s="28"/>
      <c r="B183" s="28"/>
      <c r="C183" s="28"/>
      <c r="D183" s="28"/>
      <c r="E183" s="28"/>
      <c r="F183" s="28"/>
      <c r="G183" s="28"/>
      <c r="H183" s="28"/>
      <c r="I183" s="28"/>
    </row>
    <row r="184" spans="1:9">
      <c r="A184" s="28"/>
      <c r="B184" s="28"/>
      <c r="C184" s="28"/>
      <c r="D184" s="28"/>
      <c r="E184" s="28"/>
      <c r="F184" s="28"/>
      <c r="G184" s="28"/>
      <c r="H184" s="28"/>
      <c r="I184" s="28"/>
    </row>
    <row r="185" spans="1:9">
      <c r="A185" s="28"/>
      <c r="B185" s="28"/>
      <c r="C185" s="28"/>
      <c r="D185" s="28"/>
      <c r="E185" s="28"/>
      <c r="F185" s="28"/>
      <c r="G185" s="28"/>
      <c r="H185" s="28"/>
      <c r="I185" s="28"/>
    </row>
    <row r="186" spans="1:9">
      <c r="A186" s="28"/>
      <c r="B186" s="28"/>
      <c r="C186" s="28"/>
      <c r="D186" s="28"/>
      <c r="E186" s="28"/>
      <c r="F186" s="28"/>
      <c r="G186" s="28"/>
      <c r="H186" s="28"/>
      <c r="I186" s="28"/>
    </row>
    <row r="187" spans="1:9">
      <c r="A187" s="28"/>
      <c r="B187" s="28"/>
      <c r="C187" s="28"/>
      <c r="D187" s="28"/>
      <c r="E187" s="28"/>
      <c r="F187" s="28"/>
      <c r="G187" s="28"/>
      <c r="H187" s="28"/>
      <c r="I187" s="28"/>
    </row>
  </sheetData>
  <sheetProtection sheet="1" objects="1" scenarios="1" selectLockedCells="1"/>
  <mergeCells count="60">
    <mergeCell ref="A5:I5"/>
    <mergeCell ref="F9:F10"/>
    <mergeCell ref="A9:A11"/>
    <mergeCell ref="C9:C11"/>
    <mergeCell ref="I9:I11"/>
    <mergeCell ref="D9:D11"/>
    <mergeCell ref="E9:E11"/>
    <mergeCell ref="H9:H11"/>
    <mergeCell ref="H7:I7"/>
    <mergeCell ref="B9:B11"/>
    <mergeCell ref="A33:I33"/>
    <mergeCell ref="F35:G35"/>
    <mergeCell ref="B65:B67"/>
    <mergeCell ref="F63:G63"/>
    <mergeCell ref="F7:G7"/>
    <mergeCell ref="A8:B8"/>
    <mergeCell ref="H35:I35"/>
    <mergeCell ref="I65:I67"/>
    <mergeCell ref="A65:A67"/>
    <mergeCell ref="C65:C67"/>
    <mergeCell ref="I37:I39"/>
    <mergeCell ref="B37:B39"/>
    <mergeCell ref="A36:B36"/>
    <mergeCell ref="A61:I61"/>
    <mergeCell ref="H63:I63"/>
    <mergeCell ref="D65:D67"/>
    <mergeCell ref="H91:I91"/>
    <mergeCell ref="D37:D39"/>
    <mergeCell ref="E37:E39"/>
    <mergeCell ref="H65:H67"/>
    <mergeCell ref="A37:A39"/>
    <mergeCell ref="C37:C39"/>
    <mergeCell ref="H37:H39"/>
    <mergeCell ref="F37:F38"/>
    <mergeCell ref="A64:B64"/>
    <mergeCell ref="A89:I89"/>
    <mergeCell ref="E65:E67"/>
    <mergeCell ref="F65:F66"/>
    <mergeCell ref="F91:G91"/>
    <mergeCell ref="C93:C95"/>
    <mergeCell ref="D93:D95"/>
    <mergeCell ref="A92:B92"/>
    <mergeCell ref="E93:E95"/>
    <mergeCell ref="F93:F94"/>
    <mergeCell ref="I121:I123"/>
    <mergeCell ref="B121:B123"/>
    <mergeCell ref="H93:H95"/>
    <mergeCell ref="I93:I95"/>
    <mergeCell ref="B93:B95"/>
    <mergeCell ref="A117:I117"/>
    <mergeCell ref="H119:I119"/>
    <mergeCell ref="A121:A123"/>
    <mergeCell ref="C121:C123"/>
    <mergeCell ref="D121:D123"/>
    <mergeCell ref="E121:E123"/>
    <mergeCell ref="F121:F122"/>
    <mergeCell ref="A93:A95"/>
    <mergeCell ref="H121:H123"/>
    <mergeCell ref="F119:G119"/>
    <mergeCell ref="A120:B120"/>
  </mergeCells>
  <phoneticPr fontId="4"/>
  <dataValidations count="3">
    <dataValidation type="whole" operator="greaterThanOrEqual" allowBlank="1" showInputMessage="1" showErrorMessage="1" errorTitle="入力確認" error="受入人数を含んだ人数を入力してください。" sqref="F12 F96 F40 F68 F124" xr:uid="{00000000-0002-0000-0900-000000000000}">
      <formula1>G12</formula1>
    </dataValidation>
    <dataValidation type="whole" operator="lessThanOrEqual" allowBlank="1" showInputMessage="1" showErrorMessage="1" errorTitle="入力確認" error="参加者数の内数となります。_x000a_" sqref="G12 G96 G40 G68 G124" xr:uid="{00000000-0002-0000-0900-000001000000}">
      <formula1>F12</formula1>
    </dataValidation>
    <dataValidation type="list" allowBlank="1" showInputMessage="1" showErrorMessage="1" sqref="A92 A64 A120 A8 A36" xr:uid="{00000000-0002-0000-0900-000002000000}">
      <formula1>$K$6:$K$8</formula1>
    </dataValidation>
  </dataValidations>
  <printOptions horizontalCentered="1"/>
  <pageMargins left="0.19685039370078741" right="0.19685039370078741" top="0.39370078740157483" bottom="0.11811023622047245" header="0.51181102362204722" footer="0.1574803149606299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51"/>
  </sheetPr>
  <dimension ref="A1:K231"/>
  <sheetViews>
    <sheetView view="pageBreakPreview" zoomScaleNormal="100" zoomScaleSheetLayoutView="100" workbookViewId="0">
      <pane ySplit="6" topLeftCell="A7" activePane="bottomLeft" state="frozen"/>
      <selection activeCell="C6" sqref="C6:E6"/>
      <selection pane="bottomLeft"/>
    </sheetView>
  </sheetViews>
  <sheetFormatPr defaultColWidth="9" defaultRowHeight="13.5"/>
  <cols>
    <col min="1" max="1" width="3.125" style="4" customWidth="1"/>
    <col min="2" max="2" width="4.25" style="4" customWidth="1"/>
    <col min="3" max="3" width="26.375" style="4" customWidth="1"/>
    <col min="4" max="4" width="17.875" style="4" customWidth="1"/>
    <col min="5" max="5" width="16.375" style="4" customWidth="1"/>
    <col min="6" max="6" width="18.5" style="4" customWidth="1"/>
    <col min="7" max="16384" width="9" style="4"/>
  </cols>
  <sheetData>
    <row r="1" spans="1:11">
      <c r="C1" s="249" t="str">
        <f>"新人　"&amp;入力シート!D26&amp;"人"</f>
        <v>新人　人</v>
      </c>
      <c r="D1" s="153" t="str">
        <f>"保健師　"&amp;入力シート!D27&amp;"人"</f>
        <v>保健師　人</v>
      </c>
      <c r="E1" s="256" t="str">
        <f>"助産師　"&amp;入力シート!D28&amp;"人"</f>
        <v>助産師　人</v>
      </c>
      <c r="F1" s="154" t="s">
        <v>413</v>
      </c>
      <c r="H1" s="259"/>
      <c r="I1" s="259"/>
    </row>
    <row r="2" spans="1:11">
      <c r="A2" s="4" t="s">
        <v>288</v>
      </c>
      <c r="F2" s="257"/>
    </row>
    <row r="3" spans="1:11" ht="21" customHeight="1">
      <c r="A3" s="762" t="s">
        <v>289</v>
      </c>
      <c r="B3" s="762"/>
      <c r="C3" s="762"/>
      <c r="D3" s="762"/>
      <c r="E3" s="762"/>
      <c r="F3" s="762"/>
    </row>
    <row r="4" spans="1:11" s="118" customFormat="1" ht="36" customHeight="1">
      <c r="E4" s="119" t="s">
        <v>10</v>
      </c>
      <c r="F4" s="120" t="str">
        <f>IF(入力シート!C13="","",入力シート!C13)</f>
        <v/>
      </c>
      <c r="H4" s="26" t="s">
        <v>306</v>
      </c>
      <c r="I4" s="26" t="s">
        <v>307</v>
      </c>
      <c r="J4" s="26" t="s">
        <v>308</v>
      </c>
      <c r="K4" s="113" t="s">
        <v>309</v>
      </c>
    </row>
    <row r="5" spans="1:11" ht="10.5" customHeight="1" thickBot="1"/>
    <row r="6" spans="1:11" ht="27" customHeight="1" thickBot="1">
      <c r="B6" s="121" t="s">
        <v>290</v>
      </c>
      <c r="C6" s="122" t="s">
        <v>291</v>
      </c>
      <c r="D6" s="122" t="s">
        <v>292</v>
      </c>
      <c r="E6" s="123" t="s">
        <v>305</v>
      </c>
      <c r="F6" s="124" t="s">
        <v>293</v>
      </c>
    </row>
    <row r="7" spans="1:11" ht="12" customHeight="1">
      <c r="B7" s="763">
        <v>1</v>
      </c>
      <c r="C7" s="58"/>
      <c r="D7" s="764"/>
      <c r="E7" s="766"/>
      <c r="F7" s="765"/>
    </row>
    <row r="8" spans="1:11" ht="23.45" customHeight="1">
      <c r="B8" s="753"/>
      <c r="C8" s="59"/>
      <c r="D8" s="749"/>
      <c r="E8" s="767"/>
      <c r="F8" s="748"/>
    </row>
    <row r="9" spans="1:11" ht="12" customHeight="1">
      <c r="B9" s="753">
        <v>2</v>
      </c>
      <c r="C9" s="60"/>
      <c r="D9" s="749"/>
      <c r="E9" s="750"/>
      <c r="F9" s="748"/>
    </row>
    <row r="10" spans="1:11" ht="23.45" customHeight="1">
      <c r="B10" s="753"/>
      <c r="C10" s="59"/>
      <c r="D10" s="749"/>
      <c r="E10" s="751"/>
      <c r="F10" s="748"/>
    </row>
    <row r="11" spans="1:11" ht="12" customHeight="1">
      <c r="B11" s="753">
        <v>3</v>
      </c>
      <c r="C11" s="60"/>
      <c r="D11" s="749"/>
      <c r="E11" s="750"/>
      <c r="F11" s="748"/>
    </row>
    <row r="12" spans="1:11" ht="23.45" customHeight="1">
      <c r="B12" s="753"/>
      <c r="C12" s="59"/>
      <c r="D12" s="749"/>
      <c r="E12" s="751"/>
      <c r="F12" s="748"/>
    </row>
    <row r="13" spans="1:11" ht="12" customHeight="1">
      <c r="B13" s="753">
        <v>4</v>
      </c>
      <c r="C13" s="60"/>
      <c r="D13" s="749"/>
      <c r="E13" s="750"/>
      <c r="F13" s="748"/>
    </row>
    <row r="14" spans="1:11" ht="23.45" customHeight="1">
      <c r="B14" s="753"/>
      <c r="C14" s="59"/>
      <c r="D14" s="749"/>
      <c r="E14" s="751"/>
      <c r="F14" s="748"/>
    </row>
    <row r="15" spans="1:11" ht="12" customHeight="1">
      <c r="B15" s="753">
        <v>5</v>
      </c>
      <c r="C15" s="60"/>
      <c r="D15" s="749"/>
      <c r="E15" s="750"/>
      <c r="F15" s="748"/>
    </row>
    <row r="16" spans="1:11" ht="23.45" customHeight="1">
      <c r="B16" s="753"/>
      <c r="C16" s="59"/>
      <c r="D16" s="749"/>
      <c r="E16" s="751"/>
      <c r="F16" s="748"/>
    </row>
    <row r="17" spans="2:6" ht="12" customHeight="1">
      <c r="B17" s="753">
        <v>6</v>
      </c>
      <c r="C17" s="60"/>
      <c r="D17" s="749"/>
      <c r="E17" s="750"/>
      <c r="F17" s="748"/>
    </row>
    <row r="18" spans="2:6" ht="23.45" customHeight="1">
      <c r="B18" s="753"/>
      <c r="C18" s="59"/>
      <c r="D18" s="749"/>
      <c r="E18" s="751"/>
      <c r="F18" s="748"/>
    </row>
    <row r="19" spans="2:6" ht="12" customHeight="1">
      <c r="B19" s="753">
        <v>7</v>
      </c>
      <c r="C19" s="60"/>
      <c r="D19" s="749"/>
      <c r="E19" s="750"/>
      <c r="F19" s="748"/>
    </row>
    <row r="20" spans="2:6" ht="23.45" customHeight="1">
      <c r="B20" s="753"/>
      <c r="C20" s="59"/>
      <c r="D20" s="749"/>
      <c r="E20" s="751"/>
      <c r="F20" s="748"/>
    </row>
    <row r="21" spans="2:6" ht="12" customHeight="1">
      <c r="B21" s="753">
        <v>8</v>
      </c>
      <c r="C21" s="60"/>
      <c r="D21" s="749"/>
      <c r="E21" s="750"/>
      <c r="F21" s="748"/>
    </row>
    <row r="22" spans="2:6" ht="23.45" customHeight="1">
      <c r="B22" s="753"/>
      <c r="C22" s="59"/>
      <c r="D22" s="749"/>
      <c r="E22" s="751"/>
      <c r="F22" s="748"/>
    </row>
    <row r="23" spans="2:6" ht="12" customHeight="1">
      <c r="B23" s="753">
        <v>9</v>
      </c>
      <c r="C23" s="60"/>
      <c r="D23" s="749"/>
      <c r="E23" s="750"/>
      <c r="F23" s="748"/>
    </row>
    <row r="24" spans="2:6" ht="23.45" customHeight="1">
      <c r="B24" s="753"/>
      <c r="C24" s="59"/>
      <c r="D24" s="749"/>
      <c r="E24" s="751"/>
      <c r="F24" s="748"/>
    </row>
    <row r="25" spans="2:6" ht="12" customHeight="1">
      <c r="B25" s="753">
        <v>10</v>
      </c>
      <c r="C25" s="60"/>
      <c r="D25" s="749"/>
      <c r="E25" s="750"/>
      <c r="F25" s="748"/>
    </row>
    <row r="26" spans="2:6" ht="23.45" customHeight="1">
      <c r="B26" s="753"/>
      <c r="C26" s="59"/>
      <c r="D26" s="749"/>
      <c r="E26" s="751"/>
      <c r="F26" s="748"/>
    </row>
    <row r="27" spans="2:6" ht="12" customHeight="1">
      <c r="B27" s="753">
        <v>11</v>
      </c>
      <c r="C27" s="60"/>
      <c r="D27" s="749"/>
      <c r="E27" s="750"/>
      <c r="F27" s="748"/>
    </row>
    <row r="28" spans="2:6" ht="23.45" customHeight="1">
      <c r="B28" s="753"/>
      <c r="C28" s="59"/>
      <c r="D28" s="749"/>
      <c r="E28" s="751"/>
      <c r="F28" s="748"/>
    </row>
    <row r="29" spans="2:6" ht="12" customHeight="1">
      <c r="B29" s="753">
        <v>12</v>
      </c>
      <c r="C29" s="60"/>
      <c r="D29" s="749"/>
      <c r="E29" s="750"/>
      <c r="F29" s="748"/>
    </row>
    <row r="30" spans="2:6" ht="23.45" customHeight="1">
      <c r="B30" s="753"/>
      <c r="C30" s="59"/>
      <c r="D30" s="749"/>
      <c r="E30" s="751"/>
      <c r="F30" s="748"/>
    </row>
    <row r="31" spans="2:6" ht="12" customHeight="1">
      <c r="B31" s="753">
        <v>13</v>
      </c>
      <c r="C31" s="60"/>
      <c r="D31" s="749"/>
      <c r="E31" s="750"/>
      <c r="F31" s="748"/>
    </row>
    <row r="32" spans="2:6" ht="23.45" customHeight="1">
      <c r="B32" s="753"/>
      <c r="C32" s="59"/>
      <c r="D32" s="749"/>
      <c r="E32" s="751"/>
      <c r="F32" s="748"/>
    </row>
    <row r="33" spans="1:6" ht="12" customHeight="1">
      <c r="B33" s="753">
        <v>14</v>
      </c>
      <c r="C33" s="60"/>
      <c r="D33" s="749"/>
      <c r="E33" s="750"/>
      <c r="F33" s="748"/>
    </row>
    <row r="34" spans="1:6" ht="23.45" customHeight="1">
      <c r="B34" s="753"/>
      <c r="C34" s="59"/>
      <c r="D34" s="749"/>
      <c r="E34" s="751"/>
      <c r="F34" s="748"/>
    </row>
    <row r="35" spans="1:6" ht="12" customHeight="1">
      <c r="B35" s="753">
        <v>15</v>
      </c>
      <c r="C35" s="60"/>
      <c r="D35" s="749"/>
      <c r="E35" s="750"/>
      <c r="F35" s="748"/>
    </row>
    <row r="36" spans="1:6" ht="23.45" customHeight="1">
      <c r="B36" s="753"/>
      <c r="C36" s="59"/>
      <c r="D36" s="749"/>
      <c r="E36" s="751"/>
      <c r="F36" s="748"/>
    </row>
    <row r="37" spans="1:6" ht="12" customHeight="1">
      <c r="B37" s="753">
        <v>16</v>
      </c>
      <c r="C37" s="60"/>
      <c r="D37" s="749"/>
      <c r="E37" s="750"/>
      <c r="F37" s="748"/>
    </row>
    <row r="38" spans="1:6" ht="23.45" customHeight="1">
      <c r="B38" s="753"/>
      <c r="C38" s="59"/>
      <c r="D38" s="749"/>
      <c r="E38" s="751"/>
      <c r="F38" s="748"/>
    </row>
    <row r="39" spans="1:6" ht="12" customHeight="1">
      <c r="B39" s="753">
        <v>17</v>
      </c>
      <c r="C39" s="60"/>
      <c r="D39" s="749"/>
      <c r="E39" s="750"/>
      <c r="F39" s="748"/>
    </row>
    <row r="40" spans="1:6" ht="23.45" customHeight="1">
      <c r="B40" s="753"/>
      <c r="C40" s="59"/>
      <c r="D40" s="749"/>
      <c r="E40" s="751"/>
      <c r="F40" s="748"/>
    </row>
    <row r="41" spans="1:6" ht="12" customHeight="1">
      <c r="B41" s="753">
        <v>18</v>
      </c>
      <c r="C41" s="60"/>
      <c r="D41" s="749"/>
      <c r="E41" s="750"/>
      <c r="F41" s="748"/>
    </row>
    <row r="42" spans="1:6" ht="23.45" customHeight="1">
      <c r="B42" s="753"/>
      <c r="C42" s="59"/>
      <c r="D42" s="749"/>
      <c r="E42" s="751"/>
      <c r="F42" s="748"/>
    </row>
    <row r="43" spans="1:6" ht="12" customHeight="1">
      <c r="B43" s="753">
        <v>19</v>
      </c>
      <c r="C43" s="60"/>
      <c r="D43" s="749"/>
      <c r="E43" s="750"/>
      <c r="F43" s="748"/>
    </row>
    <row r="44" spans="1:6" ht="23.45" customHeight="1">
      <c r="B44" s="753"/>
      <c r="C44" s="59"/>
      <c r="D44" s="749"/>
      <c r="E44" s="751"/>
      <c r="F44" s="748"/>
    </row>
    <row r="45" spans="1:6" ht="12" customHeight="1">
      <c r="B45" s="753">
        <v>20</v>
      </c>
      <c r="C45" s="60"/>
      <c r="D45" s="749"/>
      <c r="E45" s="750"/>
      <c r="F45" s="748"/>
    </row>
    <row r="46" spans="1:6" ht="23.45" customHeight="1" thickBot="1">
      <c r="B46" s="754"/>
      <c r="C46" s="61"/>
      <c r="D46" s="755"/>
      <c r="E46" s="756"/>
      <c r="F46" s="752"/>
    </row>
    <row r="47" spans="1:6" ht="12.75" customHeight="1">
      <c r="B47" s="125" t="s">
        <v>311</v>
      </c>
      <c r="C47" s="126"/>
      <c r="D47" s="127"/>
      <c r="E47" s="127"/>
      <c r="F47" s="127"/>
    </row>
    <row r="48" spans="1:6">
      <c r="A48" s="4" t="s">
        <v>288</v>
      </c>
    </row>
    <row r="49" spans="1:6" ht="21" customHeight="1">
      <c r="A49" s="757" t="s">
        <v>289</v>
      </c>
      <c r="B49" s="757"/>
      <c r="C49" s="757"/>
      <c r="D49" s="757"/>
      <c r="E49" s="757"/>
      <c r="F49" s="757"/>
    </row>
    <row r="50" spans="1:6" s="118" customFormat="1" ht="36" customHeight="1">
      <c r="E50" s="119" t="s">
        <v>10</v>
      </c>
      <c r="F50" s="120" t="str">
        <f>F4</f>
        <v/>
      </c>
    </row>
    <row r="51" spans="1:6" ht="10.5" customHeight="1" thickBot="1"/>
    <row r="52" spans="1:6" ht="27" customHeight="1" thickBot="1">
      <c r="B52" s="121" t="s">
        <v>290</v>
      </c>
      <c r="C52" s="122" t="s">
        <v>291</v>
      </c>
      <c r="D52" s="122" t="s">
        <v>292</v>
      </c>
      <c r="E52" s="123" t="s">
        <v>305</v>
      </c>
      <c r="F52" s="124" t="s">
        <v>293</v>
      </c>
    </row>
    <row r="53" spans="1:6" ht="12" customHeight="1">
      <c r="B53" s="758">
        <v>21</v>
      </c>
      <c r="C53" s="62"/>
      <c r="D53" s="759"/>
      <c r="E53" s="760"/>
      <c r="F53" s="761"/>
    </row>
    <row r="54" spans="1:6" ht="23.45" customHeight="1">
      <c r="B54" s="753"/>
      <c r="C54" s="59"/>
      <c r="D54" s="749"/>
      <c r="E54" s="751"/>
      <c r="F54" s="748"/>
    </row>
    <row r="55" spans="1:6" ht="12" customHeight="1">
      <c r="B55" s="753">
        <v>22</v>
      </c>
      <c r="C55" s="60"/>
      <c r="D55" s="749"/>
      <c r="E55" s="750"/>
      <c r="F55" s="748"/>
    </row>
    <row r="56" spans="1:6" ht="23.45" customHeight="1">
      <c r="B56" s="753"/>
      <c r="C56" s="59"/>
      <c r="D56" s="749"/>
      <c r="E56" s="751"/>
      <c r="F56" s="748"/>
    </row>
    <row r="57" spans="1:6" ht="12" customHeight="1">
      <c r="B57" s="753">
        <v>23</v>
      </c>
      <c r="C57" s="60"/>
      <c r="D57" s="749"/>
      <c r="E57" s="750"/>
      <c r="F57" s="748"/>
    </row>
    <row r="58" spans="1:6" ht="23.45" customHeight="1">
      <c r="B58" s="753"/>
      <c r="C58" s="59"/>
      <c r="D58" s="749"/>
      <c r="E58" s="751"/>
      <c r="F58" s="748"/>
    </row>
    <row r="59" spans="1:6" ht="12" customHeight="1">
      <c r="B59" s="753">
        <v>24</v>
      </c>
      <c r="C59" s="60"/>
      <c r="D59" s="749"/>
      <c r="E59" s="750"/>
      <c r="F59" s="748"/>
    </row>
    <row r="60" spans="1:6" ht="23.45" customHeight="1">
      <c r="B60" s="753"/>
      <c r="C60" s="59"/>
      <c r="D60" s="749"/>
      <c r="E60" s="751"/>
      <c r="F60" s="748"/>
    </row>
    <row r="61" spans="1:6" ht="12" customHeight="1">
      <c r="B61" s="753">
        <v>25</v>
      </c>
      <c r="C61" s="60"/>
      <c r="D61" s="749"/>
      <c r="E61" s="750"/>
      <c r="F61" s="748"/>
    </row>
    <row r="62" spans="1:6" ht="23.45" customHeight="1">
      <c r="B62" s="753"/>
      <c r="C62" s="59"/>
      <c r="D62" s="749"/>
      <c r="E62" s="751"/>
      <c r="F62" s="748"/>
    </row>
    <row r="63" spans="1:6" ht="12" customHeight="1">
      <c r="B63" s="753">
        <v>26</v>
      </c>
      <c r="C63" s="60"/>
      <c r="D63" s="749"/>
      <c r="E63" s="750"/>
      <c r="F63" s="748"/>
    </row>
    <row r="64" spans="1:6" ht="23.45" customHeight="1">
      <c r="B64" s="753"/>
      <c r="C64" s="59"/>
      <c r="D64" s="749"/>
      <c r="E64" s="751"/>
      <c r="F64" s="748"/>
    </row>
    <row r="65" spans="2:6" ht="12" customHeight="1">
      <c r="B65" s="753">
        <v>27</v>
      </c>
      <c r="C65" s="60"/>
      <c r="D65" s="749"/>
      <c r="E65" s="750"/>
      <c r="F65" s="748"/>
    </row>
    <row r="66" spans="2:6" ht="23.45" customHeight="1">
      <c r="B66" s="753"/>
      <c r="C66" s="59"/>
      <c r="D66" s="749"/>
      <c r="E66" s="751"/>
      <c r="F66" s="748"/>
    </row>
    <row r="67" spans="2:6" ht="12" customHeight="1">
      <c r="B67" s="753">
        <v>28</v>
      </c>
      <c r="C67" s="60"/>
      <c r="D67" s="749"/>
      <c r="E67" s="750"/>
      <c r="F67" s="748"/>
    </row>
    <row r="68" spans="2:6" ht="23.45" customHeight="1">
      <c r="B68" s="753"/>
      <c r="C68" s="59"/>
      <c r="D68" s="749"/>
      <c r="E68" s="751"/>
      <c r="F68" s="748"/>
    </row>
    <row r="69" spans="2:6" ht="12" customHeight="1">
      <c r="B69" s="753">
        <v>29</v>
      </c>
      <c r="C69" s="60"/>
      <c r="D69" s="749"/>
      <c r="E69" s="750"/>
      <c r="F69" s="748"/>
    </row>
    <row r="70" spans="2:6" ht="23.45" customHeight="1">
      <c r="B70" s="753"/>
      <c r="C70" s="59"/>
      <c r="D70" s="749"/>
      <c r="E70" s="751"/>
      <c r="F70" s="748"/>
    </row>
    <row r="71" spans="2:6" ht="12" customHeight="1">
      <c r="B71" s="753">
        <v>30</v>
      </c>
      <c r="C71" s="60"/>
      <c r="D71" s="749"/>
      <c r="E71" s="750"/>
      <c r="F71" s="748"/>
    </row>
    <row r="72" spans="2:6" ht="23.45" customHeight="1">
      <c r="B72" s="753"/>
      <c r="C72" s="59"/>
      <c r="D72" s="749"/>
      <c r="E72" s="751"/>
      <c r="F72" s="748"/>
    </row>
    <row r="73" spans="2:6" ht="12" customHeight="1">
      <c r="B73" s="753">
        <v>31</v>
      </c>
      <c r="C73" s="60"/>
      <c r="D73" s="749"/>
      <c r="E73" s="750"/>
      <c r="F73" s="748"/>
    </row>
    <row r="74" spans="2:6" ht="23.45" customHeight="1">
      <c r="B74" s="753"/>
      <c r="C74" s="59"/>
      <c r="D74" s="749"/>
      <c r="E74" s="751"/>
      <c r="F74" s="748"/>
    </row>
    <row r="75" spans="2:6" ht="12" customHeight="1">
      <c r="B75" s="753">
        <v>32</v>
      </c>
      <c r="C75" s="60"/>
      <c r="D75" s="749"/>
      <c r="E75" s="750"/>
      <c r="F75" s="748"/>
    </row>
    <row r="76" spans="2:6" ht="23.45" customHeight="1">
      <c r="B76" s="753"/>
      <c r="C76" s="59"/>
      <c r="D76" s="749"/>
      <c r="E76" s="751"/>
      <c r="F76" s="748"/>
    </row>
    <row r="77" spans="2:6" ht="12" customHeight="1">
      <c r="B77" s="753">
        <v>33</v>
      </c>
      <c r="C77" s="60"/>
      <c r="D77" s="749"/>
      <c r="E77" s="750"/>
      <c r="F77" s="748"/>
    </row>
    <row r="78" spans="2:6" ht="23.45" customHeight="1">
      <c r="B78" s="753"/>
      <c r="C78" s="59"/>
      <c r="D78" s="749"/>
      <c r="E78" s="751"/>
      <c r="F78" s="748"/>
    </row>
    <row r="79" spans="2:6" ht="12" customHeight="1">
      <c r="B79" s="753">
        <v>34</v>
      </c>
      <c r="C79" s="60"/>
      <c r="D79" s="749"/>
      <c r="E79" s="750"/>
      <c r="F79" s="748"/>
    </row>
    <row r="80" spans="2:6" ht="23.45" customHeight="1">
      <c r="B80" s="753"/>
      <c r="C80" s="59"/>
      <c r="D80" s="749"/>
      <c r="E80" s="751"/>
      <c r="F80" s="748"/>
    </row>
    <row r="81" spans="1:6" ht="12" customHeight="1">
      <c r="B81" s="753">
        <v>35</v>
      </c>
      <c r="C81" s="60"/>
      <c r="D81" s="749"/>
      <c r="E81" s="750"/>
      <c r="F81" s="748"/>
    </row>
    <row r="82" spans="1:6" ht="23.45" customHeight="1">
      <c r="B82" s="753"/>
      <c r="C82" s="59"/>
      <c r="D82" s="749"/>
      <c r="E82" s="751"/>
      <c r="F82" s="748"/>
    </row>
    <row r="83" spans="1:6" ht="12" customHeight="1">
      <c r="B83" s="753">
        <v>36</v>
      </c>
      <c r="C83" s="60"/>
      <c r="D83" s="749"/>
      <c r="E83" s="750"/>
      <c r="F83" s="748"/>
    </row>
    <row r="84" spans="1:6" ht="23.45" customHeight="1">
      <c r="B84" s="753"/>
      <c r="C84" s="59"/>
      <c r="D84" s="749"/>
      <c r="E84" s="751"/>
      <c r="F84" s="748"/>
    </row>
    <row r="85" spans="1:6" ht="12" customHeight="1">
      <c r="B85" s="753">
        <v>37</v>
      </c>
      <c r="C85" s="60"/>
      <c r="D85" s="749"/>
      <c r="E85" s="750"/>
      <c r="F85" s="748"/>
    </row>
    <row r="86" spans="1:6" ht="23.45" customHeight="1">
      <c r="B86" s="753"/>
      <c r="C86" s="59"/>
      <c r="D86" s="749"/>
      <c r="E86" s="751"/>
      <c r="F86" s="748"/>
    </row>
    <row r="87" spans="1:6" ht="12" customHeight="1">
      <c r="B87" s="753">
        <v>38</v>
      </c>
      <c r="C87" s="60"/>
      <c r="D87" s="749"/>
      <c r="E87" s="750"/>
      <c r="F87" s="748"/>
    </row>
    <row r="88" spans="1:6" ht="23.45" customHeight="1">
      <c r="B88" s="753"/>
      <c r="C88" s="59"/>
      <c r="D88" s="749"/>
      <c r="E88" s="751"/>
      <c r="F88" s="748"/>
    </row>
    <row r="89" spans="1:6" ht="12" customHeight="1">
      <c r="B89" s="753">
        <v>39</v>
      </c>
      <c r="C89" s="60"/>
      <c r="D89" s="749"/>
      <c r="E89" s="750"/>
      <c r="F89" s="748"/>
    </row>
    <row r="90" spans="1:6" ht="23.45" customHeight="1">
      <c r="B90" s="753"/>
      <c r="C90" s="59"/>
      <c r="D90" s="749"/>
      <c r="E90" s="751"/>
      <c r="F90" s="748"/>
    </row>
    <row r="91" spans="1:6" ht="12" customHeight="1">
      <c r="B91" s="753">
        <v>40</v>
      </c>
      <c r="C91" s="60"/>
      <c r="D91" s="749"/>
      <c r="E91" s="750"/>
      <c r="F91" s="748"/>
    </row>
    <row r="92" spans="1:6" ht="23.45" customHeight="1" thickBot="1">
      <c r="B92" s="754"/>
      <c r="C92" s="61"/>
      <c r="D92" s="755"/>
      <c r="E92" s="756"/>
      <c r="F92" s="752"/>
    </row>
    <row r="93" spans="1:6">
      <c r="B93" s="4" t="s">
        <v>310</v>
      </c>
    </row>
    <row r="94" spans="1:6">
      <c r="A94" s="4" t="s">
        <v>288</v>
      </c>
    </row>
    <row r="95" spans="1:6" ht="21" customHeight="1">
      <c r="A95" s="757" t="s">
        <v>289</v>
      </c>
      <c r="B95" s="757"/>
      <c r="C95" s="757"/>
      <c r="D95" s="757"/>
      <c r="E95" s="757"/>
      <c r="F95" s="757"/>
    </row>
    <row r="96" spans="1:6" s="118" customFormat="1" ht="36" customHeight="1">
      <c r="E96" s="119" t="s">
        <v>10</v>
      </c>
      <c r="F96" s="120" t="str">
        <f>F4</f>
        <v/>
      </c>
    </row>
    <row r="97" spans="2:6" ht="10.5" customHeight="1" thickBot="1"/>
    <row r="98" spans="2:6" ht="27" customHeight="1" thickBot="1">
      <c r="B98" s="121" t="s">
        <v>290</v>
      </c>
      <c r="C98" s="122" t="s">
        <v>291</v>
      </c>
      <c r="D98" s="122" t="s">
        <v>292</v>
      </c>
      <c r="E98" s="123" t="s">
        <v>305</v>
      </c>
      <c r="F98" s="124" t="s">
        <v>293</v>
      </c>
    </row>
    <row r="99" spans="2:6" ht="12" customHeight="1">
      <c r="B99" s="758">
        <v>41</v>
      </c>
      <c r="C99" s="62"/>
      <c r="D99" s="759"/>
      <c r="E99" s="760"/>
      <c r="F99" s="761"/>
    </row>
    <row r="100" spans="2:6" ht="23.45" customHeight="1">
      <c r="B100" s="753"/>
      <c r="C100" s="59"/>
      <c r="D100" s="749"/>
      <c r="E100" s="751"/>
      <c r="F100" s="748"/>
    </row>
    <row r="101" spans="2:6" ht="12" customHeight="1">
      <c r="B101" s="753">
        <v>42</v>
      </c>
      <c r="C101" s="60"/>
      <c r="D101" s="749"/>
      <c r="E101" s="750"/>
      <c r="F101" s="748"/>
    </row>
    <row r="102" spans="2:6" ht="23.45" customHeight="1">
      <c r="B102" s="753"/>
      <c r="C102" s="59"/>
      <c r="D102" s="749"/>
      <c r="E102" s="751"/>
      <c r="F102" s="748"/>
    </row>
    <row r="103" spans="2:6" ht="12" customHeight="1">
      <c r="B103" s="753">
        <v>43</v>
      </c>
      <c r="C103" s="60"/>
      <c r="D103" s="749"/>
      <c r="E103" s="750"/>
      <c r="F103" s="748"/>
    </row>
    <row r="104" spans="2:6" ht="23.45" customHeight="1">
      <c r="B104" s="753"/>
      <c r="C104" s="59"/>
      <c r="D104" s="749"/>
      <c r="E104" s="751"/>
      <c r="F104" s="748"/>
    </row>
    <row r="105" spans="2:6" ht="12" customHeight="1">
      <c r="B105" s="753">
        <v>44</v>
      </c>
      <c r="C105" s="60"/>
      <c r="D105" s="749"/>
      <c r="E105" s="750"/>
      <c r="F105" s="748"/>
    </row>
    <row r="106" spans="2:6" ht="23.45" customHeight="1">
      <c r="B106" s="753"/>
      <c r="C106" s="59"/>
      <c r="D106" s="749"/>
      <c r="E106" s="751"/>
      <c r="F106" s="748"/>
    </row>
    <row r="107" spans="2:6" ht="12" customHeight="1">
      <c r="B107" s="753">
        <v>45</v>
      </c>
      <c r="C107" s="60"/>
      <c r="D107" s="749"/>
      <c r="E107" s="750"/>
      <c r="F107" s="748"/>
    </row>
    <row r="108" spans="2:6" ht="23.45" customHeight="1">
      <c r="B108" s="753"/>
      <c r="C108" s="59"/>
      <c r="D108" s="749"/>
      <c r="E108" s="751"/>
      <c r="F108" s="748"/>
    </row>
    <row r="109" spans="2:6" ht="12" customHeight="1">
      <c r="B109" s="753">
        <v>46</v>
      </c>
      <c r="C109" s="60"/>
      <c r="D109" s="749"/>
      <c r="E109" s="750"/>
      <c r="F109" s="748"/>
    </row>
    <row r="110" spans="2:6" ht="23.45" customHeight="1">
      <c r="B110" s="753"/>
      <c r="C110" s="59"/>
      <c r="D110" s="749"/>
      <c r="E110" s="751"/>
      <c r="F110" s="748"/>
    </row>
    <row r="111" spans="2:6" ht="12" customHeight="1">
      <c r="B111" s="753">
        <v>47</v>
      </c>
      <c r="C111" s="60"/>
      <c r="D111" s="749"/>
      <c r="E111" s="750"/>
      <c r="F111" s="748"/>
    </row>
    <row r="112" spans="2:6" ht="23.45" customHeight="1">
      <c r="B112" s="753"/>
      <c r="C112" s="59"/>
      <c r="D112" s="749"/>
      <c r="E112" s="751"/>
      <c r="F112" s="748"/>
    </row>
    <row r="113" spans="2:6" ht="12" customHeight="1">
      <c r="B113" s="753">
        <v>48</v>
      </c>
      <c r="C113" s="60"/>
      <c r="D113" s="749"/>
      <c r="E113" s="750"/>
      <c r="F113" s="748"/>
    </row>
    <row r="114" spans="2:6" ht="23.45" customHeight="1">
      <c r="B114" s="753"/>
      <c r="C114" s="59"/>
      <c r="D114" s="749"/>
      <c r="E114" s="751"/>
      <c r="F114" s="748"/>
    </row>
    <row r="115" spans="2:6" ht="12" customHeight="1">
      <c r="B115" s="753">
        <v>49</v>
      </c>
      <c r="C115" s="60"/>
      <c r="D115" s="749"/>
      <c r="E115" s="750"/>
      <c r="F115" s="748"/>
    </row>
    <row r="116" spans="2:6" ht="23.45" customHeight="1">
      <c r="B116" s="753"/>
      <c r="C116" s="59"/>
      <c r="D116" s="749"/>
      <c r="E116" s="751"/>
      <c r="F116" s="748"/>
    </row>
    <row r="117" spans="2:6" ht="12" customHeight="1">
      <c r="B117" s="753">
        <v>50</v>
      </c>
      <c r="C117" s="60"/>
      <c r="D117" s="749"/>
      <c r="E117" s="750"/>
      <c r="F117" s="748"/>
    </row>
    <row r="118" spans="2:6" ht="23.45" customHeight="1">
      <c r="B118" s="753"/>
      <c r="C118" s="59"/>
      <c r="D118" s="749"/>
      <c r="E118" s="751"/>
      <c r="F118" s="748"/>
    </row>
    <row r="119" spans="2:6" ht="12" customHeight="1">
      <c r="B119" s="753">
        <v>51</v>
      </c>
      <c r="C119" s="60"/>
      <c r="D119" s="749"/>
      <c r="E119" s="750"/>
      <c r="F119" s="748"/>
    </row>
    <row r="120" spans="2:6" ht="23.45" customHeight="1">
      <c r="B120" s="753"/>
      <c r="C120" s="59"/>
      <c r="D120" s="749"/>
      <c r="E120" s="751"/>
      <c r="F120" s="748"/>
    </row>
    <row r="121" spans="2:6" ht="12" customHeight="1">
      <c r="B121" s="753">
        <v>52</v>
      </c>
      <c r="C121" s="60"/>
      <c r="D121" s="749"/>
      <c r="E121" s="750"/>
      <c r="F121" s="748"/>
    </row>
    <row r="122" spans="2:6" ht="23.45" customHeight="1">
      <c r="B122" s="753"/>
      <c r="C122" s="59"/>
      <c r="D122" s="749"/>
      <c r="E122" s="751"/>
      <c r="F122" s="748"/>
    </row>
    <row r="123" spans="2:6" ht="12" customHeight="1">
      <c r="B123" s="753">
        <v>53</v>
      </c>
      <c r="C123" s="60"/>
      <c r="D123" s="749"/>
      <c r="E123" s="750"/>
      <c r="F123" s="748"/>
    </row>
    <row r="124" spans="2:6" ht="23.45" customHeight="1">
      <c r="B124" s="753"/>
      <c r="C124" s="59"/>
      <c r="D124" s="749"/>
      <c r="E124" s="751"/>
      <c r="F124" s="748"/>
    </row>
    <row r="125" spans="2:6" ht="12" customHeight="1">
      <c r="B125" s="753">
        <v>54</v>
      </c>
      <c r="C125" s="60"/>
      <c r="D125" s="749"/>
      <c r="E125" s="750"/>
      <c r="F125" s="748"/>
    </row>
    <row r="126" spans="2:6" ht="23.45" customHeight="1">
      <c r="B126" s="753"/>
      <c r="C126" s="59"/>
      <c r="D126" s="749"/>
      <c r="E126" s="751"/>
      <c r="F126" s="748"/>
    </row>
    <row r="127" spans="2:6" ht="12" customHeight="1">
      <c r="B127" s="753">
        <v>55</v>
      </c>
      <c r="C127" s="60"/>
      <c r="D127" s="749"/>
      <c r="E127" s="750"/>
      <c r="F127" s="748"/>
    </row>
    <row r="128" spans="2:6" ht="23.45" customHeight="1">
      <c r="B128" s="753"/>
      <c r="C128" s="59"/>
      <c r="D128" s="749"/>
      <c r="E128" s="751"/>
      <c r="F128" s="748"/>
    </row>
    <row r="129" spans="1:6" ht="12" customHeight="1">
      <c r="B129" s="753">
        <v>56</v>
      </c>
      <c r="C129" s="60"/>
      <c r="D129" s="749"/>
      <c r="E129" s="750"/>
      <c r="F129" s="748"/>
    </row>
    <row r="130" spans="1:6" ht="23.45" customHeight="1">
      <c r="B130" s="753"/>
      <c r="C130" s="59"/>
      <c r="D130" s="749"/>
      <c r="E130" s="751"/>
      <c r="F130" s="748"/>
    </row>
    <row r="131" spans="1:6" ht="12" customHeight="1">
      <c r="B131" s="753">
        <v>57</v>
      </c>
      <c r="C131" s="60"/>
      <c r="D131" s="749"/>
      <c r="E131" s="750"/>
      <c r="F131" s="748"/>
    </row>
    <row r="132" spans="1:6" ht="23.45" customHeight="1">
      <c r="B132" s="753"/>
      <c r="C132" s="59"/>
      <c r="D132" s="749"/>
      <c r="E132" s="751"/>
      <c r="F132" s="748"/>
    </row>
    <row r="133" spans="1:6" ht="12" customHeight="1">
      <c r="B133" s="753">
        <v>58</v>
      </c>
      <c r="C133" s="60"/>
      <c r="D133" s="749"/>
      <c r="E133" s="750"/>
      <c r="F133" s="748"/>
    </row>
    <row r="134" spans="1:6" ht="23.45" customHeight="1">
      <c r="B134" s="753"/>
      <c r="C134" s="59"/>
      <c r="D134" s="749"/>
      <c r="E134" s="751"/>
      <c r="F134" s="748"/>
    </row>
    <row r="135" spans="1:6" ht="12" customHeight="1">
      <c r="B135" s="753">
        <v>59</v>
      </c>
      <c r="C135" s="60"/>
      <c r="D135" s="749"/>
      <c r="E135" s="750"/>
      <c r="F135" s="748"/>
    </row>
    <row r="136" spans="1:6" ht="23.45" customHeight="1">
      <c r="B136" s="753"/>
      <c r="C136" s="59"/>
      <c r="D136" s="749"/>
      <c r="E136" s="751"/>
      <c r="F136" s="748"/>
    </row>
    <row r="137" spans="1:6" ht="12" customHeight="1">
      <c r="B137" s="753">
        <v>60</v>
      </c>
      <c r="C137" s="60"/>
      <c r="D137" s="749"/>
      <c r="E137" s="750"/>
      <c r="F137" s="748"/>
    </row>
    <row r="138" spans="1:6" ht="23.45" customHeight="1" thickBot="1">
      <c r="B138" s="754"/>
      <c r="C138" s="61"/>
      <c r="D138" s="755"/>
      <c r="E138" s="756"/>
      <c r="F138" s="752"/>
    </row>
    <row r="139" spans="1:6">
      <c r="B139" s="4" t="s">
        <v>310</v>
      </c>
    </row>
    <row r="140" spans="1:6">
      <c r="A140" s="4" t="s">
        <v>288</v>
      </c>
    </row>
    <row r="141" spans="1:6" ht="21" customHeight="1">
      <c r="A141" s="757" t="s">
        <v>289</v>
      </c>
      <c r="B141" s="757"/>
      <c r="C141" s="757"/>
      <c r="D141" s="757"/>
      <c r="E141" s="757"/>
      <c r="F141" s="757"/>
    </row>
    <row r="142" spans="1:6" s="118" customFormat="1" ht="36" customHeight="1">
      <c r="E142" s="119" t="s">
        <v>10</v>
      </c>
      <c r="F142" s="120" t="str">
        <f>F4</f>
        <v/>
      </c>
    </row>
    <row r="143" spans="1:6" ht="10.5" customHeight="1" thickBot="1"/>
    <row r="144" spans="1:6" ht="27" customHeight="1" thickBot="1">
      <c r="B144" s="121" t="s">
        <v>290</v>
      </c>
      <c r="C144" s="122" t="s">
        <v>291</v>
      </c>
      <c r="D144" s="122" t="s">
        <v>292</v>
      </c>
      <c r="E144" s="123" t="s">
        <v>305</v>
      </c>
      <c r="F144" s="124" t="s">
        <v>293</v>
      </c>
    </row>
    <row r="145" spans="2:6" ht="12" customHeight="1">
      <c r="B145" s="758">
        <v>61</v>
      </c>
      <c r="C145" s="62"/>
      <c r="D145" s="759"/>
      <c r="E145" s="760"/>
      <c r="F145" s="761"/>
    </row>
    <row r="146" spans="2:6" ht="23.45" customHeight="1">
      <c r="B146" s="753"/>
      <c r="C146" s="59"/>
      <c r="D146" s="749"/>
      <c r="E146" s="751"/>
      <c r="F146" s="748"/>
    </row>
    <row r="147" spans="2:6" ht="12" customHeight="1">
      <c r="B147" s="753">
        <v>62</v>
      </c>
      <c r="C147" s="60"/>
      <c r="D147" s="749"/>
      <c r="E147" s="750"/>
      <c r="F147" s="748"/>
    </row>
    <row r="148" spans="2:6" ht="23.45" customHeight="1">
      <c r="B148" s="753"/>
      <c r="C148" s="59"/>
      <c r="D148" s="749"/>
      <c r="E148" s="751"/>
      <c r="F148" s="748"/>
    </row>
    <row r="149" spans="2:6" ht="12" customHeight="1">
      <c r="B149" s="753">
        <v>63</v>
      </c>
      <c r="C149" s="60"/>
      <c r="D149" s="749"/>
      <c r="E149" s="750"/>
      <c r="F149" s="748"/>
    </row>
    <row r="150" spans="2:6" ht="23.45" customHeight="1">
      <c r="B150" s="753"/>
      <c r="C150" s="59"/>
      <c r="D150" s="749"/>
      <c r="E150" s="751"/>
      <c r="F150" s="748"/>
    </row>
    <row r="151" spans="2:6" ht="12" customHeight="1">
      <c r="B151" s="753">
        <v>64</v>
      </c>
      <c r="C151" s="60"/>
      <c r="D151" s="749"/>
      <c r="E151" s="750"/>
      <c r="F151" s="748"/>
    </row>
    <row r="152" spans="2:6" ht="23.45" customHeight="1">
      <c r="B152" s="753"/>
      <c r="C152" s="59"/>
      <c r="D152" s="749"/>
      <c r="E152" s="751"/>
      <c r="F152" s="748"/>
    </row>
    <row r="153" spans="2:6" ht="12" customHeight="1">
      <c r="B153" s="753">
        <v>65</v>
      </c>
      <c r="C153" s="60"/>
      <c r="D153" s="749"/>
      <c r="E153" s="750"/>
      <c r="F153" s="748"/>
    </row>
    <row r="154" spans="2:6" ht="23.45" customHeight="1">
      <c r="B154" s="753"/>
      <c r="C154" s="59"/>
      <c r="D154" s="749"/>
      <c r="E154" s="751"/>
      <c r="F154" s="748"/>
    </row>
    <row r="155" spans="2:6" ht="12" customHeight="1">
      <c r="B155" s="753">
        <v>66</v>
      </c>
      <c r="C155" s="60"/>
      <c r="D155" s="749"/>
      <c r="E155" s="750"/>
      <c r="F155" s="748"/>
    </row>
    <row r="156" spans="2:6" ht="23.45" customHeight="1">
      <c r="B156" s="753"/>
      <c r="C156" s="59"/>
      <c r="D156" s="749"/>
      <c r="E156" s="751"/>
      <c r="F156" s="748"/>
    </row>
    <row r="157" spans="2:6" ht="12" customHeight="1">
      <c r="B157" s="753">
        <v>67</v>
      </c>
      <c r="C157" s="60"/>
      <c r="D157" s="749"/>
      <c r="E157" s="750"/>
      <c r="F157" s="748"/>
    </row>
    <row r="158" spans="2:6" ht="23.45" customHeight="1">
      <c r="B158" s="753"/>
      <c r="C158" s="59"/>
      <c r="D158" s="749"/>
      <c r="E158" s="751"/>
      <c r="F158" s="748"/>
    </row>
    <row r="159" spans="2:6" ht="12" customHeight="1">
      <c r="B159" s="753">
        <v>68</v>
      </c>
      <c r="C159" s="60"/>
      <c r="D159" s="749"/>
      <c r="E159" s="750"/>
      <c r="F159" s="748"/>
    </row>
    <row r="160" spans="2:6" ht="23.45" customHeight="1">
      <c r="B160" s="753"/>
      <c r="C160" s="59"/>
      <c r="D160" s="749"/>
      <c r="E160" s="751"/>
      <c r="F160" s="748"/>
    </row>
    <row r="161" spans="2:6" ht="12" customHeight="1">
      <c r="B161" s="753">
        <v>69</v>
      </c>
      <c r="C161" s="60"/>
      <c r="D161" s="749"/>
      <c r="E161" s="750"/>
      <c r="F161" s="748"/>
    </row>
    <row r="162" spans="2:6" ht="23.45" customHeight="1">
      <c r="B162" s="753"/>
      <c r="C162" s="59"/>
      <c r="D162" s="749"/>
      <c r="E162" s="751"/>
      <c r="F162" s="748"/>
    </row>
    <row r="163" spans="2:6" ht="12" customHeight="1">
      <c r="B163" s="753">
        <v>70</v>
      </c>
      <c r="C163" s="60"/>
      <c r="D163" s="749"/>
      <c r="E163" s="750"/>
      <c r="F163" s="748"/>
    </row>
    <row r="164" spans="2:6" ht="23.45" customHeight="1">
      <c r="B164" s="753"/>
      <c r="C164" s="59"/>
      <c r="D164" s="749"/>
      <c r="E164" s="751"/>
      <c r="F164" s="748"/>
    </row>
    <row r="165" spans="2:6" ht="12" customHeight="1">
      <c r="B165" s="753">
        <v>71</v>
      </c>
      <c r="C165" s="60"/>
      <c r="D165" s="749"/>
      <c r="E165" s="750"/>
      <c r="F165" s="748"/>
    </row>
    <row r="166" spans="2:6" ht="23.45" customHeight="1">
      <c r="B166" s="753"/>
      <c r="C166" s="59"/>
      <c r="D166" s="749"/>
      <c r="E166" s="751"/>
      <c r="F166" s="748"/>
    </row>
    <row r="167" spans="2:6" ht="12" customHeight="1">
      <c r="B167" s="753">
        <v>72</v>
      </c>
      <c r="C167" s="60"/>
      <c r="D167" s="749"/>
      <c r="E167" s="750"/>
      <c r="F167" s="748"/>
    </row>
    <row r="168" spans="2:6" ht="23.45" customHeight="1">
      <c r="B168" s="753"/>
      <c r="C168" s="59"/>
      <c r="D168" s="749"/>
      <c r="E168" s="751"/>
      <c r="F168" s="748"/>
    </row>
    <row r="169" spans="2:6" ht="12" customHeight="1">
      <c r="B169" s="753">
        <v>73</v>
      </c>
      <c r="C169" s="60"/>
      <c r="D169" s="749"/>
      <c r="E169" s="750"/>
      <c r="F169" s="748"/>
    </row>
    <row r="170" spans="2:6" ht="23.45" customHeight="1">
      <c r="B170" s="753"/>
      <c r="C170" s="59"/>
      <c r="D170" s="749"/>
      <c r="E170" s="751"/>
      <c r="F170" s="748"/>
    </row>
    <row r="171" spans="2:6" ht="12" customHeight="1">
      <c r="B171" s="753">
        <v>74</v>
      </c>
      <c r="C171" s="60"/>
      <c r="D171" s="749"/>
      <c r="E171" s="750"/>
      <c r="F171" s="748"/>
    </row>
    <row r="172" spans="2:6" ht="23.45" customHeight="1">
      <c r="B172" s="753"/>
      <c r="C172" s="59"/>
      <c r="D172" s="749"/>
      <c r="E172" s="751"/>
      <c r="F172" s="748"/>
    </row>
    <row r="173" spans="2:6" ht="12" customHeight="1">
      <c r="B173" s="753">
        <v>75</v>
      </c>
      <c r="C173" s="60"/>
      <c r="D173" s="749"/>
      <c r="E173" s="750"/>
      <c r="F173" s="748"/>
    </row>
    <row r="174" spans="2:6" ht="23.45" customHeight="1">
      <c r="B174" s="753"/>
      <c r="C174" s="59"/>
      <c r="D174" s="749"/>
      <c r="E174" s="751"/>
      <c r="F174" s="748"/>
    </row>
    <row r="175" spans="2:6" ht="12" customHeight="1">
      <c r="B175" s="753">
        <v>76</v>
      </c>
      <c r="C175" s="60"/>
      <c r="D175" s="749"/>
      <c r="E175" s="750"/>
      <c r="F175" s="748"/>
    </row>
    <row r="176" spans="2:6" ht="23.45" customHeight="1">
      <c r="B176" s="753"/>
      <c r="C176" s="59"/>
      <c r="D176" s="749"/>
      <c r="E176" s="751"/>
      <c r="F176" s="748"/>
    </row>
    <row r="177" spans="1:6" ht="12" customHeight="1">
      <c r="B177" s="753">
        <v>77</v>
      </c>
      <c r="C177" s="60"/>
      <c r="D177" s="749"/>
      <c r="E177" s="750"/>
      <c r="F177" s="748"/>
    </row>
    <row r="178" spans="1:6" ht="23.45" customHeight="1">
      <c r="B178" s="753"/>
      <c r="C178" s="59"/>
      <c r="D178" s="749"/>
      <c r="E178" s="751"/>
      <c r="F178" s="748"/>
    </row>
    <row r="179" spans="1:6" ht="12" customHeight="1">
      <c r="B179" s="753">
        <v>78</v>
      </c>
      <c r="C179" s="60"/>
      <c r="D179" s="749"/>
      <c r="E179" s="750"/>
      <c r="F179" s="748"/>
    </row>
    <row r="180" spans="1:6" ht="23.45" customHeight="1">
      <c r="B180" s="753"/>
      <c r="C180" s="59"/>
      <c r="D180" s="749"/>
      <c r="E180" s="751"/>
      <c r="F180" s="748"/>
    </row>
    <row r="181" spans="1:6" ht="12" customHeight="1">
      <c r="B181" s="753">
        <v>79</v>
      </c>
      <c r="C181" s="60"/>
      <c r="D181" s="749"/>
      <c r="E181" s="750"/>
      <c r="F181" s="748"/>
    </row>
    <row r="182" spans="1:6" ht="23.45" customHeight="1">
      <c r="B182" s="753"/>
      <c r="C182" s="59"/>
      <c r="D182" s="749"/>
      <c r="E182" s="751"/>
      <c r="F182" s="748"/>
    </row>
    <row r="183" spans="1:6" ht="12" customHeight="1">
      <c r="B183" s="753">
        <v>80</v>
      </c>
      <c r="C183" s="60"/>
      <c r="D183" s="749"/>
      <c r="E183" s="750"/>
      <c r="F183" s="748"/>
    </row>
    <row r="184" spans="1:6" ht="23.45" customHeight="1" thickBot="1">
      <c r="B184" s="754"/>
      <c r="C184" s="61"/>
      <c r="D184" s="755"/>
      <c r="E184" s="756"/>
      <c r="F184" s="752"/>
    </row>
    <row r="185" spans="1:6">
      <c r="B185" s="4" t="s">
        <v>310</v>
      </c>
    </row>
    <row r="186" spans="1:6">
      <c r="A186" s="4" t="s">
        <v>288</v>
      </c>
    </row>
    <row r="187" spans="1:6" ht="21" customHeight="1">
      <c r="A187" s="757" t="s">
        <v>289</v>
      </c>
      <c r="B187" s="757"/>
      <c r="C187" s="757"/>
      <c r="D187" s="757"/>
      <c r="E187" s="757"/>
      <c r="F187" s="757"/>
    </row>
    <row r="188" spans="1:6" s="118" customFormat="1" ht="36" customHeight="1">
      <c r="E188" s="119" t="s">
        <v>10</v>
      </c>
      <c r="F188" s="120" t="str">
        <f>F4</f>
        <v/>
      </c>
    </row>
    <row r="189" spans="1:6" ht="10.5" customHeight="1" thickBot="1"/>
    <row r="190" spans="1:6" ht="27" customHeight="1" thickBot="1">
      <c r="B190" s="121" t="s">
        <v>290</v>
      </c>
      <c r="C190" s="122" t="s">
        <v>291</v>
      </c>
      <c r="D190" s="122" t="s">
        <v>292</v>
      </c>
      <c r="E190" s="123" t="s">
        <v>305</v>
      </c>
      <c r="F190" s="124" t="s">
        <v>293</v>
      </c>
    </row>
    <row r="191" spans="1:6" ht="12" customHeight="1">
      <c r="B191" s="758">
        <v>81</v>
      </c>
      <c r="C191" s="62"/>
      <c r="D191" s="759"/>
      <c r="E191" s="760"/>
      <c r="F191" s="761"/>
    </row>
    <row r="192" spans="1:6" ht="23.45" customHeight="1">
      <c r="B192" s="753"/>
      <c r="C192" s="59"/>
      <c r="D192" s="749"/>
      <c r="E192" s="751"/>
      <c r="F192" s="748"/>
    </row>
    <row r="193" spans="2:6" ht="12" customHeight="1">
      <c r="B193" s="753">
        <v>82</v>
      </c>
      <c r="C193" s="60"/>
      <c r="D193" s="749"/>
      <c r="E193" s="750"/>
      <c r="F193" s="748"/>
    </row>
    <row r="194" spans="2:6" ht="23.45" customHeight="1">
      <c r="B194" s="753"/>
      <c r="C194" s="59"/>
      <c r="D194" s="749"/>
      <c r="E194" s="751"/>
      <c r="F194" s="748"/>
    </row>
    <row r="195" spans="2:6" ht="12" customHeight="1">
      <c r="B195" s="753">
        <v>83</v>
      </c>
      <c r="C195" s="60"/>
      <c r="D195" s="749"/>
      <c r="E195" s="750"/>
      <c r="F195" s="748"/>
    </row>
    <row r="196" spans="2:6" ht="23.45" customHeight="1">
      <c r="B196" s="753"/>
      <c r="C196" s="59"/>
      <c r="D196" s="749"/>
      <c r="E196" s="751"/>
      <c r="F196" s="748"/>
    </row>
    <row r="197" spans="2:6" ht="12" customHeight="1">
      <c r="B197" s="753">
        <v>84</v>
      </c>
      <c r="C197" s="60"/>
      <c r="D197" s="749"/>
      <c r="E197" s="750"/>
      <c r="F197" s="748"/>
    </row>
    <row r="198" spans="2:6" ht="23.45" customHeight="1">
      <c r="B198" s="753"/>
      <c r="C198" s="59"/>
      <c r="D198" s="749"/>
      <c r="E198" s="751"/>
      <c r="F198" s="748"/>
    </row>
    <row r="199" spans="2:6" ht="12" customHeight="1">
      <c r="B199" s="753">
        <v>85</v>
      </c>
      <c r="C199" s="60"/>
      <c r="D199" s="749"/>
      <c r="E199" s="750"/>
      <c r="F199" s="748"/>
    </row>
    <row r="200" spans="2:6" ht="23.45" customHeight="1">
      <c r="B200" s="753"/>
      <c r="C200" s="59"/>
      <c r="D200" s="749"/>
      <c r="E200" s="751"/>
      <c r="F200" s="748"/>
    </row>
    <row r="201" spans="2:6" ht="12" customHeight="1">
      <c r="B201" s="753">
        <v>86</v>
      </c>
      <c r="C201" s="60"/>
      <c r="D201" s="749"/>
      <c r="E201" s="750"/>
      <c r="F201" s="748"/>
    </row>
    <row r="202" spans="2:6" ht="23.45" customHeight="1">
      <c r="B202" s="753"/>
      <c r="C202" s="59"/>
      <c r="D202" s="749"/>
      <c r="E202" s="751"/>
      <c r="F202" s="748"/>
    </row>
    <row r="203" spans="2:6" ht="12" customHeight="1">
      <c r="B203" s="753">
        <v>87</v>
      </c>
      <c r="C203" s="60"/>
      <c r="D203" s="749"/>
      <c r="E203" s="750"/>
      <c r="F203" s="748"/>
    </row>
    <row r="204" spans="2:6" ht="23.45" customHeight="1">
      <c r="B204" s="753"/>
      <c r="C204" s="59"/>
      <c r="D204" s="749"/>
      <c r="E204" s="751"/>
      <c r="F204" s="748"/>
    </row>
    <row r="205" spans="2:6" ht="12" customHeight="1">
      <c r="B205" s="753">
        <v>88</v>
      </c>
      <c r="C205" s="60"/>
      <c r="D205" s="749"/>
      <c r="E205" s="750"/>
      <c r="F205" s="748"/>
    </row>
    <row r="206" spans="2:6" ht="23.45" customHeight="1">
      <c r="B206" s="753"/>
      <c r="C206" s="59"/>
      <c r="D206" s="749"/>
      <c r="E206" s="751"/>
      <c r="F206" s="748"/>
    </row>
    <row r="207" spans="2:6" ht="12" customHeight="1">
      <c r="B207" s="753">
        <v>89</v>
      </c>
      <c r="C207" s="60"/>
      <c r="D207" s="749"/>
      <c r="E207" s="750"/>
      <c r="F207" s="748"/>
    </row>
    <row r="208" spans="2:6" ht="23.45" customHeight="1">
      <c r="B208" s="753"/>
      <c r="C208" s="59"/>
      <c r="D208" s="749"/>
      <c r="E208" s="751"/>
      <c r="F208" s="748"/>
    </row>
    <row r="209" spans="2:6" ht="12" customHeight="1">
      <c r="B209" s="753">
        <v>90</v>
      </c>
      <c r="C209" s="60"/>
      <c r="D209" s="749"/>
      <c r="E209" s="750"/>
      <c r="F209" s="748"/>
    </row>
    <row r="210" spans="2:6" ht="23.45" customHeight="1">
      <c r="B210" s="753"/>
      <c r="C210" s="59"/>
      <c r="D210" s="749"/>
      <c r="E210" s="751"/>
      <c r="F210" s="748"/>
    </row>
    <row r="211" spans="2:6" ht="12" customHeight="1">
      <c r="B211" s="753">
        <v>91</v>
      </c>
      <c r="C211" s="60"/>
      <c r="D211" s="749"/>
      <c r="E211" s="750"/>
      <c r="F211" s="748"/>
    </row>
    <row r="212" spans="2:6" ht="23.45" customHeight="1">
      <c r="B212" s="753"/>
      <c r="C212" s="59"/>
      <c r="D212" s="749"/>
      <c r="E212" s="751"/>
      <c r="F212" s="748"/>
    </row>
    <row r="213" spans="2:6" ht="12" customHeight="1">
      <c r="B213" s="753">
        <v>92</v>
      </c>
      <c r="C213" s="60"/>
      <c r="D213" s="749"/>
      <c r="E213" s="750"/>
      <c r="F213" s="748"/>
    </row>
    <row r="214" spans="2:6" ht="23.45" customHeight="1">
      <c r="B214" s="753"/>
      <c r="C214" s="59"/>
      <c r="D214" s="749"/>
      <c r="E214" s="751"/>
      <c r="F214" s="748"/>
    </row>
    <row r="215" spans="2:6" ht="12" customHeight="1">
      <c r="B215" s="753">
        <v>93</v>
      </c>
      <c r="C215" s="60"/>
      <c r="D215" s="749"/>
      <c r="E215" s="750"/>
      <c r="F215" s="748"/>
    </row>
    <row r="216" spans="2:6" ht="23.45" customHeight="1">
      <c r="B216" s="753"/>
      <c r="C216" s="59"/>
      <c r="D216" s="749"/>
      <c r="E216" s="751"/>
      <c r="F216" s="748"/>
    </row>
    <row r="217" spans="2:6" ht="12" customHeight="1">
      <c r="B217" s="753">
        <v>94</v>
      </c>
      <c r="C217" s="60"/>
      <c r="D217" s="749"/>
      <c r="E217" s="750"/>
      <c r="F217" s="748"/>
    </row>
    <row r="218" spans="2:6" ht="23.45" customHeight="1">
      <c r="B218" s="753"/>
      <c r="C218" s="59"/>
      <c r="D218" s="749"/>
      <c r="E218" s="751"/>
      <c r="F218" s="748"/>
    </row>
    <row r="219" spans="2:6" ht="12" customHeight="1">
      <c r="B219" s="753">
        <v>95</v>
      </c>
      <c r="C219" s="60"/>
      <c r="D219" s="749"/>
      <c r="E219" s="750"/>
      <c r="F219" s="748"/>
    </row>
    <row r="220" spans="2:6" ht="23.45" customHeight="1">
      <c r="B220" s="753"/>
      <c r="C220" s="59"/>
      <c r="D220" s="749"/>
      <c r="E220" s="751"/>
      <c r="F220" s="748"/>
    </row>
    <row r="221" spans="2:6" ht="12" customHeight="1">
      <c r="B221" s="753">
        <v>96</v>
      </c>
      <c r="C221" s="60"/>
      <c r="D221" s="749"/>
      <c r="E221" s="750"/>
      <c r="F221" s="748"/>
    </row>
    <row r="222" spans="2:6" ht="23.45" customHeight="1">
      <c r="B222" s="753"/>
      <c r="C222" s="59"/>
      <c r="D222" s="749"/>
      <c r="E222" s="751"/>
      <c r="F222" s="748"/>
    </row>
    <row r="223" spans="2:6" ht="12" customHeight="1">
      <c r="B223" s="753">
        <v>97</v>
      </c>
      <c r="C223" s="60"/>
      <c r="D223" s="749"/>
      <c r="E223" s="750"/>
      <c r="F223" s="748"/>
    </row>
    <row r="224" spans="2:6" ht="23.45" customHeight="1">
      <c r="B224" s="753"/>
      <c r="C224" s="59"/>
      <c r="D224" s="749"/>
      <c r="E224" s="751"/>
      <c r="F224" s="748"/>
    </row>
    <row r="225" spans="2:6" ht="12" customHeight="1">
      <c r="B225" s="753">
        <v>98</v>
      </c>
      <c r="C225" s="60"/>
      <c r="D225" s="749"/>
      <c r="E225" s="750"/>
      <c r="F225" s="748"/>
    </row>
    <row r="226" spans="2:6" ht="23.45" customHeight="1">
      <c r="B226" s="753"/>
      <c r="C226" s="59"/>
      <c r="D226" s="749"/>
      <c r="E226" s="751"/>
      <c r="F226" s="748"/>
    </row>
    <row r="227" spans="2:6" ht="12" customHeight="1">
      <c r="B227" s="753">
        <v>99</v>
      </c>
      <c r="C227" s="60"/>
      <c r="D227" s="749"/>
      <c r="E227" s="750"/>
      <c r="F227" s="748"/>
    </row>
    <row r="228" spans="2:6" ht="23.45" customHeight="1">
      <c r="B228" s="753"/>
      <c r="C228" s="59"/>
      <c r="D228" s="749"/>
      <c r="E228" s="751"/>
      <c r="F228" s="748"/>
    </row>
    <row r="229" spans="2:6" ht="12" customHeight="1">
      <c r="B229" s="753">
        <v>100</v>
      </c>
      <c r="C229" s="60"/>
      <c r="D229" s="749"/>
      <c r="E229" s="750"/>
      <c r="F229" s="748"/>
    </row>
    <row r="230" spans="2:6" ht="23.45" customHeight="1" thickBot="1">
      <c r="B230" s="754"/>
      <c r="C230" s="61"/>
      <c r="D230" s="755"/>
      <c r="E230" s="756"/>
      <c r="F230" s="752"/>
    </row>
    <row r="231" spans="2:6">
      <c r="B231" s="4" t="s">
        <v>310</v>
      </c>
    </row>
  </sheetData>
  <sheetProtection sheet="1" objects="1" scenarios="1" selectLockedCells="1"/>
  <mergeCells count="405">
    <mergeCell ref="E81:E82"/>
    <mergeCell ref="B83:B84"/>
    <mergeCell ref="D83:D84"/>
    <mergeCell ref="B87:B88"/>
    <mergeCell ref="D87:D88"/>
    <mergeCell ref="F87:F88"/>
    <mergeCell ref="E87:E88"/>
    <mergeCell ref="F83:F84"/>
    <mergeCell ref="E83:E84"/>
    <mergeCell ref="B85:B86"/>
    <mergeCell ref="D85:D86"/>
    <mergeCell ref="F85:F86"/>
    <mergeCell ref="E85:E86"/>
    <mergeCell ref="E91:E92"/>
    <mergeCell ref="B89:B90"/>
    <mergeCell ref="D89:D90"/>
    <mergeCell ref="F89:F90"/>
    <mergeCell ref="E89:E90"/>
    <mergeCell ref="B69:B70"/>
    <mergeCell ref="D69:D70"/>
    <mergeCell ref="F69:F70"/>
    <mergeCell ref="E69:E70"/>
    <mergeCell ref="B71:B72"/>
    <mergeCell ref="D71:D72"/>
    <mergeCell ref="B75:B76"/>
    <mergeCell ref="D75:D76"/>
    <mergeCell ref="F75:F76"/>
    <mergeCell ref="E75:E76"/>
    <mergeCell ref="F71:F72"/>
    <mergeCell ref="E71:E72"/>
    <mergeCell ref="B73:B74"/>
    <mergeCell ref="D73:D74"/>
    <mergeCell ref="F73:F74"/>
    <mergeCell ref="E73:E74"/>
    <mergeCell ref="B81:B82"/>
    <mergeCell ref="D81:D82"/>
    <mergeCell ref="F81:F82"/>
    <mergeCell ref="F27:F28"/>
    <mergeCell ref="A3:F3"/>
    <mergeCell ref="B21:B22"/>
    <mergeCell ref="D21:D22"/>
    <mergeCell ref="F21:F22"/>
    <mergeCell ref="B19:B20"/>
    <mergeCell ref="D19:D20"/>
    <mergeCell ref="F19:F20"/>
    <mergeCell ref="E9:E10"/>
    <mergeCell ref="B7:B8"/>
    <mergeCell ref="D7:D8"/>
    <mergeCell ref="E27:E28"/>
    <mergeCell ref="B25:B26"/>
    <mergeCell ref="D25:D26"/>
    <mergeCell ref="F25:F26"/>
    <mergeCell ref="B23:B24"/>
    <mergeCell ref="D23:D24"/>
    <mergeCell ref="F7:F8"/>
    <mergeCell ref="E7:E8"/>
    <mergeCell ref="F23:F24"/>
    <mergeCell ref="B17:B18"/>
    <mergeCell ref="D17:D18"/>
    <mergeCell ref="B11:B12"/>
    <mergeCell ref="B9:B10"/>
    <mergeCell ref="D9:D10"/>
    <mergeCell ref="F9:F10"/>
    <mergeCell ref="E33:E34"/>
    <mergeCell ref="B31:B32"/>
    <mergeCell ref="D31:D32"/>
    <mergeCell ref="F31:F32"/>
    <mergeCell ref="E31:E32"/>
    <mergeCell ref="B29:B30"/>
    <mergeCell ref="D29:D30"/>
    <mergeCell ref="E19:E20"/>
    <mergeCell ref="B13:B14"/>
    <mergeCell ref="D13:D14"/>
    <mergeCell ref="F13:F14"/>
    <mergeCell ref="E13:E14"/>
    <mergeCell ref="F11:F12"/>
    <mergeCell ref="E11:E12"/>
    <mergeCell ref="D11:D12"/>
    <mergeCell ref="F17:F18"/>
    <mergeCell ref="B15:B16"/>
    <mergeCell ref="D15:D16"/>
    <mergeCell ref="F15:F16"/>
    <mergeCell ref="E15:E16"/>
    <mergeCell ref="E17:E18"/>
    <mergeCell ref="E21:E22"/>
    <mergeCell ref="F35:F36"/>
    <mergeCell ref="E35:E36"/>
    <mergeCell ref="A49:F49"/>
    <mergeCell ref="B55:B56"/>
    <mergeCell ref="D55:D56"/>
    <mergeCell ref="F55:F56"/>
    <mergeCell ref="E55:E56"/>
    <mergeCell ref="F45:F46"/>
    <mergeCell ref="F29:F30"/>
    <mergeCell ref="E29:E30"/>
    <mergeCell ref="D39:D40"/>
    <mergeCell ref="F39:F40"/>
    <mergeCell ref="E39:E40"/>
    <mergeCell ref="F37:F38"/>
    <mergeCell ref="E37:E38"/>
    <mergeCell ref="B33:B34"/>
    <mergeCell ref="D33:D34"/>
    <mergeCell ref="F33:F34"/>
    <mergeCell ref="B53:B54"/>
    <mergeCell ref="D53:D54"/>
    <mergeCell ref="F53:F54"/>
    <mergeCell ref="E53:E54"/>
    <mergeCell ref="F43:F44"/>
    <mergeCell ref="F41:F42"/>
    <mergeCell ref="E23:E24"/>
    <mergeCell ref="E25:E26"/>
    <mergeCell ref="B45:B46"/>
    <mergeCell ref="D45:D46"/>
    <mergeCell ref="B41:B42"/>
    <mergeCell ref="D41:D42"/>
    <mergeCell ref="B37:B38"/>
    <mergeCell ref="D37:D38"/>
    <mergeCell ref="E45:E46"/>
    <mergeCell ref="B35:B36"/>
    <mergeCell ref="D35:D36"/>
    <mergeCell ref="B27:B28"/>
    <mergeCell ref="D27:D28"/>
    <mergeCell ref="B39:B40"/>
    <mergeCell ref="B43:B44"/>
    <mergeCell ref="D43:D44"/>
    <mergeCell ref="E43:E44"/>
    <mergeCell ref="E41:E42"/>
    <mergeCell ref="B57:B58"/>
    <mergeCell ref="D57:D58"/>
    <mergeCell ref="F57:F58"/>
    <mergeCell ref="E61:E62"/>
    <mergeCell ref="E57:E58"/>
    <mergeCell ref="B59:B60"/>
    <mergeCell ref="B99:B100"/>
    <mergeCell ref="D99:D100"/>
    <mergeCell ref="E99:E100"/>
    <mergeCell ref="F99:F100"/>
    <mergeCell ref="A95:F95"/>
    <mergeCell ref="B79:B80"/>
    <mergeCell ref="D79:D80"/>
    <mergeCell ref="F79:F80"/>
    <mergeCell ref="E79:E80"/>
    <mergeCell ref="B77:B78"/>
    <mergeCell ref="D77:D78"/>
    <mergeCell ref="F77:F78"/>
    <mergeCell ref="E77:E78"/>
    <mergeCell ref="D59:D60"/>
    <mergeCell ref="B67:B68"/>
    <mergeCell ref="D67:D68"/>
    <mergeCell ref="F67:F68"/>
    <mergeCell ref="E67:E68"/>
    <mergeCell ref="F59:F60"/>
    <mergeCell ref="E59:E60"/>
    <mergeCell ref="F101:F102"/>
    <mergeCell ref="B103:B104"/>
    <mergeCell ref="D103:D104"/>
    <mergeCell ref="E103:E104"/>
    <mergeCell ref="F103:F104"/>
    <mergeCell ref="B101:B102"/>
    <mergeCell ref="D101:D102"/>
    <mergeCell ref="E101:E102"/>
    <mergeCell ref="B65:B66"/>
    <mergeCell ref="D65:D66"/>
    <mergeCell ref="F65:F66"/>
    <mergeCell ref="E65:E66"/>
    <mergeCell ref="B63:B64"/>
    <mergeCell ref="D63:D64"/>
    <mergeCell ref="F63:F64"/>
    <mergeCell ref="E63:E64"/>
    <mergeCell ref="B61:B62"/>
    <mergeCell ref="D61:D62"/>
    <mergeCell ref="F61:F62"/>
    <mergeCell ref="B91:B92"/>
    <mergeCell ref="D91:D92"/>
    <mergeCell ref="F91:F92"/>
    <mergeCell ref="B115:B116"/>
    <mergeCell ref="D115:D116"/>
    <mergeCell ref="E115:E116"/>
    <mergeCell ref="F115:F116"/>
    <mergeCell ref="B113:B114"/>
    <mergeCell ref="D113:D114"/>
    <mergeCell ref="E113:E114"/>
    <mergeCell ref="F105:F106"/>
    <mergeCell ref="B107:B108"/>
    <mergeCell ref="D107:D108"/>
    <mergeCell ref="E107:E108"/>
    <mergeCell ref="F107:F108"/>
    <mergeCell ref="B105:B106"/>
    <mergeCell ref="D105:D106"/>
    <mergeCell ref="E105:E106"/>
    <mergeCell ref="F109:F110"/>
    <mergeCell ref="B111:B112"/>
    <mergeCell ref="D111:D112"/>
    <mergeCell ref="E111:E112"/>
    <mergeCell ref="F111:F112"/>
    <mergeCell ref="B109:B110"/>
    <mergeCell ref="D109:D110"/>
    <mergeCell ref="E109:E110"/>
    <mergeCell ref="F113:F114"/>
    <mergeCell ref="F117:F118"/>
    <mergeCell ref="B123:B124"/>
    <mergeCell ref="D123:D124"/>
    <mergeCell ref="E123:E124"/>
    <mergeCell ref="F123:F124"/>
    <mergeCell ref="B121:B122"/>
    <mergeCell ref="D121:D122"/>
    <mergeCell ref="E121:E122"/>
    <mergeCell ref="F125:F126"/>
    <mergeCell ref="B119:B120"/>
    <mergeCell ref="D119:D120"/>
    <mergeCell ref="E119:E120"/>
    <mergeCell ref="F119:F120"/>
    <mergeCell ref="B117:B118"/>
    <mergeCell ref="D117:D118"/>
    <mergeCell ref="E117:E118"/>
    <mergeCell ref="F121:F122"/>
    <mergeCell ref="F147:F148"/>
    <mergeCell ref="A141:F141"/>
    <mergeCell ref="B145:B146"/>
    <mergeCell ref="D145:D146"/>
    <mergeCell ref="E145:E146"/>
    <mergeCell ref="F145:F146"/>
    <mergeCell ref="B137:B138"/>
    <mergeCell ref="D137:D138"/>
    <mergeCell ref="E137:E138"/>
    <mergeCell ref="B127:B128"/>
    <mergeCell ref="D127:D128"/>
    <mergeCell ref="E127:E128"/>
    <mergeCell ref="F127:F128"/>
    <mergeCell ref="B125:B126"/>
    <mergeCell ref="D125:D126"/>
    <mergeCell ref="E125:E126"/>
    <mergeCell ref="B149:B150"/>
    <mergeCell ref="D149:D150"/>
    <mergeCell ref="E149:E150"/>
    <mergeCell ref="F149:F150"/>
    <mergeCell ref="B147:B148"/>
    <mergeCell ref="D147:D148"/>
    <mergeCell ref="E147:E148"/>
    <mergeCell ref="F129:F130"/>
    <mergeCell ref="B131:B132"/>
    <mergeCell ref="D131:D132"/>
    <mergeCell ref="E131:E132"/>
    <mergeCell ref="F131:F132"/>
    <mergeCell ref="B129:B130"/>
    <mergeCell ref="D129:D130"/>
    <mergeCell ref="E129:E130"/>
    <mergeCell ref="F133:F134"/>
    <mergeCell ref="B135:B136"/>
    <mergeCell ref="D135:D136"/>
    <mergeCell ref="E135:E136"/>
    <mergeCell ref="F135:F136"/>
    <mergeCell ref="B133:B134"/>
    <mergeCell ref="D133:D134"/>
    <mergeCell ref="E133:E134"/>
    <mergeCell ref="F137:F138"/>
    <mergeCell ref="B165:B166"/>
    <mergeCell ref="D165:D166"/>
    <mergeCell ref="E165:E166"/>
    <mergeCell ref="F165:F166"/>
    <mergeCell ref="B163:B164"/>
    <mergeCell ref="D163:D164"/>
    <mergeCell ref="E163:E164"/>
    <mergeCell ref="F151:F152"/>
    <mergeCell ref="B153:B154"/>
    <mergeCell ref="D153:D154"/>
    <mergeCell ref="E153:E154"/>
    <mergeCell ref="F153:F154"/>
    <mergeCell ref="B151:B152"/>
    <mergeCell ref="D151:D152"/>
    <mergeCell ref="E151:E152"/>
    <mergeCell ref="F155:F156"/>
    <mergeCell ref="B157:B158"/>
    <mergeCell ref="D157:D158"/>
    <mergeCell ref="E157:E158"/>
    <mergeCell ref="F157:F158"/>
    <mergeCell ref="B155:B156"/>
    <mergeCell ref="D155:D156"/>
    <mergeCell ref="E155:E156"/>
    <mergeCell ref="F159:F160"/>
    <mergeCell ref="B161:B162"/>
    <mergeCell ref="D161:D162"/>
    <mergeCell ref="E161:E162"/>
    <mergeCell ref="F161:F162"/>
    <mergeCell ref="B159:B160"/>
    <mergeCell ref="D159:D160"/>
    <mergeCell ref="E159:E160"/>
    <mergeCell ref="F163:F164"/>
    <mergeCell ref="B181:B182"/>
    <mergeCell ref="D181:D182"/>
    <mergeCell ref="E181:E182"/>
    <mergeCell ref="F181:F182"/>
    <mergeCell ref="B179:B180"/>
    <mergeCell ref="D179:D180"/>
    <mergeCell ref="E179:E180"/>
    <mergeCell ref="F167:F168"/>
    <mergeCell ref="B169:B170"/>
    <mergeCell ref="D169:D170"/>
    <mergeCell ref="E169:E170"/>
    <mergeCell ref="F169:F170"/>
    <mergeCell ref="B167:B168"/>
    <mergeCell ref="D167:D168"/>
    <mergeCell ref="E167:E168"/>
    <mergeCell ref="F171:F172"/>
    <mergeCell ref="B173:B174"/>
    <mergeCell ref="D173:D174"/>
    <mergeCell ref="E173:E174"/>
    <mergeCell ref="F173:F174"/>
    <mergeCell ref="B171:B172"/>
    <mergeCell ref="D171:D172"/>
    <mergeCell ref="E171:E172"/>
    <mergeCell ref="F175:F176"/>
    <mergeCell ref="B177:B178"/>
    <mergeCell ref="D177:D178"/>
    <mergeCell ref="E177:E178"/>
    <mergeCell ref="F177:F178"/>
    <mergeCell ref="B175:B176"/>
    <mergeCell ref="D175:D176"/>
    <mergeCell ref="E175:E176"/>
    <mergeCell ref="F179:F180"/>
    <mergeCell ref="F183:F184"/>
    <mergeCell ref="A187:F187"/>
    <mergeCell ref="B191:B192"/>
    <mergeCell ref="D191:D192"/>
    <mergeCell ref="E191:E192"/>
    <mergeCell ref="F191:F192"/>
    <mergeCell ref="B183:B184"/>
    <mergeCell ref="D183:D184"/>
    <mergeCell ref="E183:E184"/>
    <mergeCell ref="B207:B208"/>
    <mergeCell ref="D207:D208"/>
    <mergeCell ref="E207:E208"/>
    <mergeCell ref="F207:F208"/>
    <mergeCell ref="B205:B206"/>
    <mergeCell ref="D205:D206"/>
    <mergeCell ref="E205:E206"/>
    <mergeCell ref="F193:F194"/>
    <mergeCell ref="B195:B196"/>
    <mergeCell ref="D195:D196"/>
    <mergeCell ref="E195:E196"/>
    <mergeCell ref="F195:F196"/>
    <mergeCell ref="B193:B194"/>
    <mergeCell ref="D193:D194"/>
    <mergeCell ref="E193:E194"/>
    <mergeCell ref="F197:F198"/>
    <mergeCell ref="B199:B200"/>
    <mergeCell ref="D199:D200"/>
    <mergeCell ref="E199:E200"/>
    <mergeCell ref="F199:F200"/>
    <mergeCell ref="B197:B198"/>
    <mergeCell ref="D197:D198"/>
    <mergeCell ref="E197:E198"/>
    <mergeCell ref="F201:F202"/>
    <mergeCell ref="B203:B204"/>
    <mergeCell ref="D203:D204"/>
    <mergeCell ref="E203:E204"/>
    <mergeCell ref="F203:F204"/>
    <mergeCell ref="B201:B202"/>
    <mergeCell ref="D201:D202"/>
    <mergeCell ref="E201:E202"/>
    <mergeCell ref="F205:F206"/>
    <mergeCell ref="B223:B224"/>
    <mergeCell ref="D223:D224"/>
    <mergeCell ref="E223:E224"/>
    <mergeCell ref="F223:F224"/>
    <mergeCell ref="B221:B222"/>
    <mergeCell ref="D221:D222"/>
    <mergeCell ref="E221:E222"/>
    <mergeCell ref="F209:F210"/>
    <mergeCell ref="B211:B212"/>
    <mergeCell ref="D211:D212"/>
    <mergeCell ref="E211:E212"/>
    <mergeCell ref="F211:F212"/>
    <mergeCell ref="B209:B210"/>
    <mergeCell ref="D209:D210"/>
    <mergeCell ref="E209:E210"/>
    <mergeCell ref="F213:F214"/>
    <mergeCell ref="B215:B216"/>
    <mergeCell ref="D215:D216"/>
    <mergeCell ref="E215:E216"/>
    <mergeCell ref="F215:F216"/>
    <mergeCell ref="B213:B214"/>
    <mergeCell ref="D213:D214"/>
    <mergeCell ref="E213:E214"/>
    <mergeCell ref="F217:F218"/>
    <mergeCell ref="B219:B220"/>
    <mergeCell ref="D219:D220"/>
    <mergeCell ref="E219:E220"/>
    <mergeCell ref="F219:F220"/>
    <mergeCell ref="B217:B218"/>
    <mergeCell ref="D217:D218"/>
    <mergeCell ref="E217:E218"/>
    <mergeCell ref="F221:F222"/>
    <mergeCell ref="D225:D226"/>
    <mergeCell ref="E225:E226"/>
    <mergeCell ref="F229:F230"/>
    <mergeCell ref="B229:B230"/>
    <mergeCell ref="D229:D230"/>
    <mergeCell ref="E229:E230"/>
    <mergeCell ref="F225:F226"/>
    <mergeCell ref="B227:B228"/>
    <mergeCell ref="D227:D228"/>
    <mergeCell ref="E227:E228"/>
    <mergeCell ref="F227:F228"/>
    <mergeCell ref="B225:B226"/>
  </mergeCells>
  <phoneticPr fontId="4"/>
  <dataValidations count="1">
    <dataValidation type="list" allowBlank="1" showInputMessage="1" showErrorMessage="1" sqref="E7:E47 E191:E230 E145:E184 E99:E138 E53:E92" xr:uid="{00000000-0002-0000-0A00-000000000000}">
      <formula1>$H$4:$K$4</formula1>
    </dataValidation>
  </dataValidations>
  <pageMargins left="0.62" right="0.4" top="0.67" bottom="0.5" header="0.51200000000000001" footer="0.23"/>
  <pageSetup paperSize="9" scale="97" orientation="portrait" blackAndWhite="1" r:id="rId1"/>
  <headerFooter alignWithMargins="0"/>
  <rowBreaks count="1" manualBreakCount="1">
    <brk id="47"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F184"/>
  <sheetViews>
    <sheetView showGridLines="0" view="pageBreakPreview" zoomScaleNormal="100" zoomScaleSheetLayoutView="100" workbookViewId="0"/>
  </sheetViews>
  <sheetFormatPr defaultRowHeight="13.5"/>
  <cols>
    <col min="1" max="2" width="10.625" style="4" customWidth="1"/>
    <col min="3" max="5" width="20.625" style="4" customWidth="1"/>
  </cols>
  <sheetData>
    <row r="1" spans="1:6">
      <c r="A1" s="154" t="s">
        <v>449</v>
      </c>
    </row>
    <row r="2" spans="1:6" s="4" customFormat="1" ht="21" customHeight="1">
      <c r="A2" s="762" t="s">
        <v>289</v>
      </c>
      <c r="B2" s="762"/>
      <c r="C2" s="762"/>
      <c r="D2" s="762"/>
      <c r="E2" s="762"/>
      <c r="F2" s="319"/>
    </row>
    <row r="3" spans="1:6" ht="20.100000000000001" customHeight="1" thickBot="1">
      <c r="A3" s="154" t="s">
        <v>439</v>
      </c>
      <c r="E3" s="4">
        <f>入力シート!C13</f>
        <v>0</v>
      </c>
    </row>
    <row r="4" spans="1:6" ht="50.1" customHeight="1">
      <c r="A4" s="780" t="s">
        <v>440</v>
      </c>
      <c r="B4" s="781"/>
      <c r="C4" s="781"/>
      <c r="D4" s="781"/>
      <c r="E4" s="782"/>
    </row>
    <row r="5" spans="1:6" ht="13.5" customHeight="1">
      <c r="A5" s="772" t="s">
        <v>427</v>
      </c>
      <c r="B5" s="773"/>
      <c r="C5" s="774" t="s">
        <v>426</v>
      </c>
      <c r="D5" s="774"/>
      <c r="E5" s="775"/>
    </row>
    <row r="6" spans="1:6" ht="30" customHeight="1">
      <c r="A6" s="778"/>
      <c r="B6" s="779"/>
      <c r="C6" s="776"/>
      <c r="D6" s="776"/>
      <c r="E6" s="777"/>
    </row>
    <row r="7" spans="1:6">
      <c r="A7" s="772" t="s">
        <v>427</v>
      </c>
      <c r="B7" s="773"/>
      <c r="C7" s="774" t="s">
        <v>426</v>
      </c>
      <c r="D7" s="774"/>
      <c r="E7" s="775"/>
    </row>
    <row r="8" spans="1:6" ht="30" customHeight="1">
      <c r="A8" s="778"/>
      <c r="B8" s="779"/>
      <c r="C8" s="776"/>
      <c r="D8" s="776"/>
      <c r="E8" s="777"/>
    </row>
    <row r="9" spans="1:6">
      <c r="A9" s="772" t="s">
        <v>427</v>
      </c>
      <c r="B9" s="773"/>
      <c r="C9" s="774" t="s">
        <v>426</v>
      </c>
      <c r="D9" s="774"/>
      <c r="E9" s="775"/>
    </row>
    <row r="10" spans="1:6" ht="30" customHeight="1">
      <c r="A10" s="778"/>
      <c r="B10" s="779"/>
      <c r="C10" s="776"/>
      <c r="D10" s="776"/>
      <c r="E10" s="777"/>
    </row>
    <row r="11" spans="1:6">
      <c r="A11" s="772" t="s">
        <v>427</v>
      </c>
      <c r="B11" s="773"/>
      <c r="C11" s="774" t="s">
        <v>426</v>
      </c>
      <c r="D11" s="774"/>
      <c r="E11" s="775"/>
    </row>
    <row r="12" spans="1:6" ht="30" customHeight="1" thickBot="1">
      <c r="A12" s="768"/>
      <c r="B12" s="769"/>
      <c r="C12" s="770"/>
      <c r="D12" s="770"/>
      <c r="E12" s="771"/>
    </row>
    <row r="46" spans="1:5">
      <c r="A46" s="118"/>
      <c r="B46" s="118"/>
      <c r="C46" s="118"/>
      <c r="D46" s="118"/>
      <c r="E46" s="118"/>
    </row>
    <row r="92" spans="1:5">
      <c r="A92" s="118"/>
      <c r="B92" s="118"/>
      <c r="C92" s="118"/>
      <c r="D92" s="118"/>
      <c r="E92" s="118"/>
    </row>
    <row r="138" spans="1:5">
      <c r="A138" s="118"/>
      <c r="B138" s="118"/>
      <c r="C138" s="118"/>
      <c r="D138" s="118"/>
      <c r="E138" s="118"/>
    </row>
    <row r="184" spans="1:5">
      <c r="A184" s="118"/>
      <c r="B184" s="118"/>
      <c r="C184" s="118"/>
      <c r="D184" s="118"/>
      <c r="E184" s="118"/>
    </row>
  </sheetData>
  <sheetProtection sheet="1" objects="1" scenarios="1" selectLockedCells="1"/>
  <mergeCells count="18">
    <mergeCell ref="A2:E2"/>
    <mergeCell ref="A9:B9"/>
    <mergeCell ref="C9:E9"/>
    <mergeCell ref="A10:B10"/>
    <mergeCell ref="C10:E10"/>
    <mergeCell ref="A6:B6"/>
    <mergeCell ref="A4:E4"/>
    <mergeCell ref="A5:B5"/>
    <mergeCell ref="C5:E5"/>
    <mergeCell ref="A12:B12"/>
    <mergeCell ref="C12:E12"/>
    <mergeCell ref="A11:B11"/>
    <mergeCell ref="C11:E11"/>
    <mergeCell ref="C6:E6"/>
    <mergeCell ref="A7:B7"/>
    <mergeCell ref="C7:E7"/>
    <mergeCell ref="A8:B8"/>
    <mergeCell ref="C8:E8"/>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1">
    <tabColor indexed="51"/>
  </sheetPr>
  <dimension ref="A1:L49"/>
  <sheetViews>
    <sheetView view="pageBreakPreview" zoomScaleNormal="100" zoomScaleSheetLayoutView="100" workbookViewId="0"/>
  </sheetViews>
  <sheetFormatPr defaultColWidth="9" defaultRowHeight="13.5"/>
  <cols>
    <col min="1" max="1" width="3.125" style="4" customWidth="1"/>
    <col min="2" max="2" width="4.25" style="4" customWidth="1"/>
    <col min="3" max="3" width="22.25" style="4" customWidth="1"/>
    <col min="4" max="4" width="35.75" style="4" customWidth="1"/>
    <col min="5" max="5" width="14.375" style="4" customWidth="1"/>
    <col min="6" max="6" width="7.375" style="4" customWidth="1"/>
    <col min="7" max="7" width="4.875" style="4" customWidth="1"/>
    <col min="8" max="16384" width="9" style="4"/>
  </cols>
  <sheetData>
    <row r="1" spans="1:12">
      <c r="C1" s="800" t="s">
        <v>348</v>
      </c>
      <c r="D1" s="800"/>
      <c r="E1" s="4" t="str">
        <f>'様式１－３（事業計画書）'!Z11</f>
        <v>　</v>
      </c>
      <c r="F1" s="4" t="s">
        <v>42</v>
      </c>
      <c r="G1" s="258" t="s">
        <v>412</v>
      </c>
      <c r="H1" s="259"/>
      <c r="I1" s="259"/>
    </row>
    <row r="2" spans="1:12">
      <c r="A2" s="4" t="s">
        <v>296</v>
      </c>
    </row>
    <row r="3" spans="1:12" ht="21" customHeight="1">
      <c r="A3" s="128"/>
      <c r="B3" s="757" t="s">
        <v>297</v>
      </c>
      <c r="C3" s="757"/>
      <c r="D3" s="757"/>
      <c r="E3" s="757"/>
      <c r="F3" s="757"/>
      <c r="G3" s="757"/>
    </row>
    <row r="4" spans="1:12" ht="24" customHeight="1">
      <c r="D4" s="119" t="s">
        <v>10</v>
      </c>
      <c r="E4" s="801" t="str">
        <f>IF(入力シート!C13="","",入力シート!C13)</f>
        <v/>
      </c>
      <c r="F4" s="801"/>
      <c r="G4" s="801"/>
    </row>
    <row r="5" spans="1:12" ht="10.5" customHeight="1" thickBot="1"/>
    <row r="6" spans="1:12" ht="39.75" customHeight="1" thickBot="1">
      <c r="B6" s="121" t="s">
        <v>290</v>
      </c>
      <c r="C6" s="122" t="s">
        <v>291</v>
      </c>
      <c r="D6" s="129" t="s">
        <v>298</v>
      </c>
      <c r="E6" s="123" t="s">
        <v>305</v>
      </c>
      <c r="F6" s="796" t="s">
        <v>299</v>
      </c>
      <c r="G6" s="797"/>
    </row>
    <row r="7" spans="1:12" ht="12" customHeight="1">
      <c r="B7" s="763">
        <v>1</v>
      </c>
      <c r="C7" s="63"/>
      <c r="D7" s="786"/>
      <c r="E7" s="785"/>
      <c r="F7" s="799"/>
      <c r="G7" s="798" t="s">
        <v>300</v>
      </c>
    </row>
    <row r="8" spans="1:12" ht="23.1" customHeight="1">
      <c r="B8" s="753"/>
      <c r="C8" s="481"/>
      <c r="D8" s="787"/>
      <c r="E8" s="783"/>
      <c r="F8" s="788"/>
      <c r="G8" s="791"/>
      <c r="I8" s="130" t="s">
        <v>294</v>
      </c>
      <c r="J8" s="130" t="s">
        <v>295</v>
      </c>
    </row>
    <row r="9" spans="1:12" ht="12" customHeight="1">
      <c r="B9" s="753">
        <v>2</v>
      </c>
      <c r="C9" s="63"/>
      <c r="D9" s="784"/>
      <c r="E9" s="783"/>
      <c r="F9" s="788"/>
      <c r="G9" s="791" t="s">
        <v>300</v>
      </c>
    </row>
    <row r="10" spans="1:12" ht="23.1" customHeight="1">
      <c r="B10" s="753"/>
      <c r="C10" s="67"/>
      <c r="D10" s="784"/>
      <c r="E10" s="783"/>
      <c r="F10" s="788"/>
      <c r="G10" s="791"/>
      <c r="I10" s="26" t="s">
        <v>306</v>
      </c>
      <c r="J10" s="26" t="s">
        <v>307</v>
      </c>
      <c r="K10" s="26" t="s">
        <v>308</v>
      </c>
      <c r="L10" s="113" t="s">
        <v>309</v>
      </c>
    </row>
    <row r="11" spans="1:12" ht="12" customHeight="1">
      <c r="B11" s="753">
        <v>3</v>
      </c>
      <c r="C11" s="63"/>
      <c r="D11" s="784"/>
      <c r="E11" s="783"/>
      <c r="F11" s="788"/>
      <c r="G11" s="791" t="s">
        <v>300</v>
      </c>
    </row>
    <row r="12" spans="1:12" ht="23.1" customHeight="1">
      <c r="B12" s="753"/>
      <c r="C12" s="67"/>
      <c r="D12" s="784"/>
      <c r="E12" s="783"/>
      <c r="F12" s="788"/>
      <c r="G12" s="791"/>
    </row>
    <row r="13" spans="1:12" ht="12" customHeight="1">
      <c r="B13" s="753">
        <v>4</v>
      </c>
      <c r="C13" s="63"/>
      <c r="D13" s="784"/>
      <c r="E13" s="783"/>
      <c r="F13" s="788"/>
      <c r="G13" s="791" t="s">
        <v>300</v>
      </c>
    </row>
    <row r="14" spans="1:12" ht="23.1" customHeight="1">
      <c r="B14" s="753"/>
      <c r="C14" s="67"/>
      <c r="D14" s="784"/>
      <c r="E14" s="783"/>
      <c r="F14" s="788"/>
      <c r="G14" s="791"/>
    </row>
    <row r="15" spans="1:12" ht="12" customHeight="1">
      <c r="B15" s="753">
        <v>5</v>
      </c>
      <c r="C15" s="63"/>
      <c r="D15" s="784"/>
      <c r="E15" s="783"/>
      <c r="F15" s="788"/>
      <c r="G15" s="791" t="s">
        <v>300</v>
      </c>
    </row>
    <row r="16" spans="1:12" ht="23.1" customHeight="1">
      <c r="B16" s="753"/>
      <c r="C16" s="67"/>
      <c r="D16" s="784"/>
      <c r="E16" s="783"/>
      <c r="F16" s="788"/>
      <c r="G16" s="791"/>
    </row>
    <row r="17" spans="2:7" ht="12" customHeight="1">
      <c r="B17" s="753">
        <v>6</v>
      </c>
      <c r="C17" s="63"/>
      <c r="D17" s="784"/>
      <c r="E17" s="783"/>
      <c r="F17" s="788"/>
      <c r="G17" s="791" t="s">
        <v>300</v>
      </c>
    </row>
    <row r="18" spans="2:7" ht="23.1" customHeight="1">
      <c r="B18" s="753"/>
      <c r="C18" s="67"/>
      <c r="D18" s="784"/>
      <c r="E18" s="783"/>
      <c r="F18" s="788"/>
      <c r="G18" s="791"/>
    </row>
    <row r="19" spans="2:7" ht="12" customHeight="1">
      <c r="B19" s="753">
        <v>7</v>
      </c>
      <c r="C19" s="63"/>
      <c r="D19" s="784"/>
      <c r="E19" s="783"/>
      <c r="F19" s="788"/>
      <c r="G19" s="791" t="s">
        <v>300</v>
      </c>
    </row>
    <row r="20" spans="2:7" ht="23.1" customHeight="1">
      <c r="B20" s="753"/>
      <c r="C20" s="67"/>
      <c r="D20" s="784"/>
      <c r="E20" s="783"/>
      <c r="F20" s="788"/>
      <c r="G20" s="791"/>
    </row>
    <row r="21" spans="2:7" ht="12" customHeight="1">
      <c r="B21" s="753">
        <v>8</v>
      </c>
      <c r="C21" s="63"/>
      <c r="D21" s="784"/>
      <c r="E21" s="783"/>
      <c r="F21" s="788"/>
      <c r="G21" s="791" t="s">
        <v>300</v>
      </c>
    </row>
    <row r="22" spans="2:7" ht="23.1" customHeight="1">
      <c r="B22" s="753"/>
      <c r="C22" s="67"/>
      <c r="D22" s="784"/>
      <c r="E22" s="783"/>
      <c r="F22" s="788"/>
      <c r="G22" s="791"/>
    </row>
    <row r="23" spans="2:7" ht="12" customHeight="1">
      <c r="B23" s="753">
        <v>9</v>
      </c>
      <c r="C23" s="63"/>
      <c r="D23" s="784"/>
      <c r="E23" s="783"/>
      <c r="F23" s="788"/>
      <c r="G23" s="791" t="s">
        <v>300</v>
      </c>
    </row>
    <row r="24" spans="2:7" ht="23.1" customHeight="1">
      <c r="B24" s="753"/>
      <c r="C24" s="67"/>
      <c r="D24" s="784"/>
      <c r="E24" s="783"/>
      <c r="F24" s="788"/>
      <c r="G24" s="791"/>
    </row>
    <row r="25" spans="2:7" ht="12" customHeight="1">
      <c r="B25" s="753">
        <v>10</v>
      </c>
      <c r="C25" s="63"/>
      <c r="D25" s="784"/>
      <c r="E25" s="783"/>
      <c r="F25" s="788"/>
      <c r="G25" s="791" t="s">
        <v>300</v>
      </c>
    </row>
    <row r="26" spans="2:7" ht="23.1" customHeight="1">
      <c r="B26" s="753"/>
      <c r="C26" s="67"/>
      <c r="D26" s="784"/>
      <c r="E26" s="783"/>
      <c r="F26" s="788"/>
      <c r="G26" s="791"/>
    </row>
    <row r="27" spans="2:7" ht="12" customHeight="1">
      <c r="B27" s="753">
        <v>11</v>
      </c>
      <c r="C27" s="63"/>
      <c r="D27" s="784"/>
      <c r="E27" s="783"/>
      <c r="F27" s="788"/>
      <c r="G27" s="791" t="s">
        <v>300</v>
      </c>
    </row>
    <row r="28" spans="2:7" ht="23.1" customHeight="1">
      <c r="B28" s="753"/>
      <c r="C28" s="67"/>
      <c r="D28" s="784"/>
      <c r="E28" s="783"/>
      <c r="F28" s="788"/>
      <c r="G28" s="791"/>
    </row>
    <row r="29" spans="2:7" ht="12" customHeight="1">
      <c r="B29" s="753">
        <v>12</v>
      </c>
      <c r="C29" s="63"/>
      <c r="D29" s="784"/>
      <c r="E29" s="783"/>
      <c r="F29" s="788"/>
      <c r="G29" s="791" t="s">
        <v>300</v>
      </c>
    </row>
    <row r="30" spans="2:7" ht="23.1" customHeight="1">
      <c r="B30" s="753"/>
      <c r="C30" s="67"/>
      <c r="D30" s="784"/>
      <c r="E30" s="783"/>
      <c r="F30" s="788"/>
      <c r="G30" s="791"/>
    </row>
    <row r="31" spans="2:7" ht="12" customHeight="1">
      <c r="B31" s="753">
        <v>13</v>
      </c>
      <c r="C31" s="63"/>
      <c r="D31" s="784"/>
      <c r="E31" s="783"/>
      <c r="F31" s="788"/>
      <c r="G31" s="791" t="s">
        <v>300</v>
      </c>
    </row>
    <row r="32" spans="2:7" ht="23.1" customHeight="1">
      <c r="B32" s="753"/>
      <c r="C32" s="67"/>
      <c r="D32" s="784"/>
      <c r="E32" s="783"/>
      <c r="F32" s="788"/>
      <c r="G32" s="791"/>
    </row>
    <row r="33" spans="2:8" ht="12" customHeight="1">
      <c r="B33" s="753">
        <v>14</v>
      </c>
      <c r="C33" s="63"/>
      <c r="D33" s="784"/>
      <c r="E33" s="783"/>
      <c r="F33" s="788"/>
      <c r="G33" s="791" t="s">
        <v>300</v>
      </c>
    </row>
    <row r="34" spans="2:8" ht="23.1" customHeight="1">
      <c r="B34" s="753"/>
      <c r="C34" s="67"/>
      <c r="D34" s="784"/>
      <c r="E34" s="783"/>
      <c r="F34" s="788"/>
      <c r="G34" s="791"/>
    </row>
    <row r="35" spans="2:8" ht="12" customHeight="1">
      <c r="B35" s="753">
        <v>15</v>
      </c>
      <c r="C35" s="63"/>
      <c r="D35" s="784"/>
      <c r="E35" s="783"/>
      <c r="F35" s="788"/>
      <c r="G35" s="791" t="s">
        <v>300</v>
      </c>
    </row>
    <row r="36" spans="2:8" ht="23.1" customHeight="1">
      <c r="B36" s="753"/>
      <c r="C36" s="67"/>
      <c r="D36" s="784"/>
      <c r="E36" s="783"/>
      <c r="F36" s="788"/>
      <c r="G36" s="791"/>
    </row>
    <row r="37" spans="2:8" ht="12" customHeight="1">
      <c r="B37" s="753">
        <v>16</v>
      </c>
      <c r="C37" s="63"/>
      <c r="D37" s="784"/>
      <c r="E37" s="783"/>
      <c r="F37" s="788"/>
      <c r="G37" s="791" t="s">
        <v>300</v>
      </c>
    </row>
    <row r="38" spans="2:8" ht="23.1" customHeight="1">
      <c r="B38" s="753"/>
      <c r="C38" s="67"/>
      <c r="D38" s="784"/>
      <c r="E38" s="783"/>
      <c r="F38" s="788"/>
      <c r="G38" s="791"/>
    </row>
    <row r="39" spans="2:8" ht="12" customHeight="1">
      <c r="B39" s="753">
        <v>17</v>
      </c>
      <c r="C39" s="63"/>
      <c r="D39" s="784"/>
      <c r="E39" s="783"/>
      <c r="F39" s="788"/>
      <c r="G39" s="791" t="s">
        <v>300</v>
      </c>
    </row>
    <row r="40" spans="2:8" ht="23.1" customHeight="1">
      <c r="B40" s="753"/>
      <c r="C40" s="67"/>
      <c r="D40" s="784"/>
      <c r="E40" s="783"/>
      <c r="F40" s="788"/>
      <c r="G40" s="791"/>
    </row>
    <row r="41" spans="2:8" ht="12" customHeight="1">
      <c r="B41" s="753">
        <v>18</v>
      </c>
      <c r="C41" s="63"/>
      <c r="D41" s="784"/>
      <c r="E41" s="783"/>
      <c r="F41" s="788"/>
      <c r="G41" s="791" t="s">
        <v>300</v>
      </c>
    </row>
    <row r="42" spans="2:8" ht="23.1" customHeight="1">
      <c r="B42" s="753"/>
      <c r="C42" s="67"/>
      <c r="D42" s="784"/>
      <c r="E42" s="783"/>
      <c r="F42" s="788"/>
      <c r="G42" s="791"/>
    </row>
    <row r="43" spans="2:8" ht="12" customHeight="1">
      <c r="B43" s="753">
        <v>19</v>
      </c>
      <c r="C43" s="63"/>
      <c r="D43" s="784"/>
      <c r="E43" s="783"/>
      <c r="F43" s="788"/>
      <c r="G43" s="791" t="s">
        <v>300</v>
      </c>
    </row>
    <row r="44" spans="2:8" ht="23.1" customHeight="1">
      <c r="B44" s="753"/>
      <c r="C44" s="67"/>
      <c r="D44" s="784"/>
      <c r="E44" s="783"/>
      <c r="F44" s="788"/>
      <c r="G44" s="791"/>
    </row>
    <row r="45" spans="2:8" ht="12" customHeight="1">
      <c r="B45" s="753">
        <v>20</v>
      </c>
      <c r="C45" s="63"/>
      <c r="D45" s="784"/>
      <c r="E45" s="794"/>
      <c r="F45" s="788"/>
      <c r="G45" s="791" t="s">
        <v>300</v>
      </c>
    </row>
    <row r="46" spans="2:8" ht="23.1" customHeight="1" thickBot="1">
      <c r="B46" s="754"/>
      <c r="C46" s="67"/>
      <c r="D46" s="792"/>
      <c r="E46" s="795"/>
      <c r="F46" s="793"/>
      <c r="G46" s="802"/>
    </row>
    <row r="47" spans="2:8" ht="30.75" customHeight="1" thickBot="1">
      <c r="B47" s="789" t="s">
        <v>301</v>
      </c>
      <c r="C47" s="790"/>
      <c r="D47" s="790"/>
      <c r="E47" s="131"/>
      <c r="F47" s="324">
        <f>SUM(F7:F46)</f>
        <v>0</v>
      </c>
      <c r="G47" s="132" t="s">
        <v>300</v>
      </c>
      <c r="H47" s="71" t="str">
        <f>IF(入力シート!C33=F47,"　","←入力シートの他病院受入総研修時間数と相違しています。")</f>
        <v>　</v>
      </c>
    </row>
    <row r="48" spans="2:8" ht="18" customHeight="1">
      <c r="B48" s="4" t="s">
        <v>310</v>
      </c>
    </row>
    <row r="49" spans="4:6">
      <c r="D49" s="154"/>
      <c r="F49" s="157"/>
    </row>
  </sheetData>
  <sheetProtection sheet="1" objects="1" scenarios="1" selectLockedCells="1"/>
  <mergeCells count="105">
    <mergeCell ref="F6:G6"/>
    <mergeCell ref="G7:G8"/>
    <mergeCell ref="G9:G10"/>
    <mergeCell ref="G11:G12"/>
    <mergeCell ref="F7:F8"/>
    <mergeCell ref="F9:F10"/>
    <mergeCell ref="C1:D1"/>
    <mergeCell ref="E4:G4"/>
    <mergeCell ref="G45:G46"/>
    <mergeCell ref="B3:G3"/>
    <mergeCell ref="G29:G30"/>
    <mergeCell ref="G31:G32"/>
    <mergeCell ref="G33:G34"/>
    <mergeCell ref="G35:G36"/>
    <mergeCell ref="G21:G22"/>
    <mergeCell ref="G27:G28"/>
    <mergeCell ref="F11:F12"/>
    <mergeCell ref="G13:G14"/>
    <mergeCell ref="G15:G16"/>
    <mergeCell ref="F27:F28"/>
    <mergeCell ref="B35:B36"/>
    <mergeCell ref="D35:D36"/>
    <mergeCell ref="D39:D40"/>
    <mergeCell ref="B25:B26"/>
    <mergeCell ref="B47:D47"/>
    <mergeCell ref="G37:G38"/>
    <mergeCell ref="G39:G40"/>
    <mergeCell ref="G41:G42"/>
    <mergeCell ref="G43:G44"/>
    <mergeCell ref="F39:F40"/>
    <mergeCell ref="G17:G18"/>
    <mergeCell ref="G19:G20"/>
    <mergeCell ref="G25:G26"/>
    <mergeCell ref="G23:G24"/>
    <mergeCell ref="B45:B46"/>
    <mergeCell ref="D45:D46"/>
    <mergeCell ref="B43:B44"/>
    <mergeCell ref="D43:D44"/>
    <mergeCell ref="B41:B42"/>
    <mergeCell ref="F41:F42"/>
    <mergeCell ref="F43:F44"/>
    <mergeCell ref="F45:F46"/>
    <mergeCell ref="D41:D42"/>
    <mergeCell ref="E43:E44"/>
    <mergeCell ref="E45:E46"/>
    <mergeCell ref="B37:B38"/>
    <mergeCell ref="D37:D38"/>
    <mergeCell ref="B39:B40"/>
    <mergeCell ref="F13:F14"/>
    <mergeCell ref="F29:F30"/>
    <mergeCell ref="F31:F32"/>
    <mergeCell ref="F33:F34"/>
    <mergeCell ref="F35:F36"/>
    <mergeCell ref="F37:F38"/>
    <mergeCell ref="B33:B34"/>
    <mergeCell ref="D33:D34"/>
    <mergeCell ref="F15:F16"/>
    <mergeCell ref="F17:F18"/>
    <mergeCell ref="F19:F20"/>
    <mergeCell ref="F21:F22"/>
    <mergeCell ref="F23:F24"/>
    <mergeCell ref="F25:F26"/>
    <mergeCell ref="B31:B32"/>
    <mergeCell ref="D31:D32"/>
    <mergeCell ref="B23:B24"/>
    <mergeCell ref="D23:D24"/>
    <mergeCell ref="B29:B30"/>
    <mergeCell ref="D29:D30"/>
    <mergeCell ref="B27:B28"/>
    <mergeCell ref="D27:D28"/>
    <mergeCell ref="E13:E14"/>
    <mergeCell ref="E15:E16"/>
    <mergeCell ref="E17:E18"/>
    <mergeCell ref="B15:B16"/>
    <mergeCell ref="D15:D16"/>
    <mergeCell ref="B21:B22"/>
    <mergeCell ref="B7:B8"/>
    <mergeCell ref="E7:E8"/>
    <mergeCell ref="E9:E10"/>
    <mergeCell ref="D7:D8"/>
    <mergeCell ref="B11:B12"/>
    <mergeCell ref="D11:D12"/>
    <mergeCell ref="B9:B10"/>
    <mergeCell ref="D9:D10"/>
    <mergeCell ref="E11:E12"/>
    <mergeCell ref="E19:E20"/>
    <mergeCell ref="B13:B14"/>
    <mergeCell ref="D13:D14"/>
    <mergeCell ref="B19:B20"/>
    <mergeCell ref="D19:D20"/>
    <mergeCell ref="B17:B18"/>
    <mergeCell ref="D17:D18"/>
    <mergeCell ref="E35:E36"/>
    <mergeCell ref="E37:E38"/>
    <mergeCell ref="E39:E40"/>
    <mergeCell ref="E41:E42"/>
    <mergeCell ref="E27:E28"/>
    <mergeCell ref="E29:E30"/>
    <mergeCell ref="E31:E32"/>
    <mergeCell ref="E33:E34"/>
    <mergeCell ref="D21:D22"/>
    <mergeCell ref="E21:E22"/>
    <mergeCell ref="E23:E24"/>
    <mergeCell ref="E25:E26"/>
    <mergeCell ref="D25:D26"/>
  </mergeCells>
  <phoneticPr fontId="4"/>
  <dataValidations count="2">
    <dataValidation type="list" allowBlank="1" showInputMessage="1" showErrorMessage="1" sqref="E7:E46" xr:uid="{00000000-0002-0000-0C00-000000000000}">
      <formula1>$I$10:$L$10</formula1>
    </dataValidation>
    <dataValidation imeMode="hiragana" allowBlank="1" showInputMessage="1" showErrorMessage="1" sqref="C7 C9 C11 C13 C15 C17 C19 C21 C23 C25 C27 C29 C31 C33 C35 C37 C39 C41 C43 C45" xr:uid="{00000000-0002-0000-0C00-000001000000}"/>
  </dataValidations>
  <pageMargins left="0.43307086614173229" right="0.31496062992125984" top="0.47244094488188981" bottom="0.39370078740157483" header="0.51181102362204722" footer="0.23622047244094491"/>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34998626667073579"/>
  </sheetPr>
  <dimension ref="A2:H73"/>
  <sheetViews>
    <sheetView workbookViewId="0"/>
  </sheetViews>
  <sheetFormatPr defaultRowHeight="13.5"/>
  <cols>
    <col min="1" max="1" width="5.125" customWidth="1"/>
    <col min="2" max="2" width="9" style="25"/>
    <col min="3" max="3" width="4.875" customWidth="1"/>
    <col min="4" max="4" width="7" customWidth="1"/>
    <col min="5" max="5" width="10.625" style="25" customWidth="1"/>
    <col min="6" max="6" width="4.875" customWidth="1"/>
    <col min="7" max="7" width="5.875" customWidth="1"/>
    <col min="8" max="8" width="10.75" style="25" customWidth="1"/>
  </cols>
  <sheetData>
    <row r="2" spans="1:8">
      <c r="A2" t="s">
        <v>30</v>
      </c>
      <c r="D2" t="s">
        <v>66</v>
      </c>
      <c r="G2" t="s">
        <v>111</v>
      </c>
    </row>
    <row r="3" spans="1:8">
      <c r="A3">
        <v>0</v>
      </c>
      <c r="B3" s="25">
        <v>0</v>
      </c>
      <c r="D3">
        <v>0</v>
      </c>
      <c r="E3" s="25">
        <v>0</v>
      </c>
      <c r="G3">
        <v>0</v>
      </c>
      <c r="H3" s="25">
        <v>0</v>
      </c>
    </row>
    <row r="4" spans="1:8">
      <c r="A4">
        <v>1</v>
      </c>
      <c r="B4" s="25">
        <v>440000</v>
      </c>
      <c r="D4">
        <v>1</v>
      </c>
      <c r="E4" s="25">
        <v>215000</v>
      </c>
      <c r="G4">
        <v>1</v>
      </c>
      <c r="H4" s="25">
        <v>113000</v>
      </c>
    </row>
    <row r="5" spans="1:8">
      <c r="A5">
        <v>2</v>
      </c>
      <c r="B5" s="25">
        <v>630000</v>
      </c>
      <c r="D5">
        <v>2</v>
      </c>
      <c r="E5" s="25">
        <v>430000</v>
      </c>
      <c r="G5">
        <v>2</v>
      </c>
      <c r="H5" s="25">
        <v>113000</v>
      </c>
    </row>
    <row r="6" spans="1:8">
      <c r="A6">
        <v>3</v>
      </c>
      <c r="B6" s="25">
        <v>630000</v>
      </c>
      <c r="D6">
        <v>3</v>
      </c>
      <c r="E6" s="25">
        <v>645000</v>
      </c>
      <c r="G6">
        <v>3</v>
      </c>
      <c r="H6" s="25">
        <v>113000</v>
      </c>
    </row>
    <row r="7" spans="1:8">
      <c r="A7">
        <v>4</v>
      </c>
      <c r="B7" s="25">
        <v>630000</v>
      </c>
      <c r="D7">
        <v>4</v>
      </c>
      <c r="E7" s="25">
        <v>860000</v>
      </c>
      <c r="G7">
        <v>4</v>
      </c>
      <c r="H7" s="25">
        <v>113000</v>
      </c>
    </row>
    <row r="8" spans="1:8">
      <c r="A8">
        <v>5</v>
      </c>
      <c r="B8" s="25">
        <v>630000</v>
      </c>
      <c r="D8">
        <v>5</v>
      </c>
      <c r="E8" s="25">
        <v>1075000</v>
      </c>
      <c r="G8">
        <v>5</v>
      </c>
      <c r="H8" s="25">
        <v>226000</v>
      </c>
    </row>
    <row r="9" spans="1:8">
      <c r="A9">
        <v>6</v>
      </c>
      <c r="B9" s="25">
        <v>630000</v>
      </c>
      <c r="D9">
        <v>6</v>
      </c>
      <c r="E9" s="25">
        <v>1290000</v>
      </c>
      <c r="G9">
        <v>6</v>
      </c>
      <c r="H9" s="25">
        <v>226000</v>
      </c>
    </row>
    <row r="10" spans="1:8">
      <c r="A10">
        <v>7</v>
      </c>
      <c r="B10" s="25">
        <v>630000</v>
      </c>
      <c r="D10">
        <v>7</v>
      </c>
      <c r="E10" s="25">
        <v>1505000</v>
      </c>
      <c r="G10">
        <v>7</v>
      </c>
      <c r="H10" s="25">
        <v>226000</v>
      </c>
    </row>
    <row r="11" spans="1:8">
      <c r="A11">
        <v>8</v>
      </c>
      <c r="B11" s="25">
        <v>630000</v>
      </c>
      <c r="D11">
        <v>8</v>
      </c>
      <c r="E11" s="25">
        <v>1720000</v>
      </c>
      <c r="G11">
        <v>8</v>
      </c>
      <c r="H11" s="25">
        <v>226000</v>
      </c>
    </row>
    <row r="12" spans="1:8">
      <c r="A12">
        <v>9</v>
      </c>
      <c r="B12" s="25">
        <v>630000</v>
      </c>
      <c r="D12">
        <v>9</v>
      </c>
      <c r="E12" s="25">
        <v>1935000</v>
      </c>
      <c r="G12">
        <v>9</v>
      </c>
      <c r="H12" s="25">
        <v>226000</v>
      </c>
    </row>
    <row r="13" spans="1:8">
      <c r="A13">
        <v>10</v>
      </c>
      <c r="B13" s="25">
        <v>630000</v>
      </c>
      <c r="D13">
        <v>10</v>
      </c>
      <c r="E13" s="25">
        <v>2150000</v>
      </c>
      <c r="G13">
        <v>10</v>
      </c>
      <c r="H13" s="25">
        <v>566000</v>
      </c>
    </row>
    <row r="14" spans="1:8">
      <c r="A14">
        <v>11</v>
      </c>
      <c r="B14" s="25">
        <v>630000</v>
      </c>
      <c r="D14">
        <v>11</v>
      </c>
      <c r="E14" s="25">
        <v>2365000</v>
      </c>
      <c r="G14">
        <v>11</v>
      </c>
      <c r="H14" s="25">
        <v>566000</v>
      </c>
    </row>
    <row r="15" spans="1:8">
      <c r="A15">
        <v>12</v>
      </c>
      <c r="B15" s="25">
        <v>630000</v>
      </c>
      <c r="D15">
        <v>12</v>
      </c>
      <c r="E15" s="25">
        <v>2580000</v>
      </c>
      <c r="G15">
        <v>12</v>
      </c>
      <c r="H15" s="25">
        <v>566000</v>
      </c>
    </row>
    <row r="16" spans="1:8">
      <c r="A16">
        <v>13</v>
      </c>
      <c r="B16" s="25">
        <v>630000</v>
      </c>
      <c r="D16">
        <v>13</v>
      </c>
      <c r="E16" s="25">
        <v>2795000</v>
      </c>
      <c r="G16">
        <v>13</v>
      </c>
      <c r="H16" s="25">
        <v>566000</v>
      </c>
    </row>
    <row r="17" spans="1:8">
      <c r="A17">
        <v>14</v>
      </c>
      <c r="B17" s="25">
        <v>630000</v>
      </c>
      <c r="D17">
        <v>14</v>
      </c>
      <c r="E17" s="25">
        <v>3010000</v>
      </c>
      <c r="G17">
        <v>14</v>
      </c>
      <c r="H17" s="25">
        <v>566000</v>
      </c>
    </row>
    <row r="18" spans="1:8">
      <c r="A18">
        <v>15</v>
      </c>
      <c r="B18" s="25">
        <v>630000</v>
      </c>
      <c r="G18">
        <v>15</v>
      </c>
      <c r="H18" s="25">
        <v>849000</v>
      </c>
    </row>
    <row r="19" spans="1:8">
      <c r="A19">
        <v>16</v>
      </c>
      <c r="B19" s="25">
        <v>630000</v>
      </c>
      <c r="G19">
        <v>16</v>
      </c>
      <c r="H19" s="25">
        <v>849000</v>
      </c>
    </row>
    <row r="20" spans="1:8">
      <c r="A20">
        <v>17</v>
      </c>
      <c r="B20" s="25">
        <v>630000</v>
      </c>
      <c r="G20">
        <v>17</v>
      </c>
      <c r="H20" s="25">
        <v>849000</v>
      </c>
    </row>
    <row r="21" spans="1:8">
      <c r="A21">
        <v>18</v>
      </c>
      <c r="B21" s="25">
        <v>630000</v>
      </c>
      <c r="G21">
        <v>18</v>
      </c>
      <c r="H21" s="25">
        <v>849000</v>
      </c>
    </row>
    <row r="22" spans="1:8">
      <c r="A22">
        <v>19</v>
      </c>
      <c r="B22" s="25">
        <v>630000</v>
      </c>
      <c r="G22">
        <v>19</v>
      </c>
      <c r="H22" s="25">
        <v>849000</v>
      </c>
    </row>
    <row r="23" spans="1:8">
      <c r="A23">
        <v>20</v>
      </c>
      <c r="B23" s="25">
        <v>630000</v>
      </c>
      <c r="G23">
        <v>20</v>
      </c>
      <c r="H23" s="25">
        <v>1132000</v>
      </c>
    </row>
    <row r="24" spans="1:8">
      <c r="A24">
        <v>21</v>
      </c>
      <c r="B24" s="25">
        <v>630000</v>
      </c>
      <c r="G24">
        <v>21</v>
      </c>
      <c r="H24" s="25">
        <v>1177000</v>
      </c>
    </row>
    <row r="25" spans="1:8">
      <c r="A25">
        <v>22</v>
      </c>
      <c r="B25" s="25">
        <v>630000</v>
      </c>
      <c r="G25">
        <v>22</v>
      </c>
      <c r="H25" s="25">
        <v>1222000</v>
      </c>
    </row>
    <row r="26" spans="1:8">
      <c r="A26">
        <v>23</v>
      </c>
      <c r="B26" s="25">
        <v>630000</v>
      </c>
      <c r="G26">
        <v>23</v>
      </c>
      <c r="H26" s="25">
        <v>1267000</v>
      </c>
    </row>
    <row r="27" spans="1:8">
      <c r="A27">
        <v>24</v>
      </c>
      <c r="B27" s="25">
        <v>630000</v>
      </c>
      <c r="G27">
        <v>24</v>
      </c>
      <c r="H27" s="25">
        <v>1312000</v>
      </c>
    </row>
    <row r="28" spans="1:8">
      <c r="A28">
        <v>25</v>
      </c>
      <c r="B28" s="25">
        <v>630000</v>
      </c>
      <c r="G28">
        <v>25</v>
      </c>
      <c r="H28" s="25">
        <v>1357000</v>
      </c>
    </row>
    <row r="29" spans="1:8">
      <c r="A29">
        <v>26</v>
      </c>
      <c r="B29" s="25">
        <v>630000</v>
      </c>
      <c r="G29">
        <v>26</v>
      </c>
      <c r="H29" s="25">
        <v>1402000</v>
      </c>
    </row>
    <row r="30" spans="1:8">
      <c r="A30">
        <v>27</v>
      </c>
      <c r="B30" s="25">
        <v>630000</v>
      </c>
      <c r="G30">
        <v>27</v>
      </c>
      <c r="H30" s="25">
        <v>1447000</v>
      </c>
    </row>
    <row r="31" spans="1:8">
      <c r="A31">
        <v>28</v>
      </c>
      <c r="B31" s="25">
        <v>630000</v>
      </c>
      <c r="G31">
        <v>28</v>
      </c>
      <c r="H31" s="25">
        <v>1492000</v>
      </c>
    </row>
    <row r="32" spans="1:8">
      <c r="A32">
        <v>29</v>
      </c>
      <c r="B32" s="25">
        <v>630000</v>
      </c>
      <c r="G32">
        <v>29</v>
      </c>
      <c r="H32" s="25">
        <v>1537000</v>
      </c>
    </row>
    <row r="33" spans="1:8">
      <c r="A33">
        <v>30</v>
      </c>
      <c r="B33" s="25">
        <v>630000</v>
      </c>
      <c r="G33">
        <v>30</v>
      </c>
      <c r="H33" s="25">
        <v>1582000</v>
      </c>
    </row>
    <row r="34" spans="1:8">
      <c r="A34">
        <v>31</v>
      </c>
      <c r="B34" s="25">
        <v>630000</v>
      </c>
    </row>
    <row r="35" spans="1:8">
      <c r="A35">
        <v>32</v>
      </c>
      <c r="B35" s="25">
        <v>630000</v>
      </c>
    </row>
    <row r="36" spans="1:8">
      <c r="A36">
        <v>33</v>
      </c>
      <c r="B36" s="25">
        <v>630000</v>
      </c>
    </row>
    <row r="37" spans="1:8">
      <c r="A37">
        <v>34</v>
      </c>
      <c r="B37" s="25">
        <v>630000</v>
      </c>
    </row>
    <row r="38" spans="1:8">
      <c r="A38">
        <v>35</v>
      </c>
      <c r="B38" s="25">
        <v>630000</v>
      </c>
    </row>
    <row r="39" spans="1:8">
      <c r="A39">
        <v>36</v>
      </c>
      <c r="B39" s="25">
        <v>630000</v>
      </c>
    </row>
    <row r="40" spans="1:8">
      <c r="A40">
        <v>37</v>
      </c>
      <c r="B40" s="25">
        <v>630000</v>
      </c>
    </row>
    <row r="41" spans="1:8">
      <c r="A41">
        <v>38</v>
      </c>
      <c r="B41" s="25">
        <v>630000</v>
      </c>
    </row>
    <row r="42" spans="1:8">
      <c r="A42">
        <v>39</v>
      </c>
      <c r="B42" s="25">
        <v>630000</v>
      </c>
    </row>
    <row r="43" spans="1:8">
      <c r="A43">
        <v>40</v>
      </c>
      <c r="B43" s="25">
        <v>630000</v>
      </c>
    </row>
    <row r="44" spans="1:8">
      <c r="A44">
        <v>41</v>
      </c>
      <c r="B44" s="25">
        <v>630000</v>
      </c>
    </row>
    <row r="45" spans="1:8">
      <c r="A45">
        <v>42</v>
      </c>
      <c r="B45" s="25">
        <v>630000</v>
      </c>
    </row>
    <row r="46" spans="1:8">
      <c r="A46">
        <v>43</v>
      </c>
      <c r="B46" s="25">
        <v>630000</v>
      </c>
    </row>
    <row r="47" spans="1:8">
      <c r="A47">
        <v>44</v>
      </c>
      <c r="B47" s="25">
        <v>630000</v>
      </c>
    </row>
    <row r="48" spans="1:8">
      <c r="A48">
        <v>45</v>
      </c>
      <c r="B48" s="25">
        <v>630000</v>
      </c>
    </row>
    <row r="49" spans="1:2">
      <c r="A49">
        <v>46</v>
      </c>
      <c r="B49" s="25">
        <v>630000</v>
      </c>
    </row>
    <row r="50" spans="1:2">
      <c r="A50">
        <v>47</v>
      </c>
      <c r="B50" s="25">
        <v>630000</v>
      </c>
    </row>
    <row r="51" spans="1:2">
      <c r="A51">
        <v>48</v>
      </c>
      <c r="B51" s="25">
        <v>630000</v>
      </c>
    </row>
    <row r="52" spans="1:2">
      <c r="A52">
        <v>49</v>
      </c>
      <c r="B52" s="25">
        <v>630000</v>
      </c>
    </row>
    <row r="53" spans="1:2">
      <c r="A53">
        <v>50</v>
      </c>
      <c r="B53" s="25">
        <v>630000</v>
      </c>
    </row>
    <row r="54" spans="1:2">
      <c r="A54">
        <v>51</v>
      </c>
      <c r="B54" s="25">
        <v>630000</v>
      </c>
    </row>
    <row r="55" spans="1:2">
      <c r="A55">
        <v>52</v>
      </c>
      <c r="B55" s="25">
        <v>630000</v>
      </c>
    </row>
    <row r="56" spans="1:2">
      <c r="A56">
        <v>53</v>
      </c>
      <c r="B56" s="25">
        <v>630000</v>
      </c>
    </row>
    <row r="57" spans="1:2">
      <c r="A57">
        <v>54</v>
      </c>
      <c r="B57" s="25">
        <v>630000</v>
      </c>
    </row>
    <row r="58" spans="1:2">
      <c r="A58">
        <v>55</v>
      </c>
      <c r="B58" s="25">
        <v>630000</v>
      </c>
    </row>
    <row r="59" spans="1:2">
      <c r="A59">
        <v>56</v>
      </c>
      <c r="B59" s="25">
        <v>630000</v>
      </c>
    </row>
    <row r="60" spans="1:2">
      <c r="A60">
        <v>57</v>
      </c>
      <c r="B60" s="25">
        <v>630000</v>
      </c>
    </row>
    <row r="61" spans="1:2">
      <c r="A61">
        <v>58</v>
      </c>
      <c r="B61" s="25">
        <v>630000</v>
      </c>
    </row>
    <row r="62" spans="1:2">
      <c r="A62">
        <v>59</v>
      </c>
      <c r="B62" s="25">
        <v>630000</v>
      </c>
    </row>
    <row r="63" spans="1:2">
      <c r="A63">
        <v>60</v>
      </c>
      <c r="B63" s="25">
        <v>630000</v>
      </c>
    </row>
    <row r="64" spans="1:2">
      <c r="A64">
        <v>61</v>
      </c>
      <c r="B64" s="25">
        <v>630000</v>
      </c>
    </row>
    <row r="65" spans="1:2">
      <c r="A65">
        <v>62</v>
      </c>
      <c r="B65" s="25">
        <v>630000</v>
      </c>
    </row>
    <row r="66" spans="1:2">
      <c r="A66">
        <v>63</v>
      </c>
      <c r="B66" s="25">
        <v>630000</v>
      </c>
    </row>
    <row r="67" spans="1:2">
      <c r="A67">
        <v>64</v>
      </c>
      <c r="B67" s="25">
        <v>630000</v>
      </c>
    </row>
    <row r="68" spans="1:2">
      <c r="A68">
        <v>65</v>
      </c>
      <c r="B68" s="25">
        <v>630000</v>
      </c>
    </row>
    <row r="69" spans="1:2">
      <c r="A69">
        <v>66</v>
      </c>
      <c r="B69" s="25">
        <v>630000</v>
      </c>
    </row>
    <row r="70" spans="1:2">
      <c r="A70">
        <v>67</v>
      </c>
      <c r="B70" s="25">
        <v>630000</v>
      </c>
    </row>
    <row r="71" spans="1:2">
      <c r="A71">
        <v>68</v>
      </c>
      <c r="B71" s="25">
        <v>630000</v>
      </c>
    </row>
    <row r="72" spans="1:2">
      <c r="A72">
        <v>69</v>
      </c>
      <c r="B72" s="25">
        <v>630000</v>
      </c>
    </row>
    <row r="73" spans="1:2">
      <c r="A73">
        <v>70</v>
      </c>
      <c r="B73" s="25">
        <v>630000</v>
      </c>
    </row>
  </sheetData>
  <sheetProtection selectLockedCells="1"/>
  <phoneticPr fontId="4"/>
  <pageMargins left="0.75" right="0.75" top="1" bottom="1" header="0.51200000000000001" footer="0.5120000000000000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34998626667073579"/>
  </sheetPr>
  <dimension ref="A1:AI21"/>
  <sheetViews>
    <sheetView topLeftCell="A2" workbookViewId="0">
      <selection activeCell="A9" sqref="A9"/>
    </sheetView>
  </sheetViews>
  <sheetFormatPr defaultColWidth="9" defaultRowHeight="13.5"/>
  <cols>
    <col min="1" max="1" width="12" style="195" customWidth="1"/>
    <col min="2" max="2" width="11.875" style="195" bestFit="1" customWidth="1"/>
    <col min="3" max="3" width="12" style="195" customWidth="1"/>
    <col min="4" max="4" width="11.125" style="195" customWidth="1"/>
    <col min="5" max="5" width="10" style="195" customWidth="1"/>
    <col min="6" max="6" width="13.25" style="195" customWidth="1"/>
    <col min="7" max="7" width="12.25" style="195" customWidth="1"/>
    <col min="8" max="8" width="12.75" style="195" bestFit="1" customWidth="1"/>
    <col min="9" max="9" width="12.5" style="195" customWidth="1"/>
    <col min="10" max="10" width="10.75" style="195" customWidth="1"/>
    <col min="11" max="11" width="12.125" style="195" customWidth="1"/>
    <col min="12" max="12" width="12.25" style="195" customWidth="1"/>
    <col min="13" max="13" width="11" style="195" bestFit="1" customWidth="1"/>
    <col min="14" max="14" width="13" style="195" customWidth="1"/>
    <col min="15" max="15" width="9.875" style="195" customWidth="1"/>
    <col min="16" max="16" width="10.625" style="195" customWidth="1"/>
    <col min="17" max="17" width="10.375" style="195" customWidth="1"/>
    <col min="18" max="18" width="10.75" style="195" customWidth="1"/>
    <col min="19" max="19" width="12.5" style="195" customWidth="1"/>
    <col min="20" max="33" width="4.875" style="195" customWidth="1"/>
    <col min="34" max="34" width="9.875" style="195" customWidth="1"/>
    <col min="35" max="35" width="4.875" style="195" customWidth="1"/>
    <col min="36" max="16384" width="9" style="195"/>
  </cols>
  <sheetData>
    <row r="1" spans="1:35">
      <c r="A1" s="195" t="s">
        <v>201</v>
      </c>
    </row>
    <row r="3" spans="1:35">
      <c r="A3" s="195" t="s">
        <v>200</v>
      </c>
    </row>
    <row r="4" spans="1:35" ht="14.25" thickBot="1">
      <c r="A4" s="195" t="s">
        <v>202</v>
      </c>
    </row>
    <row r="5" spans="1:35" s="201" customFormat="1" ht="12">
      <c r="A5" s="196"/>
      <c r="B5" s="197"/>
      <c r="C5" s="198"/>
      <c r="D5" s="199"/>
      <c r="E5" s="199"/>
      <c r="F5" s="199"/>
      <c r="G5" s="199"/>
      <c r="H5" s="818" t="s">
        <v>204</v>
      </c>
      <c r="I5" s="819"/>
      <c r="J5" s="819"/>
      <c r="K5" s="819"/>
      <c r="L5" s="819"/>
      <c r="M5" s="819"/>
      <c r="N5" s="820"/>
      <c r="O5" s="199"/>
      <c r="P5" s="199"/>
      <c r="Q5" s="199"/>
      <c r="R5" s="199"/>
      <c r="S5" s="199"/>
      <c r="T5" s="200"/>
    </row>
    <row r="6" spans="1:35" s="207" customFormat="1" ht="24">
      <c r="A6" s="811" t="s">
        <v>332</v>
      </c>
      <c r="B6" s="812" t="s">
        <v>205</v>
      </c>
      <c r="C6" s="803" t="s">
        <v>206</v>
      </c>
      <c r="D6" s="812" t="s">
        <v>207</v>
      </c>
      <c r="E6" s="803" t="s">
        <v>378</v>
      </c>
      <c r="F6" s="812" t="s">
        <v>208</v>
      </c>
      <c r="G6" s="803" t="s">
        <v>379</v>
      </c>
      <c r="H6" s="813" t="s">
        <v>380</v>
      </c>
      <c r="I6" s="206" t="s">
        <v>377</v>
      </c>
      <c r="J6" s="206" t="s">
        <v>209</v>
      </c>
      <c r="K6" s="814" t="s">
        <v>381</v>
      </c>
      <c r="L6" s="815"/>
      <c r="M6" s="816"/>
      <c r="N6" s="817" t="s">
        <v>210</v>
      </c>
      <c r="O6" s="812" t="s">
        <v>211</v>
      </c>
      <c r="P6" s="812" t="s">
        <v>470</v>
      </c>
      <c r="Q6" s="803" t="s">
        <v>212</v>
      </c>
      <c r="R6" s="803" t="s">
        <v>213</v>
      </c>
      <c r="S6" s="803" t="s">
        <v>214</v>
      </c>
      <c r="T6" s="804" t="s">
        <v>215</v>
      </c>
    </row>
    <row r="7" spans="1:35" s="207" customFormat="1" ht="12">
      <c r="A7" s="811"/>
      <c r="B7" s="812"/>
      <c r="C7" s="803"/>
      <c r="D7" s="812"/>
      <c r="E7" s="812"/>
      <c r="F7" s="812"/>
      <c r="G7" s="803"/>
      <c r="H7" s="803"/>
      <c r="I7" s="202" t="s">
        <v>216</v>
      </c>
      <c r="J7" s="202" t="s">
        <v>216</v>
      </c>
      <c r="K7" s="203" t="s">
        <v>217</v>
      </c>
      <c r="L7" s="203" t="s">
        <v>218</v>
      </c>
      <c r="M7" s="202" t="s">
        <v>216</v>
      </c>
      <c r="N7" s="812"/>
      <c r="O7" s="812"/>
      <c r="P7" s="812"/>
      <c r="Q7" s="803"/>
      <c r="R7" s="803"/>
      <c r="S7" s="803"/>
      <c r="T7" s="804"/>
      <c r="V7" s="208"/>
    </row>
    <row r="8" spans="1:35" s="213" customFormat="1" ht="12">
      <c r="A8" s="209"/>
      <c r="B8" s="210"/>
      <c r="C8" s="210"/>
      <c r="D8" s="211" t="s">
        <v>219</v>
      </c>
      <c r="E8" s="211" t="s">
        <v>220</v>
      </c>
      <c r="F8" s="202" t="s">
        <v>221</v>
      </c>
      <c r="G8" s="211" t="s">
        <v>222</v>
      </c>
      <c r="H8" s="211"/>
      <c r="I8" s="211"/>
      <c r="J8" s="211"/>
      <c r="K8" s="211"/>
      <c r="L8" s="211"/>
      <c r="M8" s="211"/>
      <c r="N8" s="211" t="s">
        <v>333</v>
      </c>
      <c r="O8" s="211" t="s">
        <v>223</v>
      </c>
      <c r="P8" s="211" t="s">
        <v>334</v>
      </c>
      <c r="Q8" s="211" t="s">
        <v>335</v>
      </c>
      <c r="R8" s="211" t="s">
        <v>336</v>
      </c>
      <c r="S8" s="211" t="s">
        <v>337</v>
      </c>
      <c r="T8" s="212"/>
    </row>
    <row r="9" spans="1:35" s="214" customFormat="1" ht="21" customHeight="1" thickBot="1">
      <c r="A9" s="215" t="s">
        <v>203</v>
      </c>
      <c r="B9" s="216">
        <f>入力シート!C13</f>
        <v>0</v>
      </c>
      <c r="C9" s="216">
        <f>入力シート!C10</f>
        <v>0</v>
      </c>
      <c r="D9" s="217">
        <f>'様式１－１（所要額調書）'!B11</f>
        <v>0</v>
      </c>
      <c r="E9" s="217">
        <f>'様式１－１（所要額調書）'!C11</f>
        <v>0</v>
      </c>
      <c r="F9" s="217">
        <f>'様式１－１（所要額調書）'!D11</f>
        <v>0</v>
      </c>
      <c r="G9" s="217">
        <f>'様式１－１（所要額調書）'!E11</f>
        <v>0</v>
      </c>
      <c r="H9" s="216">
        <f>入力シート!D26</f>
        <v>0</v>
      </c>
      <c r="I9" s="217">
        <f>'様式１－１（所要額調書）'!F11</f>
        <v>0</v>
      </c>
      <c r="J9" s="217">
        <f>'様式１－１（所要額調書）'!G11</f>
        <v>0</v>
      </c>
      <c r="K9" s="217">
        <f>入力シート!C33</f>
        <v>0</v>
      </c>
      <c r="L9" s="217">
        <f>'様式１－１（所要額調書）'!I11</f>
        <v>0</v>
      </c>
      <c r="M9" s="217">
        <f>'様式１－１（所要額調書）'!J11</f>
        <v>0</v>
      </c>
      <c r="N9" s="217">
        <f>'様式１－１（所要額調書）'!K11</f>
        <v>0</v>
      </c>
      <c r="O9" s="401">
        <f>MIN(G9,N9)</f>
        <v>0</v>
      </c>
      <c r="P9" s="401">
        <f>MIN(F9,O9)</f>
        <v>0</v>
      </c>
      <c r="Q9" s="217">
        <f>'様式１－１（所要額調書）'!O11</f>
        <v>0</v>
      </c>
      <c r="R9" s="217">
        <f>'様式１－１（所要額調書）'!O11</f>
        <v>0</v>
      </c>
      <c r="S9" s="217">
        <f>'様式１－１（所要額調書）'!O11</f>
        <v>0</v>
      </c>
      <c r="T9" s="218"/>
    </row>
    <row r="10" spans="1:35">
      <c r="A10" s="204"/>
      <c r="B10" s="204"/>
      <c r="C10" s="204"/>
      <c r="D10" s="205"/>
      <c r="E10" s="205"/>
      <c r="F10" s="205"/>
      <c r="G10" s="205"/>
      <c r="H10" s="204"/>
      <c r="I10" s="205"/>
      <c r="J10" s="205"/>
      <c r="K10" s="205"/>
      <c r="L10" s="205"/>
      <c r="M10" s="205"/>
      <c r="N10" s="205"/>
      <c r="O10" s="205"/>
      <c r="P10" s="205"/>
      <c r="Q10" s="205"/>
      <c r="R10" s="205"/>
      <c r="S10" s="205"/>
      <c r="T10" s="205"/>
    </row>
    <row r="11" spans="1:35">
      <c r="A11" s="195" t="s">
        <v>471</v>
      </c>
    </row>
    <row r="12" spans="1:35" ht="14.25" thickBot="1">
      <c r="A12" s="195" t="s">
        <v>202</v>
      </c>
    </row>
    <row r="13" spans="1:35" s="163" customFormat="1" ht="13.5" customHeight="1">
      <c r="A13" s="825" t="s">
        <v>338</v>
      </c>
      <c r="B13" s="828" t="s">
        <v>224</v>
      </c>
      <c r="C13" s="823" t="s">
        <v>225</v>
      </c>
      <c r="D13" s="823" t="s">
        <v>376</v>
      </c>
      <c r="E13" s="823" t="s">
        <v>226</v>
      </c>
      <c r="F13" s="821" t="s">
        <v>374</v>
      </c>
      <c r="G13" s="821" t="s">
        <v>375</v>
      </c>
      <c r="H13" s="821" t="s">
        <v>227</v>
      </c>
      <c r="I13" s="821" t="s">
        <v>228</v>
      </c>
      <c r="J13" s="821" t="s">
        <v>227</v>
      </c>
      <c r="K13" s="823" t="s">
        <v>373</v>
      </c>
      <c r="L13" s="823" t="s">
        <v>342</v>
      </c>
      <c r="M13" s="823" t="s">
        <v>339</v>
      </c>
      <c r="N13" s="823" t="s">
        <v>372</v>
      </c>
      <c r="O13" s="823" t="s">
        <v>340</v>
      </c>
      <c r="P13" s="823" t="s">
        <v>341</v>
      </c>
      <c r="Q13" s="823" t="s">
        <v>229</v>
      </c>
      <c r="R13" s="829" t="s">
        <v>472</v>
      </c>
      <c r="S13" s="831" t="s">
        <v>230</v>
      </c>
      <c r="T13" s="809" t="s">
        <v>231</v>
      </c>
      <c r="U13" s="809"/>
      <c r="V13" s="809"/>
      <c r="W13" s="809"/>
      <c r="X13" s="809"/>
      <c r="Y13" s="809"/>
      <c r="Z13" s="809" t="s">
        <v>232</v>
      </c>
      <c r="AA13" s="809" t="s">
        <v>233</v>
      </c>
      <c r="AB13" s="809" t="s">
        <v>234</v>
      </c>
      <c r="AC13" s="809"/>
      <c r="AD13" s="809"/>
      <c r="AE13" s="809"/>
      <c r="AF13" s="809"/>
      <c r="AG13" s="809"/>
      <c r="AH13" s="809"/>
      <c r="AI13" s="805" t="s">
        <v>235</v>
      </c>
    </row>
    <row r="14" spans="1:35" s="163" customFormat="1" ht="24" customHeight="1">
      <c r="A14" s="826"/>
      <c r="B14" s="808"/>
      <c r="C14" s="824"/>
      <c r="D14" s="824"/>
      <c r="E14" s="824"/>
      <c r="F14" s="822"/>
      <c r="G14" s="822"/>
      <c r="H14" s="822"/>
      <c r="I14" s="822"/>
      <c r="J14" s="822"/>
      <c r="K14" s="808"/>
      <c r="L14" s="824"/>
      <c r="M14" s="824"/>
      <c r="N14" s="824"/>
      <c r="O14" s="824"/>
      <c r="P14" s="824"/>
      <c r="Q14" s="824"/>
      <c r="R14" s="830"/>
      <c r="S14" s="830"/>
      <c r="T14" s="807" t="s">
        <v>236</v>
      </c>
      <c r="U14" s="807"/>
      <c r="V14" s="807" t="s">
        <v>237</v>
      </c>
      <c r="W14" s="807"/>
      <c r="X14" s="807" t="s">
        <v>238</v>
      </c>
      <c r="Y14" s="807"/>
      <c r="Z14" s="810"/>
      <c r="AA14" s="810"/>
      <c r="AB14" s="808" t="s">
        <v>239</v>
      </c>
      <c r="AC14" s="808"/>
      <c r="AD14" s="808"/>
      <c r="AE14" s="808"/>
      <c r="AF14" s="807" t="s">
        <v>240</v>
      </c>
      <c r="AG14" s="807" t="s">
        <v>241</v>
      </c>
      <c r="AH14" s="807" t="s">
        <v>242</v>
      </c>
      <c r="AI14" s="806"/>
    </row>
    <row r="15" spans="1:35" s="163" customFormat="1" ht="31.5" customHeight="1">
      <c r="A15" s="827"/>
      <c r="B15" s="808"/>
      <c r="C15" s="824"/>
      <c r="D15" s="824"/>
      <c r="E15" s="824"/>
      <c r="F15" s="822"/>
      <c r="G15" s="822"/>
      <c r="H15" s="822"/>
      <c r="I15" s="822"/>
      <c r="J15" s="822"/>
      <c r="K15" s="808"/>
      <c r="L15" s="824"/>
      <c r="M15" s="824"/>
      <c r="N15" s="824"/>
      <c r="O15" s="824"/>
      <c r="P15" s="824"/>
      <c r="Q15" s="824"/>
      <c r="R15" s="830"/>
      <c r="S15" s="830"/>
      <c r="T15" s="192" t="s">
        <v>243</v>
      </c>
      <c r="U15" s="192" t="s">
        <v>244</v>
      </c>
      <c r="V15" s="192" t="s">
        <v>243</v>
      </c>
      <c r="W15" s="192" t="s">
        <v>244</v>
      </c>
      <c r="X15" s="192" t="s">
        <v>243</v>
      </c>
      <c r="Y15" s="192" t="s">
        <v>244</v>
      </c>
      <c r="Z15" s="810"/>
      <c r="AA15" s="810"/>
      <c r="AB15" s="193" t="s">
        <v>245</v>
      </c>
      <c r="AC15" s="164" t="s">
        <v>246</v>
      </c>
      <c r="AD15" s="164" t="s">
        <v>247</v>
      </c>
      <c r="AE15" s="164" t="s">
        <v>248</v>
      </c>
      <c r="AF15" s="807"/>
      <c r="AG15" s="807"/>
      <c r="AH15" s="807"/>
      <c r="AI15" s="806"/>
    </row>
    <row r="16" spans="1:35" s="214" customFormat="1" ht="23.25" customHeight="1" thickBot="1">
      <c r="A16" s="215" t="s">
        <v>203</v>
      </c>
      <c r="B16" s="216">
        <f>B9</f>
        <v>0</v>
      </c>
      <c r="C16" s="216">
        <f>C9</f>
        <v>0</v>
      </c>
      <c r="D16" s="216">
        <f>'様式１－３（事業計画書）'!B11</f>
        <v>0</v>
      </c>
      <c r="E16" s="216">
        <f>'様式１－３（事業計画書）'!C11</f>
        <v>0</v>
      </c>
      <c r="F16" s="216" t="str">
        <f>'様式１－３（事業計画書）'!D11</f>
        <v>0</v>
      </c>
      <c r="G16" s="216" t="str">
        <f>'様式１－３（事業計画書）'!E11</f>
        <v>0</v>
      </c>
      <c r="H16" s="216">
        <f>'様式１－３（事業計画書）'!F11</f>
        <v>0</v>
      </c>
      <c r="I16" s="216" t="str">
        <f>'様式１－３（事業計画書）'!G11</f>
        <v>0</v>
      </c>
      <c r="J16" s="216">
        <f>'様式１－３（事業計画書）'!H11</f>
        <v>0</v>
      </c>
      <c r="K16" s="219">
        <f>'様式１－３（事業計画書）'!I11</f>
        <v>0</v>
      </c>
      <c r="L16" s="219">
        <f>'様式１－３（事業計画書）'!J11</f>
        <v>0</v>
      </c>
      <c r="M16" s="219">
        <f>'様式１－３（事業計画書）'!K11</f>
        <v>0</v>
      </c>
      <c r="N16" s="219">
        <f>'様式１－３（事業計画書）'!L11</f>
        <v>0</v>
      </c>
      <c r="O16" s="219">
        <f>'様式１－３（事業計画書）'!M11</f>
        <v>0</v>
      </c>
      <c r="P16" s="219">
        <f>'様式１－３（事業計画書）'!N11</f>
        <v>0</v>
      </c>
      <c r="Q16" s="220">
        <f>'様式１－３（事業計画書）'!O11</f>
        <v>0</v>
      </c>
      <c r="R16" s="220">
        <f>'様式１－３（事業計画書）'!P11</f>
        <v>0</v>
      </c>
      <c r="S16" s="220">
        <f>'様式１－３（事業計画書）'!Q11</f>
        <v>0</v>
      </c>
      <c r="T16" s="216">
        <f>'様式１－３（事業計画書）'!R11</f>
        <v>0</v>
      </c>
      <c r="U16" s="216">
        <f>'様式１－３（事業計画書）'!S11</f>
        <v>0</v>
      </c>
      <c r="V16" s="216">
        <f>'様式１－３（事業計画書）'!T11</f>
        <v>0</v>
      </c>
      <c r="W16" s="216">
        <f>'様式１－３（事業計画書）'!U11</f>
        <v>0</v>
      </c>
      <c r="X16" s="216">
        <f>'様式１－３（事業計画書）'!V11</f>
        <v>0</v>
      </c>
      <c r="Y16" s="216">
        <f>'様式１－３（事業計画書）'!W11</f>
        <v>0</v>
      </c>
      <c r="Z16" s="220">
        <f>'様式１－３（事業計画書）'!X11</f>
        <v>0</v>
      </c>
      <c r="AA16" s="220">
        <f>'様式１－３（事業計画書）'!Y11</f>
        <v>0</v>
      </c>
      <c r="AB16" s="216" t="str">
        <f>'様式１－３（事業計画書）'!Z11</f>
        <v>　</v>
      </c>
      <c r="AC16" s="216">
        <f>'様式１－３（事業計画書）'!AA11</f>
        <v>0</v>
      </c>
      <c r="AD16" s="216">
        <f>'様式１－３（事業計画書）'!AB11</f>
        <v>0</v>
      </c>
      <c r="AE16" s="216">
        <f>'様式１－３（事業計画書）'!AC11</f>
        <v>0</v>
      </c>
      <c r="AF16" s="216">
        <f>'様式１－３（事業計画書）'!AD11</f>
        <v>0</v>
      </c>
      <c r="AG16" s="216">
        <f>'様式１－３（事業計画書）'!AE11</f>
        <v>0</v>
      </c>
      <c r="AH16" s="221">
        <f>'様式１－３（事業計画書）'!AF11</f>
        <v>0</v>
      </c>
      <c r="AI16" s="222" t="str">
        <f>IF('様式１－３（事業計画書）'!AG11=""," ",'様式１－３（事業計画書）'!AG11)</f>
        <v xml:space="preserve"> </v>
      </c>
    </row>
    <row r="18" spans="1:19">
      <c r="A18" s="195" t="s">
        <v>343</v>
      </c>
    </row>
    <row r="19" spans="1:19" ht="14.25" thickBot="1">
      <c r="A19" s="195" t="s">
        <v>202</v>
      </c>
    </row>
    <row r="20" spans="1:19" s="405" customFormat="1" ht="12">
      <c r="A20" s="402" t="s">
        <v>358</v>
      </c>
      <c r="B20" s="403" t="s">
        <v>387</v>
      </c>
      <c r="C20" s="403" t="s">
        <v>359</v>
      </c>
      <c r="D20" s="403" t="s">
        <v>360</v>
      </c>
      <c r="E20" s="403" t="s">
        <v>473</v>
      </c>
      <c r="F20" s="403" t="s">
        <v>474</v>
      </c>
      <c r="G20" s="403" t="s">
        <v>361</v>
      </c>
      <c r="H20" s="403" t="s">
        <v>386</v>
      </c>
      <c r="I20" s="403" t="s">
        <v>362</v>
      </c>
      <c r="J20" s="403" t="s">
        <v>520</v>
      </c>
      <c r="K20" s="402" t="s">
        <v>358</v>
      </c>
      <c r="L20" s="403" t="s">
        <v>370</v>
      </c>
      <c r="M20" s="403" t="s">
        <v>371</v>
      </c>
      <c r="N20" s="403" t="s">
        <v>363</v>
      </c>
      <c r="O20" s="403" t="s">
        <v>364</v>
      </c>
      <c r="P20" s="403" t="s">
        <v>365</v>
      </c>
      <c r="Q20" s="403" t="s">
        <v>366</v>
      </c>
      <c r="R20" s="403" t="s">
        <v>367</v>
      </c>
      <c r="S20" s="404" t="s">
        <v>368</v>
      </c>
    </row>
    <row r="21" spans="1:19" s="214" customFormat="1" ht="50.1" customHeight="1" thickBot="1">
      <c r="A21" s="223">
        <f>B9</f>
        <v>0</v>
      </c>
      <c r="B21" s="230">
        <f>入力シート!$C$9</f>
        <v>0</v>
      </c>
      <c r="C21" s="224">
        <f>入力シート!C10</f>
        <v>0</v>
      </c>
      <c r="D21" s="232">
        <f>入力シート!C11</f>
        <v>0</v>
      </c>
      <c r="E21" s="230">
        <f>入力シート!C14</f>
        <v>0</v>
      </c>
      <c r="F21" s="230">
        <f>入力シート!D14</f>
        <v>0</v>
      </c>
      <c r="G21" s="230">
        <f>入力シート!C16</f>
        <v>0</v>
      </c>
      <c r="H21" s="230">
        <f>入力シート!C17</f>
        <v>0</v>
      </c>
      <c r="I21" s="231">
        <f>入力シート!$C$18</f>
        <v>0</v>
      </c>
      <c r="J21" s="230">
        <f>入力シート!C8</f>
        <v>0</v>
      </c>
      <c r="K21" s="223">
        <f>入力シート!C13</f>
        <v>0</v>
      </c>
      <c r="L21" s="224">
        <f>入力シート!$G$34</f>
        <v>0</v>
      </c>
      <c r="M21" s="224">
        <f>入力シート!$H$34</f>
        <v>0</v>
      </c>
      <c r="N21" s="224">
        <f>入力シート!$G$35</f>
        <v>0</v>
      </c>
      <c r="O21" s="225">
        <f>入力シート!$G$36</f>
        <v>0</v>
      </c>
      <c r="P21" s="232">
        <f>入力シート!$G$37</f>
        <v>0</v>
      </c>
      <c r="Q21" s="230">
        <f>入力シート!$G$38</f>
        <v>0</v>
      </c>
      <c r="R21" s="226">
        <f>入力シート!$C$7</f>
        <v>45748</v>
      </c>
      <c r="S21" s="406" t="str">
        <f>IF(様式第1号!$L$9="","　",様式第1号!$L$9)</f>
        <v>　</v>
      </c>
    </row>
  </sheetData>
  <sheetProtection selectLockedCells="1"/>
  <mergeCells count="48">
    <mergeCell ref="F13:F15"/>
    <mergeCell ref="G13:G15"/>
    <mergeCell ref="H13:H15"/>
    <mergeCell ref="I13:I15"/>
    <mergeCell ref="T14:U14"/>
    <mergeCell ref="P13:P15"/>
    <mergeCell ref="Q13:Q15"/>
    <mergeCell ref="R13:R15"/>
    <mergeCell ref="S13:S15"/>
    <mergeCell ref="T13:Y13"/>
    <mergeCell ref="O13:O15"/>
    <mergeCell ref="A13:A15"/>
    <mergeCell ref="B13:B15"/>
    <mergeCell ref="C13:C15"/>
    <mergeCell ref="D13:D15"/>
    <mergeCell ref="E13:E15"/>
    <mergeCell ref="H5:N5"/>
    <mergeCell ref="J13:J15"/>
    <mergeCell ref="K13:K15"/>
    <mergeCell ref="L13:L15"/>
    <mergeCell ref="M13:M15"/>
    <mergeCell ref="N13:N15"/>
    <mergeCell ref="F6:F7"/>
    <mergeCell ref="O6:O7"/>
    <mergeCell ref="P6:P7"/>
    <mergeCell ref="Q6:Q7"/>
    <mergeCell ref="R6:R7"/>
    <mergeCell ref="G6:G7"/>
    <mergeCell ref="H6:H7"/>
    <mergeCell ref="K6:M6"/>
    <mergeCell ref="N6:N7"/>
    <mergeCell ref="A6:A7"/>
    <mergeCell ref="B6:B7"/>
    <mergeCell ref="C6:C7"/>
    <mergeCell ref="D6:D7"/>
    <mergeCell ref="E6:E7"/>
    <mergeCell ref="S6:S7"/>
    <mergeCell ref="T6:T7"/>
    <mergeCell ref="AI13:AI15"/>
    <mergeCell ref="V14:W14"/>
    <mergeCell ref="X14:Y14"/>
    <mergeCell ref="AB14:AE14"/>
    <mergeCell ref="AF14:AF15"/>
    <mergeCell ref="AG14:AG15"/>
    <mergeCell ref="AH14:AH15"/>
    <mergeCell ref="Z13:Z15"/>
    <mergeCell ref="AA13:AA15"/>
    <mergeCell ref="AB13:AH13"/>
  </mergeCells>
  <phoneticPr fontId="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sheetPr>
  <dimension ref="B1:P56"/>
  <sheetViews>
    <sheetView view="pageBreakPreview" zoomScaleNormal="100" zoomScaleSheetLayoutView="100" workbookViewId="0"/>
  </sheetViews>
  <sheetFormatPr defaultColWidth="9" defaultRowHeight="13.5"/>
  <cols>
    <col min="1" max="1" width="2.625" style="167" customWidth="1"/>
    <col min="2" max="2" width="5.625" style="167" customWidth="1"/>
    <col min="3" max="3" width="6.75" style="167" customWidth="1"/>
    <col min="4" max="4" width="2.25" style="167" customWidth="1"/>
    <col min="5" max="5" width="4" style="167" customWidth="1"/>
    <col min="6" max="6" width="9.25" style="167" customWidth="1"/>
    <col min="7" max="7" width="10.625" style="167" customWidth="1"/>
    <col min="8" max="8" width="10.25" style="167" customWidth="1"/>
    <col min="9" max="9" width="4.625" style="167" customWidth="1"/>
    <col min="10" max="10" width="3.625" style="167" customWidth="1"/>
    <col min="11" max="11" width="10.875" style="167" customWidth="1"/>
    <col min="12" max="12" width="17.75" style="167" customWidth="1"/>
    <col min="13" max="13" width="5.625" style="167" customWidth="1"/>
    <col min="14" max="14" width="2.625" style="167" customWidth="1"/>
    <col min="15" max="16384" width="9" style="167"/>
  </cols>
  <sheetData>
    <row r="1" spans="2:14" s="70" customFormat="1" ht="43.5" customHeight="1">
      <c r="B1" s="542" t="s">
        <v>521</v>
      </c>
      <c r="C1" s="542"/>
      <c r="D1" s="542"/>
      <c r="E1" s="542"/>
      <c r="F1" s="542"/>
      <c r="G1" s="542"/>
      <c r="H1" s="542"/>
      <c r="I1" s="542"/>
      <c r="J1" s="542"/>
      <c r="K1" s="542"/>
      <c r="L1" s="542"/>
      <c r="M1" s="542"/>
    </row>
    <row r="2" spans="2:14" ht="14.25">
      <c r="B2" s="75"/>
      <c r="C2" s="75"/>
      <c r="D2" s="75"/>
      <c r="E2" s="75"/>
      <c r="F2" s="75"/>
      <c r="G2" s="75"/>
      <c r="H2" s="75"/>
      <c r="I2" s="75"/>
      <c r="J2" s="75"/>
      <c r="K2" s="166" t="s">
        <v>256</v>
      </c>
      <c r="L2" s="74"/>
      <c r="M2" s="74"/>
      <c r="N2" s="74"/>
    </row>
    <row r="3" spans="2:14" ht="14.25">
      <c r="B3" s="75"/>
      <c r="C3" s="75" t="s">
        <v>257</v>
      </c>
      <c r="D3" s="75"/>
      <c r="E3" s="75"/>
      <c r="F3" s="75"/>
      <c r="G3" s="75"/>
      <c r="H3" s="75"/>
      <c r="I3" s="75"/>
      <c r="J3" s="75"/>
      <c r="K3" s="75"/>
      <c r="L3" s="75"/>
      <c r="M3" s="74"/>
      <c r="N3" s="74"/>
    </row>
    <row r="4" spans="2:14" ht="14.25">
      <c r="B4" s="75"/>
      <c r="C4" s="75"/>
      <c r="D4" s="75"/>
      <c r="E4" s="75"/>
      <c r="F4" s="75"/>
      <c r="G4" s="75"/>
      <c r="H4" s="75"/>
      <c r="I4" s="75"/>
      <c r="J4" s="75"/>
      <c r="K4" s="75"/>
      <c r="L4" s="75"/>
      <c r="M4" s="74"/>
      <c r="N4" s="74"/>
    </row>
    <row r="5" spans="2:14" ht="14.25">
      <c r="B5" s="75"/>
      <c r="C5" s="75"/>
      <c r="D5" s="75"/>
      <c r="E5" s="75"/>
      <c r="F5" s="75"/>
      <c r="G5" s="75"/>
      <c r="H5" s="75"/>
      <c r="I5" s="75"/>
      <c r="J5" s="75"/>
      <c r="K5" s="75"/>
      <c r="L5" s="75"/>
      <c r="M5" s="74"/>
      <c r="N5" s="74"/>
    </row>
    <row r="6" spans="2:14" s="169" customFormat="1" ht="27" customHeight="1">
      <c r="B6" s="545" t="s">
        <v>258</v>
      </c>
      <c r="C6" s="545"/>
      <c r="D6" s="545"/>
      <c r="E6" s="545"/>
      <c r="F6" s="545"/>
      <c r="G6" s="545"/>
      <c r="H6" s="545"/>
      <c r="I6" s="545"/>
      <c r="J6" s="545"/>
      <c r="K6" s="545"/>
      <c r="L6" s="545"/>
      <c r="M6" s="545"/>
      <c r="N6" s="168"/>
    </row>
    <row r="7" spans="2:14" ht="13.5" customHeight="1">
      <c r="B7" s="170"/>
      <c r="C7" s="170"/>
      <c r="D7" s="170"/>
      <c r="E7" s="170"/>
      <c r="F7" s="170"/>
      <c r="G7" s="170"/>
      <c r="H7" s="170"/>
      <c r="I7" s="170"/>
      <c r="J7" s="170"/>
      <c r="K7" s="170"/>
      <c r="L7" s="170"/>
      <c r="M7" s="170"/>
      <c r="N7" s="170"/>
    </row>
    <row r="8" spans="2:14" ht="14.25">
      <c r="B8" s="75"/>
      <c r="C8" s="75"/>
      <c r="D8" s="75"/>
      <c r="E8" s="171"/>
      <c r="F8" s="75"/>
      <c r="G8" s="75"/>
      <c r="H8" s="75"/>
      <c r="I8" s="75"/>
      <c r="J8" s="75"/>
      <c r="K8" s="75"/>
      <c r="L8" s="75"/>
      <c r="M8" s="74"/>
      <c r="N8" s="74"/>
    </row>
    <row r="9" spans="2:14" ht="18" customHeight="1">
      <c r="B9" s="75"/>
      <c r="C9" s="75"/>
      <c r="D9" s="75"/>
      <c r="E9" s="75"/>
      <c r="F9" s="75"/>
      <c r="G9" s="75"/>
      <c r="H9" s="75"/>
      <c r="I9" s="75"/>
      <c r="J9" s="75"/>
      <c r="K9" s="75"/>
      <c r="L9" s="549"/>
      <c r="M9" s="550"/>
      <c r="N9" s="74"/>
    </row>
    <row r="10" spans="2:14" ht="14.25">
      <c r="B10" s="75"/>
      <c r="C10" s="75"/>
      <c r="D10" s="75"/>
      <c r="E10" s="75"/>
      <c r="F10" s="75"/>
      <c r="G10" s="75"/>
      <c r="H10" s="75"/>
      <c r="I10" s="75"/>
      <c r="J10" s="74"/>
      <c r="K10" s="172"/>
      <c r="L10" s="547">
        <f>IF(入力シート!C7="","令和　年　月　日",入力シート!C7)</f>
        <v>45748</v>
      </c>
      <c r="M10" s="547"/>
      <c r="N10" s="173"/>
    </row>
    <row r="11" spans="2:14" ht="14.25">
      <c r="B11" s="75"/>
      <c r="C11" s="75"/>
      <c r="D11" s="75"/>
      <c r="E11" s="75"/>
      <c r="F11" s="75"/>
      <c r="G11" s="75"/>
      <c r="H11" s="75"/>
      <c r="I11" s="75"/>
      <c r="J11" s="74"/>
      <c r="K11" s="174"/>
      <c r="L11" s="175"/>
      <c r="M11" s="74"/>
      <c r="N11" s="74"/>
    </row>
    <row r="12" spans="2:14" ht="14.25">
      <c r="B12" s="75"/>
      <c r="C12" s="75"/>
      <c r="D12" s="75"/>
      <c r="E12" s="75"/>
      <c r="F12" s="75"/>
      <c r="G12" s="75"/>
      <c r="H12" s="75"/>
      <c r="I12" s="75"/>
      <c r="J12" s="176"/>
      <c r="K12" s="176"/>
      <c r="L12" s="176"/>
      <c r="M12" s="74"/>
      <c r="N12" s="74"/>
    </row>
    <row r="13" spans="2:14" ht="17.25">
      <c r="B13" s="75"/>
      <c r="C13" s="451" t="s">
        <v>513</v>
      </c>
      <c r="D13" s="75"/>
      <c r="E13" s="75"/>
      <c r="F13" s="75"/>
      <c r="G13" s="75"/>
      <c r="H13" s="75"/>
      <c r="I13" s="75"/>
      <c r="J13" s="75"/>
      <c r="K13" s="75"/>
      <c r="L13" s="75"/>
      <c r="M13" s="74"/>
      <c r="N13" s="74"/>
    </row>
    <row r="14" spans="2:14" ht="14.25">
      <c r="B14" s="75"/>
      <c r="C14" s="75"/>
      <c r="D14" s="75"/>
      <c r="E14" s="75"/>
      <c r="F14" s="75"/>
      <c r="G14" s="75"/>
      <c r="H14" s="75"/>
      <c r="I14" s="75"/>
      <c r="J14" s="75"/>
      <c r="K14" s="75"/>
      <c r="L14" s="75"/>
      <c r="M14" s="74"/>
      <c r="N14" s="74"/>
    </row>
    <row r="15" spans="2:14" ht="33" customHeight="1">
      <c r="B15" s="75"/>
      <c r="C15" s="75"/>
      <c r="D15" s="75"/>
      <c r="E15" s="75"/>
      <c r="F15" s="75"/>
      <c r="G15" s="75"/>
      <c r="H15" s="75"/>
      <c r="I15" s="75"/>
      <c r="J15" s="75"/>
      <c r="K15" s="75"/>
      <c r="L15" s="75"/>
      <c r="M15" s="74"/>
      <c r="N15" s="74"/>
    </row>
    <row r="16" spans="2:14" ht="24" customHeight="1">
      <c r="B16" s="75"/>
      <c r="C16" s="75"/>
      <c r="D16" s="75"/>
      <c r="E16" s="75"/>
      <c r="F16" s="75"/>
      <c r="G16" s="75"/>
      <c r="H16" s="177" t="s">
        <v>259</v>
      </c>
      <c r="I16" s="178"/>
      <c r="J16" s="546">
        <f>IF(入力シート!C15="理事長、代表理事等「法人代表者」",入力シート!C8,入力シート!C9)</f>
        <v>0</v>
      </c>
      <c r="K16" s="546"/>
      <c r="L16" s="546"/>
      <c r="M16" s="546"/>
      <c r="N16" s="546"/>
    </row>
    <row r="17" spans="2:16" ht="20.100000000000001" customHeight="1">
      <c r="B17" s="75"/>
      <c r="C17" s="75"/>
      <c r="D17" s="75"/>
      <c r="E17" s="75"/>
      <c r="F17" s="75"/>
      <c r="G17" s="75"/>
      <c r="H17" s="177" t="s">
        <v>260</v>
      </c>
      <c r="I17" s="178"/>
      <c r="J17" s="546" t="str">
        <f>IF(入力シート!C11="","　",入力シート!C11)</f>
        <v>　</v>
      </c>
      <c r="K17" s="546"/>
      <c r="L17" s="546"/>
      <c r="M17" s="546"/>
      <c r="N17" s="179"/>
    </row>
    <row r="18" spans="2:16" s="184" customFormat="1" ht="20.100000000000001" customHeight="1">
      <c r="B18" s="180"/>
      <c r="C18" s="180"/>
      <c r="D18" s="180"/>
      <c r="E18" s="180"/>
      <c r="F18" s="180"/>
      <c r="G18" s="180"/>
      <c r="H18" s="181"/>
      <c r="I18" s="182"/>
      <c r="J18" s="548" t="str">
        <f>IF(入力シート!C15="院長等「病院代表者」",入力シート!C13,CONCATENATE("(",入力シート!C13,")"))</f>
        <v>()</v>
      </c>
      <c r="K18" s="548"/>
      <c r="L18" s="548"/>
      <c r="M18" s="548"/>
      <c r="N18" s="183"/>
    </row>
    <row r="19" spans="2:16" ht="24" customHeight="1">
      <c r="B19" s="75"/>
      <c r="C19" s="75"/>
      <c r="D19" s="75"/>
      <c r="E19" s="75"/>
      <c r="F19" s="75"/>
      <c r="G19" s="75"/>
      <c r="H19" s="177" t="s">
        <v>123</v>
      </c>
      <c r="I19" s="178"/>
      <c r="J19" s="546" t="str">
        <f>IF(入力シート!C14="","代表者職・氏名",CONCATENATE(入力シート!C14&amp;"　　"&amp;入力シート!D14))</f>
        <v>代表者職・氏名</v>
      </c>
      <c r="K19" s="546"/>
      <c r="L19" s="546"/>
      <c r="M19" s="185"/>
      <c r="N19" s="185"/>
    </row>
    <row r="20" spans="2:16" ht="24" customHeight="1">
      <c r="B20" s="75"/>
      <c r="C20" s="75"/>
      <c r="D20" s="75"/>
      <c r="E20" s="75"/>
      <c r="F20" s="75"/>
      <c r="G20" s="75"/>
      <c r="H20" s="177" t="s">
        <v>510</v>
      </c>
      <c r="I20" s="178"/>
      <c r="J20" s="546" t="str">
        <f>IF(入力シート!C17="","　",入力シート!C17)</f>
        <v>　</v>
      </c>
      <c r="K20" s="546"/>
      <c r="L20" s="546"/>
      <c r="M20" s="449"/>
      <c r="N20" s="185"/>
    </row>
    <row r="21" spans="2:16" ht="24" customHeight="1">
      <c r="B21" s="75"/>
      <c r="C21" s="75"/>
      <c r="D21" s="75"/>
      <c r="E21" s="75"/>
      <c r="F21" s="75"/>
      <c r="G21" s="75"/>
      <c r="H21" s="450" t="s">
        <v>511</v>
      </c>
      <c r="I21" s="178"/>
      <c r="J21" s="546" t="str">
        <f>IF(入力シート!C18="","　",入力シート!C18)</f>
        <v>　</v>
      </c>
      <c r="K21" s="546"/>
      <c r="L21" s="546"/>
      <c r="M21" s="449"/>
      <c r="N21" s="185"/>
    </row>
    <row r="22" spans="2:16" ht="14.25">
      <c r="B22" s="75"/>
      <c r="C22" s="75"/>
      <c r="D22" s="75"/>
      <c r="E22" s="75"/>
      <c r="F22" s="75"/>
      <c r="G22" s="75"/>
      <c r="H22" s="75"/>
      <c r="I22" s="75"/>
      <c r="J22" s="75"/>
      <c r="K22" s="75"/>
      <c r="L22" s="75"/>
      <c r="M22" s="74"/>
      <c r="N22" s="74"/>
    </row>
    <row r="23" spans="2:16" ht="14.25">
      <c r="B23" s="75"/>
      <c r="C23" s="75"/>
      <c r="D23" s="75"/>
      <c r="E23" s="75"/>
      <c r="F23" s="75"/>
      <c r="G23" s="75"/>
      <c r="H23" s="75"/>
      <c r="I23" s="75"/>
      <c r="J23" s="75"/>
      <c r="K23" s="75"/>
      <c r="L23" s="75"/>
      <c r="M23" s="74"/>
      <c r="N23" s="74"/>
    </row>
    <row r="24" spans="2:16" ht="18" customHeight="1">
      <c r="B24" s="75"/>
      <c r="C24" s="551" t="s">
        <v>542</v>
      </c>
      <c r="D24" s="551"/>
      <c r="E24" s="460" t="s">
        <v>507</v>
      </c>
      <c r="F24" s="462"/>
      <c r="G24" s="462"/>
      <c r="H24" s="462"/>
      <c r="I24" s="462"/>
      <c r="J24" s="462"/>
      <c r="K24" s="463"/>
      <c r="L24" s="463"/>
      <c r="M24" s="74"/>
      <c r="N24" s="74"/>
    </row>
    <row r="25" spans="2:16" ht="7.5" customHeight="1">
      <c r="B25" s="75"/>
      <c r="C25" s="178"/>
      <c r="D25" s="178"/>
      <c r="E25" s="178"/>
      <c r="F25" s="178"/>
      <c r="G25" s="464"/>
      <c r="H25" s="464"/>
      <c r="I25" s="464"/>
      <c r="J25" s="464"/>
      <c r="K25" s="464"/>
      <c r="L25" s="464"/>
      <c r="M25" s="188"/>
      <c r="N25" s="74"/>
    </row>
    <row r="26" spans="2:16" ht="14.25">
      <c r="B26" s="75"/>
      <c r="C26" s="465" t="s">
        <v>508</v>
      </c>
      <c r="D26" s="554">
        <f>IF('様式１－１（所要額調書）'!O11="","　",'様式１－１（所要額調書）'!O11)</f>
        <v>0</v>
      </c>
      <c r="E26" s="555"/>
      <c r="F26" s="555"/>
      <c r="G26" s="464" t="s">
        <v>512</v>
      </c>
      <c r="H26" s="169"/>
      <c r="I26" s="169"/>
      <c r="J26" s="464"/>
      <c r="K26" s="464"/>
      <c r="L26" s="464"/>
      <c r="M26" s="188"/>
      <c r="O26" s="189"/>
      <c r="P26" s="189"/>
    </row>
    <row r="27" spans="2:16" ht="8.25" customHeight="1">
      <c r="B27" s="75"/>
      <c r="C27" s="178"/>
      <c r="D27" s="178"/>
      <c r="E27" s="466"/>
      <c r="F27" s="178"/>
      <c r="G27" s="178"/>
      <c r="H27" s="178"/>
      <c r="I27" s="178"/>
      <c r="J27" s="178"/>
      <c r="K27" s="178"/>
      <c r="L27" s="178"/>
      <c r="M27" s="74"/>
      <c r="N27" s="74"/>
    </row>
    <row r="28" spans="2:16" ht="14.25">
      <c r="B28" s="75"/>
      <c r="C28" s="178" t="s">
        <v>500</v>
      </c>
      <c r="D28" s="178"/>
      <c r="E28" s="178"/>
      <c r="F28" s="178"/>
      <c r="G28" s="178"/>
      <c r="H28" s="178"/>
      <c r="I28" s="178"/>
      <c r="J28" s="178"/>
      <c r="K28" s="178"/>
      <c r="L28" s="178"/>
      <c r="M28" s="74"/>
      <c r="N28" s="74"/>
    </row>
    <row r="29" spans="2:16" ht="14.25">
      <c r="B29" s="75"/>
      <c r="C29" s="186"/>
      <c r="D29" s="186"/>
      <c r="E29" s="186"/>
      <c r="F29" s="186"/>
      <c r="G29" s="186"/>
      <c r="H29" s="186"/>
      <c r="I29" s="186"/>
      <c r="J29" s="186"/>
      <c r="K29" s="186"/>
      <c r="L29" s="186"/>
      <c r="M29" s="74"/>
      <c r="N29" s="74"/>
    </row>
    <row r="30" spans="2:16" ht="14.25">
      <c r="B30" s="75"/>
      <c r="C30" s="544" t="s">
        <v>261</v>
      </c>
      <c r="D30" s="544"/>
      <c r="E30" s="544"/>
      <c r="F30" s="544"/>
      <c r="G30" s="544"/>
      <c r="H30" s="544"/>
      <c r="I30" s="544"/>
      <c r="J30" s="544"/>
      <c r="K30" s="544"/>
      <c r="L30" s="544"/>
      <c r="M30" s="544"/>
      <c r="N30" s="544"/>
    </row>
    <row r="31" spans="2:16" ht="14.25">
      <c r="B31" s="75"/>
      <c r="C31" s="75"/>
      <c r="D31" s="75"/>
      <c r="E31" s="75"/>
      <c r="F31" s="75"/>
      <c r="G31" s="75"/>
      <c r="H31" s="75"/>
      <c r="I31" s="75"/>
      <c r="J31" s="75"/>
      <c r="K31" s="75"/>
      <c r="L31" s="75"/>
      <c r="M31" s="74"/>
      <c r="N31" s="74"/>
    </row>
    <row r="32" spans="2:16" ht="14.25">
      <c r="B32" s="75"/>
      <c r="C32" s="75"/>
      <c r="D32" s="75"/>
      <c r="E32" s="75"/>
      <c r="F32" s="75"/>
      <c r="G32" s="75"/>
      <c r="H32" s="75"/>
      <c r="I32" s="75"/>
      <c r="J32" s="75"/>
      <c r="K32" s="75"/>
      <c r="L32" s="75"/>
      <c r="M32" s="74"/>
      <c r="N32" s="74"/>
    </row>
    <row r="33" spans="2:15" ht="39" customHeight="1">
      <c r="B33" s="75"/>
      <c r="C33" s="552" t="s">
        <v>262</v>
      </c>
      <c r="D33" s="552"/>
      <c r="E33" s="552"/>
      <c r="F33" s="552"/>
      <c r="G33" s="552"/>
      <c r="H33" s="552"/>
      <c r="I33" s="553" t="s">
        <v>519</v>
      </c>
      <c r="J33" s="553"/>
      <c r="K33" s="553"/>
      <c r="L33" s="553"/>
      <c r="M33" s="553"/>
      <c r="N33" s="74"/>
    </row>
    <row r="34" spans="2:15" ht="16.5" customHeight="1">
      <c r="B34" s="75"/>
      <c r="C34" s="75"/>
      <c r="D34" s="75"/>
      <c r="E34" s="75"/>
      <c r="F34" s="75"/>
      <c r="G34" s="75"/>
      <c r="H34" s="75"/>
      <c r="I34" s="75"/>
      <c r="J34" s="75"/>
      <c r="K34" s="75"/>
      <c r="L34" s="75"/>
      <c r="M34" s="74"/>
      <c r="N34" s="74"/>
    </row>
    <row r="35" spans="2:15" ht="14.25">
      <c r="B35" s="75"/>
      <c r="C35" s="187" t="s">
        <v>263</v>
      </c>
      <c r="D35" s="187"/>
      <c r="E35" s="187"/>
      <c r="F35" s="187"/>
      <c r="G35" s="187"/>
      <c r="H35" s="187"/>
      <c r="I35" s="187" t="s">
        <v>499</v>
      </c>
      <c r="J35" s="173">
        <v>7</v>
      </c>
      <c r="K35" s="187" t="s">
        <v>264</v>
      </c>
      <c r="L35" s="75"/>
      <c r="M35" s="74"/>
      <c r="N35" s="74"/>
      <c r="O35" s="167" t="s">
        <v>265</v>
      </c>
    </row>
    <row r="36" spans="2:15" ht="6.75" customHeight="1">
      <c r="B36" s="75"/>
      <c r="C36" s="75"/>
      <c r="D36" s="75"/>
      <c r="E36" s="75"/>
      <c r="F36" s="75"/>
      <c r="G36" s="75"/>
      <c r="H36" s="75"/>
      <c r="I36" s="75"/>
      <c r="J36" s="190"/>
      <c r="K36" s="75"/>
      <c r="L36" s="75"/>
      <c r="M36" s="74"/>
      <c r="N36" s="74"/>
    </row>
    <row r="37" spans="2:15" ht="14.25">
      <c r="B37" s="75"/>
      <c r="C37" s="75" t="s">
        <v>266</v>
      </c>
      <c r="D37" s="75"/>
      <c r="E37" s="75"/>
      <c r="F37" s="75"/>
      <c r="G37" s="75"/>
      <c r="H37" s="75"/>
      <c r="I37" s="187" t="s">
        <v>499</v>
      </c>
      <c r="J37" s="173">
        <v>8</v>
      </c>
      <c r="K37" s="187" t="s">
        <v>267</v>
      </c>
      <c r="L37" s="75"/>
      <c r="M37" s="74"/>
      <c r="N37" s="74"/>
    </row>
    <row r="38" spans="2:15" ht="14.25">
      <c r="B38" s="75"/>
      <c r="C38" s="75"/>
      <c r="D38" s="75"/>
      <c r="E38" s="75"/>
      <c r="F38" s="75"/>
      <c r="G38" s="75"/>
      <c r="H38" s="75"/>
      <c r="I38" s="75"/>
      <c r="J38" s="75"/>
      <c r="K38" s="75"/>
      <c r="L38" s="75"/>
      <c r="M38" s="74"/>
      <c r="N38" s="74"/>
    </row>
    <row r="39" spans="2:15" ht="14.25">
      <c r="B39" s="75"/>
      <c r="C39" s="75" t="s">
        <v>268</v>
      </c>
      <c r="D39" s="75"/>
      <c r="E39" s="75"/>
      <c r="F39" s="75"/>
      <c r="G39" s="75"/>
      <c r="H39" s="75"/>
      <c r="I39" s="75"/>
      <c r="J39" s="75"/>
      <c r="K39" s="75"/>
      <c r="L39" s="75"/>
      <c r="M39" s="74"/>
      <c r="N39" s="74"/>
    </row>
    <row r="40" spans="2:15" ht="14.25">
      <c r="B40" s="75"/>
      <c r="C40" s="75"/>
      <c r="D40" s="75"/>
      <c r="E40" s="75"/>
      <c r="F40" s="75"/>
      <c r="G40" s="75"/>
      <c r="H40" s="75"/>
      <c r="I40" s="75"/>
      <c r="J40" s="75"/>
      <c r="K40" s="75"/>
      <c r="L40" s="75"/>
      <c r="M40" s="74"/>
      <c r="N40" s="74"/>
    </row>
    <row r="41" spans="2:15" ht="14.25">
      <c r="B41" s="75"/>
      <c r="C41" s="75"/>
      <c r="D41" s="543" t="s">
        <v>487</v>
      </c>
      <c r="E41" s="543"/>
      <c r="F41" s="543"/>
      <c r="G41" s="543"/>
      <c r="H41" s="543"/>
      <c r="I41" s="543"/>
      <c r="J41" s="543"/>
      <c r="K41" s="543"/>
      <c r="L41" s="543"/>
      <c r="M41" s="74"/>
      <c r="N41" s="74"/>
    </row>
    <row r="42" spans="2:15" ht="14.25">
      <c r="B42" s="75"/>
      <c r="C42" s="191"/>
      <c r="D42" s="75" t="s">
        <v>498</v>
      </c>
      <c r="E42" s="441"/>
      <c r="F42" s="441"/>
      <c r="G42" s="441"/>
      <c r="H42" s="441"/>
      <c r="I42" s="441"/>
      <c r="L42" s="75"/>
      <c r="M42" s="74"/>
      <c r="N42" s="74"/>
    </row>
    <row r="43" spans="2:15" ht="14.25">
      <c r="B43" s="75"/>
      <c r="C43" s="75"/>
      <c r="D43" s="75" t="s">
        <v>269</v>
      </c>
      <c r="E43" s="187"/>
      <c r="F43" s="75"/>
      <c r="G43" s="75"/>
      <c r="H43" s="75"/>
      <c r="I43" s="75"/>
      <c r="J43" s="75"/>
      <c r="K43" s="75"/>
      <c r="L43" s="75"/>
      <c r="M43" s="74"/>
      <c r="N43" s="74"/>
    </row>
    <row r="44" spans="2:15" ht="14.25">
      <c r="B44" s="75"/>
      <c r="C44" s="75"/>
      <c r="D44" s="75" t="s">
        <v>270</v>
      </c>
      <c r="E44" s="75"/>
      <c r="F44" s="75"/>
      <c r="G44" s="75"/>
      <c r="H44" s="75"/>
      <c r="I44" s="75"/>
      <c r="J44" s="75"/>
      <c r="K44" s="75"/>
      <c r="L44" s="75"/>
      <c r="M44" s="74"/>
      <c r="N44" s="74"/>
    </row>
    <row r="45" spans="2:15" ht="14.25">
      <c r="B45" s="75"/>
      <c r="C45" s="75"/>
      <c r="D45" s="267" t="s">
        <v>271</v>
      </c>
      <c r="E45" s="267"/>
      <c r="F45" s="267"/>
      <c r="G45" s="267"/>
      <c r="H45" s="267"/>
      <c r="I45" s="267"/>
      <c r="J45" s="75"/>
      <c r="K45" s="75"/>
      <c r="L45" s="75"/>
      <c r="M45" s="74"/>
      <c r="N45" s="74"/>
    </row>
    <row r="46" spans="2:15" ht="14.25">
      <c r="B46" s="75"/>
      <c r="C46" s="75"/>
      <c r="D46" s="267" t="s">
        <v>272</v>
      </c>
      <c r="E46" s="267"/>
      <c r="F46" s="267"/>
      <c r="G46" s="267"/>
      <c r="H46" s="267"/>
      <c r="I46" s="267"/>
      <c r="J46" s="75"/>
      <c r="K46" s="75"/>
      <c r="L46" s="75"/>
      <c r="M46" s="74"/>
      <c r="N46" s="74"/>
    </row>
    <row r="47" spans="2:15" ht="14.25">
      <c r="B47" s="75"/>
      <c r="C47" s="75"/>
      <c r="D47" s="267" t="s">
        <v>273</v>
      </c>
      <c r="E47" s="268"/>
      <c r="F47" s="267"/>
      <c r="G47" s="267"/>
      <c r="H47" s="267"/>
      <c r="I47" s="267"/>
      <c r="J47" s="75"/>
      <c r="K47" s="75"/>
      <c r="L47" s="75"/>
      <c r="M47" s="74"/>
      <c r="N47" s="74"/>
    </row>
    <row r="48" spans="2:15" ht="14.25">
      <c r="B48" s="75"/>
      <c r="C48" s="75"/>
      <c r="D48" s="267" t="s">
        <v>274</v>
      </c>
      <c r="E48" s="267"/>
      <c r="F48" s="267"/>
      <c r="G48" s="267"/>
      <c r="H48" s="267"/>
      <c r="I48" s="267"/>
      <c r="J48" s="75"/>
      <c r="K48" s="75"/>
      <c r="L48" s="75"/>
      <c r="M48" s="74"/>
      <c r="N48" s="74"/>
    </row>
    <row r="49" spans="2:14" ht="14.25">
      <c r="B49" s="75"/>
      <c r="C49" s="75"/>
      <c r="D49" s="75"/>
      <c r="E49" s="187"/>
      <c r="F49" s="75"/>
      <c r="G49" s="75"/>
      <c r="H49" s="75"/>
      <c r="I49" s="75"/>
      <c r="J49" s="75"/>
      <c r="K49" s="75"/>
      <c r="L49" s="75"/>
      <c r="M49" s="74"/>
      <c r="N49" s="74"/>
    </row>
    <row r="50" spans="2:14" ht="14.25">
      <c r="B50" s="75"/>
      <c r="C50" s="75"/>
      <c r="D50" s="75"/>
      <c r="E50" s="187"/>
      <c r="F50" s="75"/>
      <c r="G50" s="75"/>
      <c r="H50" s="75"/>
      <c r="I50" s="75"/>
      <c r="J50" s="75"/>
      <c r="K50" s="75"/>
      <c r="L50" s="75"/>
      <c r="M50" s="74"/>
      <c r="N50" s="74"/>
    </row>
    <row r="51" spans="2:14" ht="14.25">
      <c r="B51" s="75"/>
      <c r="C51" s="75"/>
      <c r="D51" s="75"/>
      <c r="E51" s="187"/>
      <c r="F51" s="75"/>
      <c r="G51" s="75"/>
      <c r="H51" s="75"/>
      <c r="I51" s="75"/>
      <c r="J51" s="75"/>
      <c r="K51" s="75"/>
      <c r="L51" s="75"/>
      <c r="M51" s="74"/>
      <c r="N51" s="74"/>
    </row>
    <row r="52" spans="2:14" ht="14.25">
      <c r="B52" s="75"/>
      <c r="C52" s="75"/>
      <c r="D52" s="75"/>
      <c r="E52" s="187"/>
      <c r="F52" s="75"/>
      <c r="G52" s="75"/>
      <c r="H52" s="75"/>
      <c r="I52" s="75"/>
      <c r="J52" s="75"/>
      <c r="K52" s="75"/>
      <c r="L52" s="75"/>
      <c r="M52" s="74"/>
      <c r="N52" s="74"/>
    </row>
    <row r="53" spans="2:14" ht="14.25">
      <c r="B53" s="75"/>
      <c r="C53" s="75"/>
      <c r="D53" s="74"/>
      <c r="E53" s="187"/>
      <c r="F53" s="75"/>
      <c r="G53" s="75"/>
      <c r="H53" s="75"/>
      <c r="I53" s="75"/>
      <c r="J53" s="75"/>
      <c r="K53" s="75"/>
      <c r="L53" s="75"/>
      <c r="M53" s="74"/>
      <c r="N53" s="74"/>
    </row>
    <row r="54" spans="2:14" ht="14.25">
      <c r="B54" s="165"/>
      <c r="C54" s="165"/>
      <c r="D54" s="165"/>
      <c r="E54" s="165"/>
      <c r="F54" s="165"/>
      <c r="G54" s="165"/>
      <c r="H54" s="165"/>
      <c r="I54" s="165"/>
      <c r="J54" s="165"/>
      <c r="K54" s="165"/>
      <c r="L54" s="165"/>
    </row>
    <row r="55" spans="2:14" ht="14.25">
      <c r="B55" s="165"/>
      <c r="C55" s="165"/>
      <c r="D55" s="165"/>
      <c r="E55" s="165"/>
      <c r="F55" s="165"/>
      <c r="G55" s="165"/>
      <c r="H55" s="165"/>
      <c r="I55" s="165"/>
      <c r="J55" s="165"/>
      <c r="K55" s="165"/>
      <c r="L55" s="165"/>
    </row>
    <row r="56" spans="2:14">
      <c r="E56" s="167" t="s">
        <v>275</v>
      </c>
    </row>
  </sheetData>
  <sheetProtection selectLockedCells="1"/>
  <mergeCells count="16">
    <mergeCell ref="B1:M1"/>
    <mergeCell ref="D41:L41"/>
    <mergeCell ref="C30:N30"/>
    <mergeCell ref="B6:M6"/>
    <mergeCell ref="J17:M17"/>
    <mergeCell ref="J19:L19"/>
    <mergeCell ref="L10:M10"/>
    <mergeCell ref="J16:N16"/>
    <mergeCell ref="J18:M18"/>
    <mergeCell ref="L9:M9"/>
    <mergeCell ref="C24:D24"/>
    <mergeCell ref="J20:L20"/>
    <mergeCell ref="J21:L21"/>
    <mergeCell ref="C33:H33"/>
    <mergeCell ref="I33:M33"/>
    <mergeCell ref="D26:F26"/>
  </mergeCells>
  <phoneticPr fontId="4"/>
  <pageMargins left="0.51181102362204722" right="0.27559055118110237" top="0.74803149606299213" bottom="0.59055118110236227" header="0.51181102362204722" footer="0.51181102362204722"/>
  <pageSetup paperSize="9" scale="98"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7028-37B9-462F-8C81-5A641D682B75}">
  <sheetPr>
    <tabColor theme="0" tint="-0.34998626667073579"/>
  </sheetPr>
  <dimension ref="A1:P49"/>
  <sheetViews>
    <sheetView view="pageBreakPreview" zoomScaleNormal="100" zoomScaleSheetLayoutView="100" workbookViewId="0"/>
  </sheetViews>
  <sheetFormatPr defaultColWidth="9" defaultRowHeight="13.5"/>
  <cols>
    <col min="1" max="4" width="3.25" style="470" customWidth="1"/>
    <col min="5" max="7" width="12" style="470" customWidth="1"/>
    <col min="8" max="8" width="3.125" style="470" customWidth="1"/>
    <col min="9" max="10" width="19" style="470" customWidth="1"/>
    <col min="11" max="14" width="3.25" style="470" customWidth="1"/>
    <col min="15" max="16384" width="9" style="470"/>
  </cols>
  <sheetData>
    <row r="1" spans="1:16" s="468" customFormat="1" ht="21" customHeight="1">
      <c r="A1" s="467" t="s">
        <v>546</v>
      </c>
    </row>
    <row r="2" spans="1:16" ht="13.5" customHeight="1">
      <c r="A2" s="557" t="s">
        <v>522</v>
      </c>
      <c r="B2" s="558"/>
      <c r="C2" s="558"/>
      <c r="D2" s="558"/>
      <c r="E2" s="558"/>
      <c r="F2" s="558"/>
      <c r="G2" s="558"/>
      <c r="H2" s="558"/>
      <c r="I2" s="558"/>
      <c r="J2" s="558"/>
      <c r="K2" s="558"/>
      <c r="L2" s="558"/>
      <c r="M2" s="558"/>
      <c r="N2" s="558"/>
      <c r="O2" s="469"/>
    </row>
    <row r="3" spans="1:16" ht="27.75" customHeight="1">
      <c r="A3" s="563" t="s">
        <v>523</v>
      </c>
      <c r="B3" s="558"/>
      <c r="C3" s="558"/>
      <c r="D3" s="558"/>
      <c r="E3" s="558"/>
      <c r="F3" s="558"/>
      <c r="G3" s="558"/>
      <c r="H3" s="558"/>
      <c r="I3" s="558"/>
      <c r="J3" s="558"/>
      <c r="K3" s="558"/>
      <c r="L3" s="558"/>
      <c r="M3" s="558"/>
      <c r="N3" s="558"/>
      <c r="O3" s="469"/>
    </row>
    <row r="4" spans="1:16">
      <c r="A4" s="471"/>
      <c r="B4" s="469"/>
      <c r="C4" s="469"/>
      <c r="D4" s="469"/>
      <c r="E4" s="469"/>
      <c r="F4" s="469"/>
      <c r="G4" s="469"/>
      <c r="H4" s="469"/>
      <c r="I4" s="469"/>
      <c r="J4" s="469"/>
      <c r="K4" s="469"/>
      <c r="L4" s="469"/>
      <c r="M4" s="469"/>
      <c r="N4" s="469"/>
      <c r="O4" s="469"/>
    </row>
    <row r="5" spans="1:16" ht="14.1" customHeight="1">
      <c r="A5" s="472"/>
      <c r="B5" s="562" t="s">
        <v>524</v>
      </c>
      <c r="C5" s="562"/>
      <c r="D5" s="562"/>
      <c r="E5" s="562"/>
      <c r="F5" s="562"/>
      <c r="G5" s="562"/>
      <c r="H5" s="562"/>
      <c r="I5" s="562"/>
      <c r="J5" s="562"/>
      <c r="K5" s="562"/>
      <c r="L5" s="562"/>
      <c r="M5" s="562"/>
      <c r="N5" s="562"/>
      <c r="O5" s="469"/>
    </row>
    <row r="6" spans="1:16" ht="14.1" customHeight="1">
      <c r="A6" s="472"/>
      <c r="B6" s="562" t="s">
        <v>525</v>
      </c>
      <c r="C6" s="562"/>
      <c r="D6" s="562"/>
      <c r="E6" s="562"/>
      <c r="F6" s="562"/>
      <c r="G6" s="562"/>
      <c r="H6" s="562"/>
      <c r="I6" s="562"/>
      <c r="J6" s="562"/>
      <c r="K6" s="562"/>
      <c r="L6" s="562"/>
      <c r="M6" s="562"/>
      <c r="N6" s="562"/>
      <c r="O6" s="469"/>
    </row>
    <row r="7" spans="1:16" ht="14.1" customHeight="1">
      <c r="A7" s="471"/>
      <c r="B7" s="469"/>
      <c r="C7" s="469"/>
      <c r="D7" s="469"/>
      <c r="E7" s="469"/>
      <c r="F7" s="469"/>
      <c r="G7" s="469"/>
      <c r="H7" s="469"/>
      <c r="I7" s="469"/>
      <c r="J7" s="469"/>
      <c r="K7" s="469"/>
      <c r="L7" s="469"/>
      <c r="M7" s="469"/>
      <c r="N7" s="469"/>
      <c r="O7" s="469"/>
    </row>
    <row r="8" spans="1:16" ht="22.5" customHeight="1">
      <c r="A8" s="564" t="s">
        <v>526</v>
      </c>
      <c r="B8" s="558"/>
      <c r="C8" s="558"/>
      <c r="D8" s="558"/>
      <c r="E8" s="558"/>
      <c r="F8" s="558"/>
      <c r="G8" s="558"/>
      <c r="H8" s="558"/>
      <c r="I8" s="558"/>
      <c r="J8" s="558"/>
      <c r="K8" s="558"/>
      <c r="L8" s="558"/>
      <c r="M8" s="558"/>
      <c r="N8" s="558"/>
      <c r="O8" s="469"/>
    </row>
    <row r="9" spans="1:16" ht="14.1" customHeight="1">
      <c r="A9" s="483"/>
      <c r="B9" s="482"/>
      <c r="C9" s="482"/>
      <c r="D9" s="482"/>
      <c r="E9" s="482"/>
      <c r="F9" s="482"/>
      <c r="G9" s="482"/>
      <c r="H9" s="482"/>
      <c r="I9" s="482"/>
      <c r="J9" s="482"/>
      <c r="K9" s="482"/>
      <c r="L9" s="482"/>
      <c r="M9" s="482"/>
      <c r="N9" s="482"/>
      <c r="O9" s="482"/>
    </row>
    <row r="10" spans="1:16" ht="14.1" customHeight="1">
      <c r="A10" s="562" t="s">
        <v>559</v>
      </c>
      <c r="B10" s="562"/>
      <c r="C10" s="562"/>
      <c r="D10" s="562"/>
      <c r="E10" s="562"/>
      <c r="F10" s="562"/>
      <c r="G10" s="562"/>
      <c r="H10" s="562"/>
      <c r="I10" s="562"/>
      <c r="J10" s="562"/>
      <c r="K10" s="562"/>
      <c r="L10" s="562"/>
      <c r="M10" s="562"/>
      <c r="N10" s="562"/>
      <c r="O10" s="469"/>
    </row>
    <row r="11" spans="1:16" ht="27.95" customHeight="1">
      <c r="A11" s="557" t="s">
        <v>547</v>
      </c>
      <c r="B11" s="557"/>
      <c r="C11" s="557"/>
      <c r="D11" s="557"/>
      <c r="E11" s="557"/>
      <c r="F11" s="557"/>
      <c r="G11" s="557"/>
      <c r="H11" s="557"/>
      <c r="I11" s="557"/>
      <c r="J11" s="557"/>
      <c r="K11" s="557"/>
      <c r="L11" s="557"/>
      <c r="M11" s="557"/>
      <c r="N11" s="557"/>
      <c r="O11" s="469"/>
      <c r="P11" s="474"/>
    </row>
    <row r="12" spans="1:16" ht="14.1" customHeight="1">
      <c r="A12" s="471"/>
      <c r="B12" s="469"/>
      <c r="C12" s="469"/>
      <c r="D12" s="469"/>
      <c r="E12" s="469"/>
      <c r="F12" s="469"/>
      <c r="G12" s="469"/>
      <c r="H12" s="469"/>
      <c r="I12" s="469"/>
      <c r="J12" s="469"/>
      <c r="K12" s="469"/>
      <c r="L12" s="469"/>
      <c r="M12" s="469"/>
      <c r="N12" s="469"/>
      <c r="O12" s="469"/>
      <c r="P12" s="474"/>
    </row>
    <row r="13" spans="1:16" ht="14.1" customHeight="1">
      <c r="A13" s="472"/>
      <c r="B13" s="562" t="s">
        <v>543</v>
      </c>
      <c r="C13" s="562"/>
      <c r="D13" s="562"/>
      <c r="E13" s="562"/>
      <c r="F13" s="562"/>
      <c r="G13" s="562"/>
      <c r="H13" s="562"/>
      <c r="I13" s="562"/>
      <c r="J13" s="562"/>
      <c r="K13" s="562"/>
      <c r="L13" s="562"/>
      <c r="M13" s="562"/>
      <c r="N13" s="562"/>
      <c r="O13" s="469"/>
    </row>
    <row r="14" spans="1:16" ht="27.95" customHeight="1">
      <c r="A14" s="472"/>
      <c r="B14" s="562" t="s">
        <v>548</v>
      </c>
      <c r="C14" s="562"/>
      <c r="D14" s="562"/>
      <c r="E14" s="562"/>
      <c r="F14" s="562"/>
      <c r="G14" s="562"/>
      <c r="H14" s="562"/>
      <c r="I14" s="562"/>
      <c r="J14" s="562"/>
      <c r="K14" s="562"/>
      <c r="L14" s="562"/>
      <c r="M14" s="562"/>
      <c r="N14" s="562"/>
      <c r="O14" s="469"/>
    </row>
    <row r="15" spans="1:16" ht="42" customHeight="1">
      <c r="A15" s="472"/>
      <c r="B15" s="562" t="s">
        <v>549</v>
      </c>
      <c r="C15" s="562"/>
      <c r="D15" s="562"/>
      <c r="E15" s="562"/>
      <c r="F15" s="562"/>
      <c r="G15" s="562"/>
      <c r="H15" s="562"/>
      <c r="I15" s="562"/>
      <c r="J15" s="562"/>
      <c r="K15" s="562"/>
      <c r="L15" s="562"/>
      <c r="M15" s="562"/>
      <c r="N15" s="562"/>
      <c r="O15" s="469"/>
    </row>
    <row r="16" spans="1:16" ht="56.1" customHeight="1">
      <c r="A16" s="472"/>
      <c r="B16" s="562" t="s">
        <v>550</v>
      </c>
      <c r="C16" s="562"/>
      <c r="D16" s="562"/>
      <c r="E16" s="562"/>
      <c r="F16" s="562"/>
      <c r="G16" s="562"/>
      <c r="H16" s="562"/>
      <c r="I16" s="562"/>
      <c r="J16" s="562"/>
      <c r="K16" s="562"/>
      <c r="L16" s="562"/>
      <c r="M16" s="562"/>
      <c r="N16" s="562"/>
      <c r="O16" s="469"/>
    </row>
    <row r="17" spans="1:15" ht="14.1" customHeight="1">
      <c r="A17" s="473"/>
      <c r="B17" s="469"/>
      <c r="C17" s="469"/>
      <c r="D17" s="469"/>
      <c r="E17" s="469"/>
      <c r="F17" s="469"/>
      <c r="G17" s="469"/>
      <c r="H17" s="469"/>
      <c r="I17" s="469"/>
      <c r="J17" s="469"/>
      <c r="K17" s="469"/>
      <c r="L17" s="469"/>
      <c r="M17" s="469"/>
      <c r="N17" s="469"/>
      <c r="O17" s="469"/>
    </row>
    <row r="18" spans="1:15" ht="14.1" customHeight="1">
      <c r="A18" s="562" t="s">
        <v>560</v>
      </c>
      <c r="B18" s="562"/>
      <c r="C18" s="562"/>
      <c r="D18" s="562"/>
      <c r="E18" s="562"/>
      <c r="F18" s="562"/>
      <c r="G18" s="562"/>
      <c r="H18" s="562"/>
      <c r="I18" s="562"/>
      <c r="J18" s="562"/>
      <c r="K18" s="562"/>
      <c r="L18" s="562"/>
      <c r="M18" s="562"/>
      <c r="N18" s="562"/>
      <c r="O18" s="482"/>
    </row>
    <row r="19" spans="1:15" ht="14.1" customHeight="1">
      <c r="A19" s="557" t="s">
        <v>544</v>
      </c>
      <c r="B19" s="558"/>
      <c r="C19" s="558"/>
      <c r="D19" s="558"/>
      <c r="E19" s="558"/>
      <c r="F19" s="558"/>
      <c r="G19" s="558"/>
      <c r="H19" s="558"/>
      <c r="I19" s="558"/>
      <c r="J19" s="558"/>
      <c r="K19" s="558"/>
      <c r="L19" s="558"/>
      <c r="M19" s="558"/>
      <c r="N19" s="558"/>
      <c r="O19" s="469"/>
    </row>
    <row r="20" spans="1:15" ht="14.1" customHeight="1">
      <c r="A20" s="471"/>
      <c r="B20" s="469"/>
      <c r="C20" s="469"/>
      <c r="D20" s="469"/>
      <c r="E20" s="469"/>
      <c r="F20" s="469"/>
      <c r="G20" s="469"/>
      <c r="H20" s="469"/>
      <c r="I20" s="469"/>
      <c r="J20" s="469"/>
      <c r="K20" s="469"/>
      <c r="L20" s="469"/>
      <c r="M20" s="469"/>
      <c r="N20" s="469"/>
      <c r="O20" s="469"/>
    </row>
    <row r="21" spans="1:15" ht="27.95" customHeight="1">
      <c r="A21" s="472"/>
      <c r="B21" s="562" t="s">
        <v>551</v>
      </c>
      <c r="C21" s="562"/>
      <c r="D21" s="562"/>
      <c r="E21" s="562"/>
      <c r="F21" s="562"/>
      <c r="G21" s="562"/>
      <c r="H21" s="562"/>
      <c r="I21" s="562"/>
      <c r="J21" s="562"/>
      <c r="K21" s="562"/>
      <c r="L21" s="562"/>
      <c r="M21" s="562"/>
      <c r="N21" s="562"/>
      <c r="O21" s="469"/>
    </row>
    <row r="22" spans="1:15" ht="27.95" customHeight="1">
      <c r="A22" s="472"/>
      <c r="B22" s="472"/>
      <c r="C22" s="562" t="s">
        <v>527</v>
      </c>
      <c r="D22" s="562"/>
      <c r="E22" s="562"/>
      <c r="F22" s="562"/>
      <c r="G22" s="562"/>
      <c r="H22" s="562"/>
      <c r="I22" s="562"/>
      <c r="J22" s="562"/>
      <c r="K22" s="562"/>
      <c r="L22" s="562"/>
      <c r="M22" s="562"/>
      <c r="N22" s="469"/>
      <c r="O22" s="469"/>
    </row>
    <row r="23" spans="1:15" ht="14.1" customHeight="1">
      <c r="A23" s="472"/>
      <c r="B23" s="472"/>
      <c r="C23" s="562" t="s">
        <v>552</v>
      </c>
      <c r="D23" s="562"/>
      <c r="E23" s="562"/>
      <c r="F23" s="562"/>
      <c r="G23" s="562"/>
      <c r="H23" s="562"/>
      <c r="I23" s="562"/>
      <c r="J23" s="562"/>
      <c r="K23" s="562"/>
      <c r="L23" s="562"/>
      <c r="M23" s="562"/>
      <c r="N23" s="469"/>
      <c r="O23" s="469"/>
    </row>
    <row r="24" spans="1:15" ht="14.1" customHeight="1">
      <c r="A24" s="472"/>
      <c r="B24" s="472"/>
      <c r="C24" s="562" t="s">
        <v>528</v>
      </c>
      <c r="D24" s="562"/>
      <c r="E24" s="562"/>
      <c r="F24" s="562"/>
      <c r="G24" s="562"/>
      <c r="H24" s="562"/>
      <c r="I24" s="562"/>
      <c r="J24" s="562"/>
      <c r="K24" s="562"/>
      <c r="L24" s="562"/>
      <c r="M24" s="562"/>
      <c r="N24" s="469"/>
      <c r="O24" s="469"/>
    </row>
    <row r="25" spans="1:15" ht="14.1" customHeight="1">
      <c r="A25" s="472"/>
      <c r="B25" s="472"/>
      <c r="C25" s="562" t="s">
        <v>529</v>
      </c>
      <c r="D25" s="562"/>
      <c r="E25" s="562"/>
      <c r="F25" s="562"/>
      <c r="G25" s="562"/>
      <c r="H25" s="562"/>
      <c r="I25" s="562"/>
      <c r="J25" s="562"/>
      <c r="K25" s="562"/>
      <c r="L25" s="562"/>
      <c r="M25" s="562"/>
      <c r="N25" s="469"/>
      <c r="O25" s="469"/>
    </row>
    <row r="26" spans="1:15" ht="14.1" customHeight="1">
      <c r="A26" s="472"/>
      <c r="B26" s="472"/>
      <c r="C26" s="562" t="s">
        <v>530</v>
      </c>
      <c r="D26" s="562"/>
      <c r="E26" s="562"/>
      <c r="F26" s="562"/>
      <c r="G26" s="562"/>
      <c r="H26" s="562"/>
      <c r="I26" s="562"/>
      <c r="J26" s="562"/>
      <c r="K26" s="562"/>
      <c r="L26" s="562"/>
      <c r="M26" s="562"/>
      <c r="N26" s="469"/>
      <c r="O26" s="469"/>
    </row>
    <row r="27" spans="1:15" ht="14.1" customHeight="1">
      <c r="A27" s="472"/>
      <c r="B27" s="472"/>
      <c r="C27" s="562" t="s">
        <v>531</v>
      </c>
      <c r="D27" s="562"/>
      <c r="E27" s="562"/>
      <c r="F27" s="562"/>
      <c r="G27" s="562"/>
      <c r="H27" s="562"/>
      <c r="I27" s="562"/>
      <c r="J27" s="562"/>
      <c r="K27" s="562"/>
      <c r="L27" s="562"/>
      <c r="M27" s="562"/>
      <c r="N27" s="469"/>
      <c r="O27" s="469"/>
    </row>
    <row r="28" spans="1:15" ht="27.95" customHeight="1">
      <c r="A28" s="472"/>
      <c r="B28" s="472"/>
      <c r="C28" s="562" t="s">
        <v>553</v>
      </c>
      <c r="D28" s="562"/>
      <c r="E28" s="562"/>
      <c r="F28" s="562"/>
      <c r="G28" s="562"/>
      <c r="H28" s="562"/>
      <c r="I28" s="562"/>
      <c r="J28" s="562"/>
      <c r="K28" s="562"/>
      <c r="L28" s="562"/>
      <c r="M28" s="562"/>
      <c r="N28" s="469"/>
      <c r="O28" s="469"/>
    </row>
    <row r="29" spans="1:15" ht="27.95" customHeight="1">
      <c r="A29" s="472"/>
      <c r="B29" s="472"/>
      <c r="C29" s="562" t="s">
        <v>554</v>
      </c>
      <c r="D29" s="562"/>
      <c r="E29" s="562"/>
      <c r="F29" s="562"/>
      <c r="G29" s="562"/>
      <c r="H29" s="562"/>
      <c r="I29" s="562"/>
      <c r="J29" s="562"/>
      <c r="K29" s="562"/>
      <c r="L29" s="562"/>
      <c r="M29" s="562"/>
      <c r="N29" s="469"/>
      <c r="O29" s="469"/>
    </row>
    <row r="30" spans="1:15" ht="27.95" customHeight="1">
      <c r="A30" s="472"/>
      <c r="B30" s="472"/>
      <c r="C30" s="562" t="s">
        <v>555</v>
      </c>
      <c r="D30" s="562"/>
      <c r="E30" s="562"/>
      <c r="F30" s="562"/>
      <c r="G30" s="562"/>
      <c r="H30" s="562"/>
      <c r="I30" s="562"/>
      <c r="J30" s="562"/>
      <c r="K30" s="562"/>
      <c r="L30" s="562"/>
      <c r="M30" s="562"/>
      <c r="N30" s="469"/>
      <c r="O30" s="469"/>
    </row>
    <row r="31" spans="1:15" ht="14.1" customHeight="1">
      <c r="A31" s="471"/>
      <c r="B31" s="469"/>
      <c r="C31" s="469"/>
      <c r="D31" s="469"/>
      <c r="E31" s="469"/>
      <c r="F31" s="469"/>
      <c r="G31" s="469"/>
      <c r="H31" s="469"/>
      <c r="I31" s="469"/>
      <c r="J31" s="469"/>
      <c r="K31" s="469"/>
      <c r="L31" s="469"/>
      <c r="M31" s="469"/>
      <c r="N31" s="469"/>
      <c r="O31" s="469"/>
    </row>
    <row r="32" spans="1:15" ht="14.1" customHeight="1">
      <c r="A32" s="471"/>
      <c r="B32" s="469"/>
      <c r="C32" s="469"/>
      <c r="D32" s="469"/>
      <c r="E32" s="469"/>
      <c r="F32" s="469"/>
      <c r="G32" s="469"/>
      <c r="H32" s="469"/>
      <c r="I32" s="469"/>
      <c r="J32" s="469"/>
      <c r="K32" s="469"/>
      <c r="L32" s="469"/>
      <c r="M32" s="469"/>
      <c r="N32" s="469"/>
      <c r="O32" s="469"/>
    </row>
    <row r="33" spans="1:15" ht="27.95" customHeight="1">
      <c r="A33" s="472"/>
      <c r="B33" s="562" t="s">
        <v>556</v>
      </c>
      <c r="C33" s="562"/>
      <c r="D33" s="562"/>
      <c r="E33" s="562"/>
      <c r="F33" s="562"/>
      <c r="G33" s="562"/>
      <c r="H33" s="562"/>
      <c r="I33" s="562"/>
      <c r="J33" s="562"/>
      <c r="K33" s="562"/>
      <c r="L33" s="562"/>
      <c r="M33" s="562"/>
      <c r="N33" s="562"/>
      <c r="O33" s="469"/>
    </row>
    <row r="34" spans="1:15" ht="69" customHeight="1">
      <c r="A34" s="472"/>
      <c r="B34" s="469"/>
      <c r="C34" s="556" t="s">
        <v>557</v>
      </c>
      <c r="D34" s="556"/>
      <c r="E34" s="556"/>
      <c r="F34" s="556"/>
      <c r="G34" s="556"/>
      <c r="H34" s="556"/>
      <c r="I34" s="556"/>
      <c r="J34" s="556"/>
      <c r="K34" s="556"/>
      <c r="L34" s="556"/>
      <c r="M34" s="556"/>
      <c r="N34" s="469"/>
      <c r="O34" s="469"/>
    </row>
    <row r="35" spans="1:15" ht="14.1" customHeight="1">
      <c r="A35" s="471"/>
      <c r="B35" s="469"/>
      <c r="C35" s="469"/>
      <c r="D35" s="469"/>
      <c r="E35" s="469"/>
      <c r="F35" s="469"/>
      <c r="G35" s="469"/>
      <c r="H35" s="469"/>
      <c r="I35" s="469"/>
      <c r="J35" s="469"/>
      <c r="K35" s="469"/>
      <c r="L35" s="469"/>
      <c r="M35" s="469"/>
      <c r="N35" s="469"/>
      <c r="O35" s="469"/>
    </row>
    <row r="36" spans="1:15" ht="14.1" customHeight="1">
      <c r="A36" s="560">
        <f>IF(入力シート!C7="","令和　年　月　日",入力シート!C7)</f>
        <v>45748</v>
      </c>
      <c r="B36" s="561"/>
      <c r="C36" s="561"/>
      <c r="D36" s="561"/>
      <c r="E36" s="561"/>
      <c r="F36" s="561"/>
      <c r="G36" s="561"/>
      <c r="H36" s="561"/>
      <c r="I36" s="561"/>
      <c r="J36" s="561"/>
      <c r="K36" s="561"/>
      <c r="L36" s="561"/>
      <c r="M36" s="561"/>
      <c r="N36" s="561"/>
      <c r="O36" s="469"/>
    </row>
    <row r="37" spans="1:15" ht="14.1" customHeight="1">
      <c r="A37" s="475"/>
      <c r="B37" s="476"/>
      <c r="C37" s="476"/>
      <c r="D37" s="476"/>
      <c r="E37" s="476"/>
      <c r="F37" s="476"/>
      <c r="G37" s="476"/>
      <c r="H37" s="476"/>
      <c r="I37" s="476"/>
      <c r="J37" s="476"/>
      <c r="K37" s="476"/>
      <c r="L37" s="476"/>
      <c r="M37" s="476"/>
      <c r="N37" s="476"/>
      <c r="O37" s="469"/>
    </row>
    <row r="38" spans="1:15" s="477" customFormat="1" ht="14.1" customHeight="1">
      <c r="A38" s="557" t="s">
        <v>532</v>
      </c>
      <c r="B38" s="558"/>
      <c r="C38" s="558"/>
      <c r="D38" s="558"/>
      <c r="E38" s="558"/>
      <c r="F38" s="558"/>
      <c r="G38" s="558"/>
      <c r="H38" s="558"/>
      <c r="I38" s="558"/>
      <c r="J38" s="558"/>
      <c r="K38" s="558"/>
      <c r="L38" s="558"/>
      <c r="M38" s="558"/>
      <c r="N38" s="558"/>
      <c r="O38" s="469"/>
    </row>
    <row r="39" spans="1:15" ht="14.1" customHeight="1">
      <c r="A39" s="471"/>
      <c r="B39" s="469"/>
      <c r="C39" s="469"/>
      <c r="D39" s="469"/>
      <c r="E39" s="469"/>
      <c r="F39" s="469"/>
      <c r="G39" s="469"/>
      <c r="H39" s="469"/>
      <c r="I39" s="469"/>
      <c r="J39" s="469"/>
      <c r="K39" s="469"/>
      <c r="L39" s="469"/>
      <c r="M39" s="469"/>
      <c r="N39" s="469"/>
      <c r="O39" s="469"/>
    </row>
    <row r="40" spans="1:15" ht="27.95" customHeight="1">
      <c r="A40" s="472" t="s">
        <v>533</v>
      </c>
      <c r="B40" s="469"/>
      <c r="C40" s="469"/>
      <c r="D40" s="469"/>
      <c r="E40" s="469"/>
      <c r="F40" s="469"/>
      <c r="G40" s="478" t="s">
        <v>534</v>
      </c>
      <c r="H40" s="479"/>
      <c r="I40" s="556">
        <f>IF(入力シート!C15="理事長、代表理事等「法人代表者」",入力シート!C8,入力シート!C9)</f>
        <v>0</v>
      </c>
      <c r="J40" s="556"/>
      <c r="K40" s="556"/>
      <c r="L40" s="556"/>
      <c r="M40" s="556"/>
      <c r="N40" s="556"/>
      <c r="O40" s="469"/>
    </row>
    <row r="41" spans="1:15" ht="27.95" customHeight="1">
      <c r="A41" s="472" t="s">
        <v>535</v>
      </c>
      <c r="B41" s="469"/>
      <c r="C41" s="469"/>
      <c r="D41" s="469"/>
      <c r="E41" s="469"/>
      <c r="F41" s="469"/>
      <c r="G41" s="478" t="s">
        <v>536</v>
      </c>
      <c r="H41" s="479"/>
      <c r="I41" s="556" t="str">
        <f>IF(入力シート!C11="","　",入力シート!C11)</f>
        <v>　</v>
      </c>
      <c r="J41" s="556"/>
      <c r="K41" s="556"/>
      <c r="L41" s="556"/>
      <c r="M41" s="556"/>
      <c r="N41" s="556"/>
      <c r="O41" s="469"/>
    </row>
    <row r="42" spans="1:15" ht="27.95" customHeight="1">
      <c r="A42" s="472"/>
      <c r="B42" s="469"/>
      <c r="C42" s="469"/>
      <c r="D42" s="469"/>
      <c r="E42" s="469"/>
      <c r="F42" s="469"/>
      <c r="G42" s="478"/>
      <c r="H42" s="479"/>
      <c r="I42" s="559" t="str">
        <f>IF(入力シート!C15="院長等「病院代表者」",入力シート!C13,CONCATENATE("(",入力シート!C13,")"))</f>
        <v>()</v>
      </c>
      <c r="J42" s="559"/>
      <c r="K42" s="559"/>
      <c r="L42" s="559"/>
      <c r="M42" s="559"/>
      <c r="N42" s="559"/>
      <c r="O42" s="469"/>
    </row>
    <row r="43" spans="1:15" s="477" customFormat="1" ht="27.95" customHeight="1">
      <c r="A43" s="472"/>
      <c r="B43" s="469"/>
      <c r="C43" s="469"/>
      <c r="D43" s="469"/>
      <c r="E43" s="469"/>
      <c r="F43" s="469"/>
      <c r="G43" s="478" t="s">
        <v>537</v>
      </c>
      <c r="H43" s="479"/>
      <c r="I43" s="556" t="str">
        <f>IF(入力シート!C14="","代表者職・氏名",CONCATENATE(入力シート!C14&amp;"　　"&amp;入力シート!D14))</f>
        <v>代表者職・氏名</v>
      </c>
      <c r="J43" s="556"/>
      <c r="K43" s="556"/>
      <c r="L43" s="556"/>
      <c r="M43" s="556"/>
      <c r="N43" s="556"/>
      <c r="O43" s="469"/>
    </row>
    <row r="44" spans="1:15" ht="27.95" customHeight="1">
      <c r="A44" s="472"/>
      <c r="B44" s="469"/>
      <c r="C44" s="469"/>
      <c r="D44" s="469"/>
      <c r="E44" s="469"/>
      <c r="F44" s="469"/>
      <c r="G44" s="478" t="s">
        <v>538</v>
      </c>
      <c r="H44" s="479"/>
      <c r="I44" s="556" t="str">
        <f>IF(入力シート!C17="","　",入力シート!C17)</f>
        <v>　</v>
      </c>
      <c r="J44" s="556"/>
      <c r="K44" s="556"/>
      <c r="L44" s="556"/>
      <c r="M44" s="556"/>
      <c r="N44" s="556"/>
      <c r="O44" s="469"/>
    </row>
    <row r="45" spans="1:15" ht="27.95" customHeight="1">
      <c r="A45" s="480" t="s">
        <v>539</v>
      </c>
      <c r="B45" s="469"/>
      <c r="C45" s="469"/>
      <c r="D45" s="469"/>
      <c r="E45" s="469"/>
      <c r="F45" s="469"/>
      <c r="G45" s="478" t="s">
        <v>540</v>
      </c>
      <c r="H45" s="469"/>
      <c r="I45" s="556" t="str">
        <f>IF(入力シート!C18="","　",入力シート!C18)</f>
        <v>　</v>
      </c>
      <c r="J45" s="556"/>
      <c r="K45" s="556"/>
      <c r="L45" s="556"/>
      <c r="M45" s="556"/>
      <c r="N45" s="556"/>
      <c r="O45" s="469"/>
    </row>
    <row r="46" spans="1:15" ht="14.1" customHeight="1">
      <c r="A46" s="469"/>
      <c r="B46" s="469"/>
      <c r="C46" s="469"/>
      <c r="D46" s="469"/>
      <c r="E46" s="469"/>
      <c r="F46" s="469"/>
      <c r="G46" s="469"/>
      <c r="H46" s="469"/>
      <c r="I46" s="469"/>
      <c r="J46" s="469"/>
      <c r="K46" s="469"/>
      <c r="L46" s="469"/>
      <c r="M46" s="469"/>
      <c r="N46" s="469"/>
      <c r="O46" s="469"/>
    </row>
    <row r="47" spans="1:15">
      <c r="A47" s="469"/>
      <c r="B47" s="469"/>
      <c r="C47" s="469"/>
      <c r="D47" s="469"/>
      <c r="E47" s="469"/>
      <c r="F47" s="469"/>
      <c r="G47" s="469"/>
      <c r="H47" s="469"/>
      <c r="I47" s="469"/>
      <c r="J47" s="469"/>
      <c r="K47" s="469"/>
      <c r="L47" s="469"/>
      <c r="M47" s="469"/>
      <c r="N47" s="469"/>
      <c r="O47" s="469"/>
    </row>
    <row r="48" spans="1:15">
      <c r="A48" s="469"/>
      <c r="B48" s="469"/>
      <c r="C48" s="469"/>
      <c r="D48" s="469"/>
      <c r="E48" s="469"/>
      <c r="F48" s="469"/>
      <c r="G48" s="469"/>
      <c r="H48" s="469"/>
      <c r="I48" s="469"/>
      <c r="J48" s="469"/>
      <c r="K48" s="469"/>
      <c r="L48" s="469"/>
      <c r="M48" s="469"/>
      <c r="N48" s="469"/>
      <c r="O48" s="469"/>
    </row>
    <row r="49" spans="1:15">
      <c r="A49" s="469"/>
      <c r="B49" s="469"/>
      <c r="C49" s="469"/>
      <c r="D49" s="469"/>
      <c r="E49" s="469"/>
      <c r="F49" s="469"/>
      <c r="G49" s="469"/>
      <c r="H49" s="469"/>
      <c r="I49" s="469"/>
      <c r="J49" s="469"/>
      <c r="K49" s="469"/>
      <c r="L49" s="469"/>
      <c r="M49" s="469"/>
      <c r="N49" s="469"/>
      <c r="O49" s="469"/>
    </row>
  </sheetData>
  <sheetProtection selectLockedCells="1" selectUnlockedCells="1"/>
  <protectedRanges>
    <protectedRange sqref="D30:E30" name="範囲1_2"/>
  </protectedRanges>
  <mergeCells count="33">
    <mergeCell ref="B21:N21"/>
    <mergeCell ref="A2:N2"/>
    <mergeCell ref="A3:N3"/>
    <mergeCell ref="B5:N5"/>
    <mergeCell ref="B6:N6"/>
    <mergeCell ref="A8:N8"/>
    <mergeCell ref="A11:N11"/>
    <mergeCell ref="B13:N13"/>
    <mergeCell ref="B14:N14"/>
    <mergeCell ref="B15:N15"/>
    <mergeCell ref="B16:N16"/>
    <mergeCell ref="A19:N19"/>
    <mergeCell ref="A10:N10"/>
    <mergeCell ref="A18:N18"/>
    <mergeCell ref="A36:N36"/>
    <mergeCell ref="C22:M22"/>
    <mergeCell ref="C23:M23"/>
    <mergeCell ref="C24:M24"/>
    <mergeCell ref="C25:M25"/>
    <mergeCell ref="C26:M26"/>
    <mergeCell ref="C27:M27"/>
    <mergeCell ref="C28:M28"/>
    <mergeCell ref="C29:M29"/>
    <mergeCell ref="C30:M30"/>
    <mergeCell ref="B33:N33"/>
    <mergeCell ref="C34:M34"/>
    <mergeCell ref="I45:N45"/>
    <mergeCell ref="A38:N38"/>
    <mergeCell ref="I40:N40"/>
    <mergeCell ref="I41:N41"/>
    <mergeCell ref="I42:N42"/>
    <mergeCell ref="I43:N43"/>
    <mergeCell ref="I44:N44"/>
  </mergeCells>
  <phoneticPr fontId="4"/>
  <pageMargins left="0.70866141732283472" right="0.70866141732283472" top="0.74803149606299213" bottom="0.74803149606299213" header="0.31496062992125984" footer="0.31496062992125984"/>
  <pageSetup paperSize="9" scale="8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1"/>
  </sheetPr>
  <dimension ref="A1:E34"/>
  <sheetViews>
    <sheetView view="pageBreakPreview" zoomScaleNormal="100" zoomScaleSheetLayoutView="100" workbookViewId="0"/>
  </sheetViews>
  <sheetFormatPr defaultColWidth="9" defaultRowHeight="13.5"/>
  <cols>
    <col min="1" max="1" width="4.25" style="74" customWidth="1"/>
    <col min="2" max="2" width="25.375" style="74" customWidth="1"/>
    <col min="3" max="3" width="28.375" style="457" customWidth="1"/>
    <col min="4" max="4" width="4" style="74" customWidth="1"/>
    <col min="5" max="5" width="21.375" style="74" customWidth="1"/>
    <col min="6" max="16384" width="9" style="74"/>
  </cols>
  <sheetData>
    <row r="1" spans="1:5" ht="17.25" customHeight="1">
      <c r="A1" s="73" t="s">
        <v>276</v>
      </c>
      <c r="E1" s="437" t="str">
        <f>IF(入力シート!C11="","",入力シート!C11)</f>
        <v/>
      </c>
    </row>
    <row r="3" spans="1:5" ht="21">
      <c r="A3" s="565" t="s">
        <v>277</v>
      </c>
      <c r="B3" s="565"/>
      <c r="C3" s="565"/>
      <c r="D3" s="565"/>
      <c r="E3" s="565"/>
    </row>
    <row r="5" spans="1:5" s="75" customFormat="1" ht="14.25">
      <c r="A5" s="75" t="s">
        <v>278</v>
      </c>
      <c r="C5" s="458"/>
    </row>
    <row r="6" spans="1:5" s="75" customFormat="1" ht="15" thickBot="1">
      <c r="C6" s="458"/>
    </row>
    <row r="7" spans="1:5" s="75" customFormat="1" ht="39.950000000000003" customHeight="1" thickBot="1">
      <c r="B7" s="76" t="s">
        <v>279</v>
      </c>
      <c r="C7" s="581" t="s">
        <v>280</v>
      </c>
      <c r="D7" s="582"/>
      <c r="E7" s="77" t="s">
        <v>323</v>
      </c>
    </row>
    <row r="8" spans="1:5" s="75" customFormat="1" ht="20.100000000000001" customHeight="1">
      <c r="B8" s="566" t="s">
        <v>281</v>
      </c>
      <c r="C8" s="586">
        <f>'様式１－１（所要額調書）'!O11</f>
        <v>0</v>
      </c>
      <c r="D8" s="583" t="s">
        <v>21</v>
      </c>
      <c r="E8" s="570"/>
    </row>
    <row r="9" spans="1:5" s="75" customFormat="1" ht="20.100000000000001" customHeight="1">
      <c r="B9" s="567"/>
      <c r="C9" s="574"/>
      <c r="D9" s="576"/>
      <c r="E9" s="571"/>
    </row>
    <row r="10" spans="1:5" s="75" customFormat="1" ht="20.100000000000001" customHeight="1">
      <c r="B10" s="567" t="s">
        <v>282</v>
      </c>
      <c r="C10" s="573">
        <f>'様式１－１（所要額調書）'!C11</f>
        <v>0</v>
      </c>
      <c r="D10" s="575" t="s">
        <v>21</v>
      </c>
      <c r="E10" s="571"/>
    </row>
    <row r="11" spans="1:5" s="75" customFormat="1" ht="20.100000000000001" customHeight="1">
      <c r="B11" s="567"/>
      <c r="C11" s="574"/>
      <c r="D11" s="576"/>
      <c r="E11" s="571"/>
    </row>
    <row r="12" spans="1:5" s="75" customFormat="1" ht="20.100000000000001" customHeight="1">
      <c r="B12" s="567" t="s">
        <v>283</v>
      </c>
      <c r="C12" s="573">
        <f>C16-C8-C10-C14</f>
        <v>0</v>
      </c>
      <c r="D12" s="575" t="s">
        <v>21</v>
      </c>
      <c r="E12" s="571"/>
    </row>
    <row r="13" spans="1:5" s="75" customFormat="1" ht="20.100000000000001" customHeight="1">
      <c r="B13" s="567"/>
      <c r="C13" s="574"/>
      <c r="D13" s="576"/>
      <c r="E13" s="571"/>
    </row>
    <row r="14" spans="1:5" s="75" customFormat="1" ht="20.100000000000001" customHeight="1">
      <c r="B14" s="568"/>
      <c r="C14" s="587"/>
      <c r="D14" s="575" t="s">
        <v>21</v>
      </c>
      <c r="E14" s="571"/>
    </row>
    <row r="15" spans="1:5" s="75" customFormat="1" ht="20.100000000000001" customHeight="1" thickBot="1">
      <c r="B15" s="569"/>
      <c r="C15" s="588"/>
      <c r="D15" s="583"/>
      <c r="E15" s="572"/>
    </row>
    <row r="16" spans="1:5" s="75" customFormat="1" ht="20.100000000000001" customHeight="1">
      <c r="B16" s="579" t="s">
        <v>126</v>
      </c>
      <c r="C16" s="592">
        <f>C31</f>
        <v>0</v>
      </c>
      <c r="D16" s="584" t="s">
        <v>21</v>
      </c>
      <c r="E16" s="577"/>
    </row>
    <row r="17" spans="1:5" s="75" customFormat="1" ht="20.100000000000001" customHeight="1" thickBot="1">
      <c r="B17" s="580"/>
      <c r="C17" s="593"/>
      <c r="D17" s="585"/>
      <c r="E17" s="578"/>
    </row>
    <row r="18" spans="1:5" s="75" customFormat="1" ht="14.25">
      <c r="C18" s="458"/>
    </row>
    <row r="19" spans="1:5" s="75" customFormat="1" ht="14.25">
      <c r="C19" s="458"/>
    </row>
    <row r="20" spans="1:5" s="75" customFormat="1" ht="14.25">
      <c r="A20" s="75" t="s">
        <v>284</v>
      </c>
      <c r="C20" s="458"/>
    </row>
    <row r="21" spans="1:5" s="75" customFormat="1" ht="15" thickBot="1">
      <c r="C21" s="458"/>
    </row>
    <row r="22" spans="1:5" s="75" customFormat="1" ht="39.950000000000003" customHeight="1" thickBot="1">
      <c r="B22" s="76" t="s">
        <v>279</v>
      </c>
      <c r="C22" s="581" t="s">
        <v>280</v>
      </c>
      <c r="D22" s="582"/>
      <c r="E22" s="77" t="s">
        <v>323</v>
      </c>
    </row>
    <row r="23" spans="1:5" s="75" customFormat="1" ht="20.100000000000001" customHeight="1">
      <c r="B23" s="566" t="s">
        <v>285</v>
      </c>
      <c r="C23" s="586">
        <f>'様式１－２（経費内訳）'!D47</f>
        <v>0</v>
      </c>
      <c r="D23" s="583" t="s">
        <v>21</v>
      </c>
      <c r="E23" s="570"/>
    </row>
    <row r="24" spans="1:5" s="75" customFormat="1" ht="20.100000000000001" customHeight="1">
      <c r="B24" s="567"/>
      <c r="C24" s="574"/>
      <c r="D24" s="576"/>
      <c r="E24" s="571"/>
    </row>
    <row r="25" spans="1:5" s="75" customFormat="1" ht="20.100000000000001" customHeight="1">
      <c r="B25" s="567" t="s">
        <v>286</v>
      </c>
      <c r="C25" s="573">
        <f>C31-C23</f>
        <v>0</v>
      </c>
      <c r="D25" s="575" t="s">
        <v>21</v>
      </c>
      <c r="E25" s="571"/>
    </row>
    <row r="26" spans="1:5" s="75" customFormat="1" ht="20.100000000000001" customHeight="1">
      <c r="B26" s="567"/>
      <c r="C26" s="574"/>
      <c r="D26" s="576"/>
      <c r="E26" s="571"/>
    </row>
    <row r="27" spans="1:5" s="75" customFormat="1" ht="20.100000000000001" customHeight="1">
      <c r="B27" s="589"/>
      <c r="C27" s="573"/>
      <c r="D27" s="575" t="s">
        <v>21</v>
      </c>
      <c r="E27" s="591"/>
    </row>
    <row r="28" spans="1:5" s="75" customFormat="1" ht="20.100000000000001" customHeight="1">
      <c r="B28" s="589"/>
      <c r="C28" s="574"/>
      <c r="D28" s="576"/>
      <c r="E28" s="591"/>
    </row>
    <row r="29" spans="1:5" s="75" customFormat="1" ht="20.100000000000001" customHeight="1">
      <c r="B29" s="589"/>
      <c r="C29" s="573"/>
      <c r="D29" s="575" t="s">
        <v>21</v>
      </c>
      <c r="E29" s="591"/>
    </row>
    <row r="30" spans="1:5" s="75" customFormat="1" ht="20.100000000000001" customHeight="1" thickBot="1">
      <c r="B30" s="590"/>
      <c r="C30" s="586"/>
      <c r="D30" s="583"/>
      <c r="E30" s="594"/>
    </row>
    <row r="31" spans="1:5" s="75" customFormat="1" ht="20.100000000000001" customHeight="1">
      <c r="B31" s="579" t="s">
        <v>126</v>
      </c>
      <c r="C31" s="592">
        <f>'様式１－１（所要額調書）'!B11</f>
        <v>0</v>
      </c>
      <c r="D31" s="584" t="s">
        <v>21</v>
      </c>
      <c r="E31" s="577"/>
    </row>
    <row r="32" spans="1:5" s="75" customFormat="1" ht="20.100000000000001" customHeight="1" thickBot="1">
      <c r="B32" s="580"/>
      <c r="C32" s="593"/>
      <c r="D32" s="585"/>
      <c r="E32" s="578"/>
    </row>
    <row r="33" spans="1:3" s="75" customFormat="1" ht="14.25">
      <c r="C33" s="458"/>
    </row>
    <row r="34" spans="1:3" s="75" customFormat="1" ht="14.25">
      <c r="A34" s="75" t="s">
        <v>287</v>
      </c>
      <c r="C34" s="458"/>
    </row>
  </sheetData>
  <sheetProtection sheet="1" selectLockedCells="1"/>
  <mergeCells count="43">
    <mergeCell ref="E27:E28"/>
    <mergeCell ref="C16:C17"/>
    <mergeCell ref="E29:E30"/>
    <mergeCell ref="B31:B32"/>
    <mergeCell ref="C31:C32"/>
    <mergeCell ref="D31:D32"/>
    <mergeCell ref="E31:E32"/>
    <mergeCell ref="E23:E24"/>
    <mergeCell ref="B25:B26"/>
    <mergeCell ref="C25:C26"/>
    <mergeCell ref="D25:D26"/>
    <mergeCell ref="E25:E26"/>
    <mergeCell ref="C22:D22"/>
    <mergeCell ref="B23:B24"/>
    <mergeCell ref="C23:C24"/>
    <mergeCell ref="D23:D24"/>
    <mergeCell ref="B29:B30"/>
    <mergeCell ref="C29:C30"/>
    <mergeCell ref="D29:D30"/>
    <mergeCell ref="B27:B28"/>
    <mergeCell ref="C27:C28"/>
    <mergeCell ref="D27:D28"/>
    <mergeCell ref="E16:E17"/>
    <mergeCell ref="B16:B17"/>
    <mergeCell ref="C7:D7"/>
    <mergeCell ref="D8:D9"/>
    <mergeCell ref="D12:D13"/>
    <mergeCell ref="D14:D15"/>
    <mergeCell ref="D16:D17"/>
    <mergeCell ref="C8:C9"/>
    <mergeCell ref="C12:C13"/>
    <mergeCell ref="C14:C15"/>
    <mergeCell ref="E10:E11"/>
    <mergeCell ref="A3:E3"/>
    <mergeCell ref="B8:B9"/>
    <mergeCell ref="B12:B13"/>
    <mergeCell ref="B14:B15"/>
    <mergeCell ref="E8:E9"/>
    <mergeCell ref="E12:E13"/>
    <mergeCell ref="E14:E15"/>
    <mergeCell ref="B10:B11"/>
    <mergeCell ref="C10:C11"/>
    <mergeCell ref="D10:D11"/>
  </mergeCells>
  <phoneticPr fontId="4"/>
  <pageMargins left="0.75" right="0.75" top="1" bottom="1" header="0.51200000000000001" footer="0.5120000000000000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O19"/>
  <sheetViews>
    <sheetView view="pageBreakPreview" topLeftCell="B1" zoomScaleNormal="90" zoomScaleSheetLayoutView="100" workbookViewId="0"/>
  </sheetViews>
  <sheetFormatPr defaultColWidth="9" defaultRowHeight="13.5"/>
  <cols>
    <col min="1" max="1" width="20.625" style="4" hidden="1" customWidth="1"/>
    <col min="2" max="5" width="11.625" style="4" customWidth="1"/>
    <col min="6" max="7" width="11.125" style="4" customWidth="1"/>
    <col min="8" max="8" width="12.125" style="4" customWidth="1"/>
    <col min="9" max="9" width="6" style="4" customWidth="1"/>
    <col min="10" max="10" width="11.125" style="4" customWidth="1"/>
    <col min="11" max="13" width="11.625" style="4" customWidth="1"/>
    <col min="14" max="14" width="7.5" style="4" hidden="1" customWidth="1"/>
    <col min="15" max="15" width="11.625" style="4" customWidth="1"/>
    <col min="16" max="16384" width="9" style="4"/>
  </cols>
  <sheetData>
    <row r="1" spans="1:15">
      <c r="B1" s="4" t="s">
        <v>22</v>
      </c>
    </row>
    <row r="2" spans="1:15" ht="18.75">
      <c r="B2" s="598" t="s">
        <v>23</v>
      </c>
      <c r="C2" s="598"/>
      <c r="D2" s="598"/>
      <c r="E2" s="598"/>
      <c r="F2" s="598"/>
      <c r="G2" s="598"/>
      <c r="H2" s="598"/>
      <c r="I2" s="598"/>
      <c r="J2" s="598"/>
      <c r="K2" s="598"/>
      <c r="L2" s="598"/>
      <c r="M2" s="598"/>
      <c r="N2" s="598"/>
      <c r="O2" s="598"/>
    </row>
    <row r="3" spans="1:15" ht="55.5" customHeight="1">
      <c r="B3" s="78"/>
    </row>
    <row r="4" spans="1:15" ht="21" customHeight="1">
      <c r="J4" s="79"/>
      <c r="K4" s="79"/>
      <c r="L4" s="376" t="s">
        <v>10</v>
      </c>
      <c r="M4" s="609" t="str">
        <f>IF(入力シート!C13=""," ",入力シート!C13)</f>
        <v xml:space="preserve"> </v>
      </c>
      <c r="N4" s="609"/>
      <c r="O4" s="609"/>
    </row>
    <row r="5" spans="1:15" ht="19.5" customHeight="1" thickBot="1">
      <c r="J5" s="79"/>
      <c r="K5" s="79"/>
      <c r="L5" s="79"/>
      <c r="M5" s="242"/>
      <c r="N5" s="242"/>
      <c r="O5" s="242"/>
    </row>
    <row r="6" spans="1:15" ht="18" customHeight="1" thickBot="1">
      <c r="A6" s="595" t="s">
        <v>467</v>
      </c>
      <c r="B6" s="270"/>
      <c r="C6" s="271"/>
      <c r="D6" s="272"/>
      <c r="E6" s="244"/>
      <c r="F6" s="624" t="s">
        <v>400</v>
      </c>
      <c r="G6" s="625"/>
      <c r="H6" s="625"/>
      <c r="I6" s="625"/>
      <c r="J6" s="625"/>
      <c r="K6" s="626"/>
      <c r="L6" s="245"/>
      <c r="M6" s="605" t="s">
        <v>327</v>
      </c>
      <c r="N6" s="244"/>
      <c r="O6" s="243"/>
    </row>
    <row r="7" spans="1:15" ht="31.5" customHeight="1">
      <c r="A7" s="596"/>
      <c r="B7" s="619" t="s">
        <v>24</v>
      </c>
      <c r="C7" s="621" t="s">
        <v>330</v>
      </c>
      <c r="D7" s="623" t="s">
        <v>25</v>
      </c>
      <c r="E7" s="599" t="s">
        <v>419</v>
      </c>
      <c r="F7" s="610" t="s">
        <v>26</v>
      </c>
      <c r="G7" s="611"/>
      <c r="H7" s="612"/>
      <c r="I7" s="613" t="s">
        <v>27</v>
      </c>
      <c r="J7" s="614"/>
      <c r="K7" s="615" t="s">
        <v>28</v>
      </c>
      <c r="L7" s="617" t="s">
        <v>425</v>
      </c>
      <c r="M7" s="606"/>
      <c r="N7" s="603" t="s">
        <v>329</v>
      </c>
      <c r="O7" s="607" t="s">
        <v>29</v>
      </c>
    </row>
    <row r="8" spans="1:15" ht="28.5" customHeight="1">
      <c r="A8" s="596"/>
      <c r="B8" s="620"/>
      <c r="C8" s="622"/>
      <c r="D8" s="623"/>
      <c r="E8" s="600"/>
      <c r="F8" s="279" t="s">
        <v>30</v>
      </c>
      <c r="G8" s="280" t="s">
        <v>31</v>
      </c>
      <c r="H8" s="286" t="s">
        <v>32</v>
      </c>
      <c r="I8" s="601" t="s">
        <v>33</v>
      </c>
      <c r="J8" s="291" t="s">
        <v>34</v>
      </c>
      <c r="K8" s="616"/>
      <c r="L8" s="618"/>
      <c r="M8" s="305"/>
      <c r="N8" s="604"/>
      <c r="O8" s="608"/>
    </row>
    <row r="9" spans="1:15" ht="15" customHeight="1" thickBot="1">
      <c r="A9" s="597"/>
      <c r="B9" s="273" t="s">
        <v>35</v>
      </c>
      <c r="C9" s="274" t="s">
        <v>36</v>
      </c>
      <c r="D9" s="310" t="s">
        <v>475</v>
      </c>
      <c r="E9" s="81" t="s">
        <v>37</v>
      </c>
      <c r="F9" s="281" t="s">
        <v>38</v>
      </c>
      <c r="G9" s="282" t="s">
        <v>39</v>
      </c>
      <c r="H9" s="308" t="s">
        <v>476</v>
      </c>
      <c r="I9" s="602"/>
      <c r="J9" s="275" t="s">
        <v>40</v>
      </c>
      <c r="K9" s="309" t="s">
        <v>477</v>
      </c>
      <c r="L9" s="80" t="s">
        <v>41</v>
      </c>
      <c r="M9" s="304" t="s">
        <v>424</v>
      </c>
      <c r="N9" s="140" t="s">
        <v>328</v>
      </c>
      <c r="O9" s="160" t="s">
        <v>356</v>
      </c>
    </row>
    <row r="10" spans="1:15" ht="17.25" customHeight="1">
      <c r="A10" s="399"/>
      <c r="B10" s="276" t="s">
        <v>21</v>
      </c>
      <c r="C10" s="236" t="s">
        <v>21</v>
      </c>
      <c r="D10" s="237" t="s">
        <v>21</v>
      </c>
      <c r="E10" s="133" t="s">
        <v>21</v>
      </c>
      <c r="F10" s="283" t="s">
        <v>21</v>
      </c>
      <c r="G10" s="236" t="s">
        <v>21</v>
      </c>
      <c r="H10" s="287" t="s">
        <v>21</v>
      </c>
      <c r="I10" s="292" t="s">
        <v>42</v>
      </c>
      <c r="J10" s="237" t="s">
        <v>21</v>
      </c>
      <c r="K10" s="289" t="s">
        <v>21</v>
      </c>
      <c r="L10" s="133" t="s">
        <v>21</v>
      </c>
      <c r="M10" s="134" t="s">
        <v>21</v>
      </c>
      <c r="N10" s="141"/>
      <c r="O10" s="137" t="s">
        <v>21</v>
      </c>
    </row>
    <row r="11" spans="1:15" ht="124.5" customHeight="1" thickBot="1">
      <c r="A11" s="400">
        <f>入力シート!C13</f>
        <v>0</v>
      </c>
      <c r="B11" s="323">
        <f>'様式１－２（経費内訳）'!D47</f>
        <v>0</v>
      </c>
      <c r="C11" s="277">
        <v>0</v>
      </c>
      <c r="D11" s="278">
        <f>B11-C11</f>
        <v>0</v>
      </c>
      <c r="E11" s="136">
        <f>'様式１－２（経費内訳）'!D47</f>
        <v>0</v>
      </c>
      <c r="F11" s="284">
        <f>IF('様式１－３（事業計画書）'!B11&gt;=300,0,SUM(入力シート!H21:H23))</f>
        <v>0</v>
      </c>
      <c r="G11" s="285">
        <f>IF('様式１－３（事業計画書）'!B11&gt;=300,0,入力シート!H24)</f>
        <v>0</v>
      </c>
      <c r="H11" s="288">
        <f>F11+G11</f>
        <v>0</v>
      </c>
      <c r="I11" s="284">
        <f>ROUNDDOWN(IF(入力シート!C33/40&gt;30,30,入力シート!C33/40),0)</f>
        <v>0</v>
      </c>
      <c r="J11" s="278">
        <f>入力シート!H25</f>
        <v>0</v>
      </c>
      <c r="K11" s="290">
        <f>H11+J11</f>
        <v>0</v>
      </c>
      <c r="L11" s="136">
        <f>MIN(D11,E11,K11)</f>
        <v>0</v>
      </c>
      <c r="M11" s="135">
        <f>ROUNDDOWN(L11/2,-3)</f>
        <v>0</v>
      </c>
      <c r="N11" s="142">
        <v>1</v>
      </c>
      <c r="O11" s="138">
        <f>ROUNDDOWN(M11*N11,-3)</f>
        <v>0</v>
      </c>
    </row>
    <row r="12" spans="1:15">
      <c r="B12" s="293" t="str">
        <f>IF(B11&gt;=E11,"","エラー（「総事業費Ａ」は「対象経費の実支出額D」より多くなります）")</f>
        <v/>
      </c>
    </row>
    <row r="13" spans="1:15" s="85" customFormat="1" ht="12">
      <c r="B13" s="84" t="s">
        <v>108</v>
      </c>
      <c r="C13" s="84"/>
      <c r="D13" s="84"/>
      <c r="E13" s="84"/>
      <c r="F13" s="84"/>
      <c r="G13" s="84"/>
      <c r="H13" s="84"/>
      <c r="I13" s="84"/>
      <c r="J13" s="84"/>
      <c r="K13" s="84"/>
      <c r="L13" s="84"/>
      <c r="M13" s="84"/>
    </row>
    <row r="14" spans="1:15" s="85" customFormat="1" ht="12">
      <c r="B14" s="84" t="s">
        <v>109</v>
      </c>
      <c r="C14" s="84"/>
      <c r="D14" s="84"/>
      <c r="E14" s="84"/>
      <c r="F14" s="84"/>
      <c r="G14" s="84"/>
      <c r="H14" s="84"/>
      <c r="I14" s="84"/>
      <c r="J14" s="84"/>
      <c r="K14" s="84"/>
      <c r="L14" s="84"/>
      <c r="M14" s="84"/>
    </row>
    <row r="15" spans="1:15" s="85" customFormat="1" ht="12">
      <c r="B15" s="85" t="s">
        <v>428</v>
      </c>
    </row>
    <row r="16" spans="1:15" s="85" customFormat="1" ht="12">
      <c r="B16" s="85" t="s">
        <v>110</v>
      </c>
    </row>
    <row r="17" spans="2:2" s="85" customFormat="1" ht="12">
      <c r="B17" s="85" t="s">
        <v>429</v>
      </c>
    </row>
    <row r="18" spans="2:2" s="85" customFormat="1" ht="12">
      <c r="B18" s="85" t="s">
        <v>450</v>
      </c>
    </row>
    <row r="19" spans="2:2">
      <c r="B19" s="85"/>
    </row>
  </sheetData>
  <sheetProtection sheet="1" objects="1" scenarios="1" selectLockedCells="1"/>
  <mergeCells count="16">
    <mergeCell ref="A6:A9"/>
    <mergeCell ref="B2:O2"/>
    <mergeCell ref="E7:E8"/>
    <mergeCell ref="I8:I9"/>
    <mergeCell ref="N7:N8"/>
    <mergeCell ref="M6:M7"/>
    <mergeCell ref="O7:O8"/>
    <mergeCell ref="M4:O4"/>
    <mergeCell ref="F7:H7"/>
    <mergeCell ref="I7:J7"/>
    <mergeCell ref="K7:K8"/>
    <mergeCell ref="L7:L8"/>
    <mergeCell ref="B7:B8"/>
    <mergeCell ref="C7:C8"/>
    <mergeCell ref="D7:D8"/>
    <mergeCell ref="F6:K6"/>
  </mergeCells>
  <phoneticPr fontId="4"/>
  <dataValidations count="2">
    <dataValidation type="whole" operator="greaterThanOrEqual" allowBlank="1" showInputMessage="1" showErrorMessage="1" errorTitle="エラー" error="「総事業費Ａ」は、「対象経費の実支出額Ｄ」より多くなります。" sqref="B11" xr:uid="{00000000-0002-0000-0400-000000000000}">
      <formula1>E11</formula1>
    </dataValidation>
    <dataValidation type="whole" operator="greaterThan" allowBlank="1" showInputMessage="1" showErrorMessage="1" sqref="D11" xr:uid="{00000000-0002-0000-0400-000001000000}">
      <formula1>E11</formula1>
    </dataValidation>
  </dataValidations>
  <printOptions horizontalCentered="1"/>
  <pageMargins left="0.19685039370078741" right="0.19685039370078741" top="0.74803149606299213" bottom="0.98425196850393704" header="0.51181102362204722" footer="0.51181102362204722"/>
  <pageSetup paperSize="9"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1"/>
  </sheetPr>
  <dimension ref="B1:Q50"/>
  <sheetViews>
    <sheetView view="pageBreakPreview" zoomScaleNormal="75" zoomScaleSheetLayoutView="100" workbookViewId="0"/>
  </sheetViews>
  <sheetFormatPr defaultColWidth="9" defaultRowHeight="13.5"/>
  <cols>
    <col min="1" max="1" width="0.75" style="87" customWidth="1"/>
    <col min="2" max="2" width="3.375" style="87" customWidth="1"/>
    <col min="3" max="3" width="20.625" style="87" customWidth="1"/>
    <col min="4" max="5" width="15.625" style="87" customWidth="1"/>
    <col min="6" max="7" width="10.625" style="87" customWidth="1"/>
    <col min="8" max="8" width="20.625" style="87" customWidth="1"/>
    <col min="9" max="9" width="0.75" style="87" customWidth="1"/>
    <col min="10" max="15" width="7.75" style="87" customWidth="1"/>
    <col min="16" max="16384" width="9" style="87"/>
  </cols>
  <sheetData>
    <row r="1" spans="2:16" ht="15.75" customHeight="1">
      <c r="B1" s="86" t="s">
        <v>43</v>
      </c>
      <c r="H1" s="88" t="s">
        <v>44</v>
      </c>
      <c r="I1" s="88"/>
    </row>
    <row r="2" spans="2:16" ht="22.5" customHeight="1">
      <c r="F2" s="411" t="s">
        <v>467</v>
      </c>
      <c r="G2" s="665" t="str">
        <f>IF(入力シート!C13=""," ",入力シート!C13)</f>
        <v xml:space="preserve"> </v>
      </c>
      <c r="H2" s="665"/>
      <c r="I2" s="444"/>
    </row>
    <row r="3" spans="2:16" ht="24.95" customHeight="1" thickBot="1">
      <c r="B3" s="666" t="s">
        <v>46</v>
      </c>
      <c r="C3" s="666"/>
      <c r="D3" s="666"/>
      <c r="E3" s="666"/>
      <c r="F3" s="666"/>
      <c r="G3" s="666"/>
      <c r="H3" s="666"/>
      <c r="I3" s="442"/>
    </row>
    <row r="4" spans="2:16" ht="24.95" customHeight="1" thickBot="1">
      <c r="B4" s="657" t="s">
        <v>47</v>
      </c>
      <c r="C4" s="658"/>
      <c r="D4" s="671" t="s">
        <v>48</v>
      </c>
      <c r="E4" s="658"/>
      <c r="F4" s="667" t="s">
        <v>49</v>
      </c>
      <c r="G4" s="667"/>
      <c r="H4" s="668"/>
      <c r="I4" s="445"/>
      <c r="J4" s="628" t="s">
        <v>490</v>
      </c>
      <c r="K4" s="629"/>
      <c r="L4" s="629"/>
      <c r="M4" s="629"/>
      <c r="N4" s="629"/>
      <c r="O4" s="629"/>
      <c r="P4" s="629"/>
    </row>
    <row r="5" spans="2:16" ht="15" customHeight="1">
      <c r="B5" s="347"/>
      <c r="C5" s="348"/>
      <c r="D5" s="409" t="s">
        <v>479</v>
      </c>
      <c r="E5" s="409" t="s">
        <v>501</v>
      </c>
      <c r="F5" s="654"/>
      <c r="G5" s="655"/>
      <c r="H5" s="656"/>
      <c r="I5" s="446"/>
      <c r="J5" s="627" t="s">
        <v>436</v>
      </c>
      <c r="K5" s="627"/>
      <c r="L5" s="627"/>
      <c r="M5" s="627"/>
      <c r="N5" s="627"/>
      <c r="O5" s="627"/>
    </row>
    <row r="6" spans="2:16" ht="17.45" customHeight="1">
      <c r="B6" s="669" t="s">
        <v>50</v>
      </c>
      <c r="C6" s="670"/>
      <c r="D6" s="307" t="s">
        <v>478</v>
      </c>
      <c r="E6" s="410" t="s">
        <v>478</v>
      </c>
      <c r="F6" s="633"/>
      <c r="G6" s="634"/>
      <c r="H6" s="635"/>
      <c r="I6" s="446"/>
      <c r="J6" s="627"/>
      <c r="K6" s="627"/>
      <c r="L6" s="627"/>
      <c r="M6" s="627"/>
      <c r="N6" s="627"/>
      <c r="O6" s="627"/>
    </row>
    <row r="7" spans="2:16" ht="17.45" customHeight="1">
      <c r="B7" s="645" t="s">
        <v>51</v>
      </c>
      <c r="C7" s="646"/>
      <c r="D7" s="351"/>
      <c r="E7" s="331"/>
      <c r="F7" s="633"/>
      <c r="G7" s="634"/>
      <c r="H7" s="635"/>
      <c r="I7" s="446"/>
    </row>
    <row r="8" spans="2:16" ht="17.45" customHeight="1">
      <c r="B8" s="645" t="s">
        <v>52</v>
      </c>
      <c r="C8" s="646"/>
      <c r="D8" s="356">
        <f>SUM(D9:D11)</f>
        <v>0</v>
      </c>
      <c r="E8" s="306"/>
      <c r="F8" s="633"/>
      <c r="G8" s="634"/>
      <c r="H8" s="635"/>
      <c r="I8" s="446"/>
      <c r="J8" s="659" t="s">
        <v>420</v>
      </c>
      <c r="K8" s="660"/>
      <c r="L8" s="660"/>
      <c r="M8" s="660"/>
      <c r="N8" s="660"/>
      <c r="O8" s="660"/>
    </row>
    <row r="9" spans="2:16" ht="17.45" customHeight="1">
      <c r="B9" s="349"/>
      <c r="C9" s="350" t="s">
        <v>53</v>
      </c>
      <c r="D9" s="352"/>
      <c r="E9" s="353" t="s">
        <v>488</v>
      </c>
      <c r="F9" s="633"/>
      <c r="G9" s="634"/>
      <c r="H9" s="635"/>
      <c r="I9" s="446"/>
      <c r="J9" s="659"/>
      <c r="K9" s="660"/>
      <c r="L9" s="660"/>
      <c r="M9" s="660"/>
      <c r="N9" s="660"/>
      <c r="O9" s="660"/>
    </row>
    <row r="10" spans="2:16" ht="17.45" customHeight="1">
      <c r="B10" s="349"/>
      <c r="C10" s="350" t="s">
        <v>54</v>
      </c>
      <c r="D10" s="352"/>
      <c r="E10" s="455" t="s">
        <v>489</v>
      </c>
      <c r="F10" s="633"/>
      <c r="G10" s="634"/>
      <c r="H10" s="635"/>
      <c r="I10" s="446"/>
      <c r="J10" s="659"/>
      <c r="K10" s="660"/>
      <c r="L10" s="660"/>
      <c r="M10" s="660"/>
      <c r="N10" s="660"/>
      <c r="O10" s="660"/>
    </row>
    <row r="11" spans="2:16" ht="17.45" customHeight="1">
      <c r="B11" s="349"/>
      <c r="C11" s="350" t="s">
        <v>55</v>
      </c>
      <c r="D11" s="352"/>
      <c r="E11" s="353"/>
      <c r="F11" s="633"/>
      <c r="G11" s="634"/>
      <c r="H11" s="635"/>
      <c r="I11" s="446"/>
      <c r="J11" s="659"/>
      <c r="K11" s="660"/>
      <c r="L11" s="660"/>
      <c r="M11" s="660"/>
      <c r="N11" s="660"/>
      <c r="O11" s="660"/>
    </row>
    <row r="12" spans="2:16" ht="17.45" customHeight="1">
      <c r="B12" s="645" t="s">
        <v>56</v>
      </c>
      <c r="C12" s="646"/>
      <c r="D12" s="354"/>
      <c r="E12" s="355"/>
      <c r="F12" s="633"/>
      <c r="G12" s="634"/>
      <c r="H12" s="635"/>
      <c r="I12" s="446"/>
    </row>
    <row r="13" spans="2:16" ht="17.45" customHeight="1">
      <c r="B13" s="645" t="s">
        <v>57</v>
      </c>
      <c r="C13" s="646"/>
      <c r="D13" s="354"/>
      <c r="E13" s="355"/>
      <c r="F13" s="633"/>
      <c r="G13" s="634"/>
      <c r="H13" s="635"/>
      <c r="I13" s="446"/>
    </row>
    <row r="14" spans="2:16" ht="17.45" customHeight="1">
      <c r="B14" s="645" t="s">
        <v>58</v>
      </c>
      <c r="C14" s="646"/>
      <c r="D14" s="356">
        <f>SUM(D15:D18)</f>
        <v>0</v>
      </c>
      <c r="E14" s="306"/>
      <c r="F14" s="633"/>
      <c r="G14" s="634"/>
      <c r="H14" s="635"/>
      <c r="I14" s="446"/>
    </row>
    <row r="15" spans="2:16" ht="17.45" customHeight="1">
      <c r="B15" s="349"/>
      <c r="C15" s="350" t="s">
        <v>59</v>
      </c>
      <c r="D15" s="352"/>
      <c r="E15" s="353"/>
      <c r="F15" s="633"/>
      <c r="G15" s="634"/>
      <c r="H15" s="635"/>
      <c r="I15" s="446"/>
      <c r="J15" s="661" t="s">
        <v>460</v>
      </c>
      <c r="K15" s="662"/>
      <c r="L15" s="662"/>
      <c r="M15" s="662"/>
      <c r="N15" s="662"/>
      <c r="O15" s="662"/>
    </row>
    <row r="16" spans="2:16" ht="17.45" customHeight="1">
      <c r="B16" s="349"/>
      <c r="C16" s="350" t="s">
        <v>60</v>
      </c>
      <c r="D16" s="352"/>
      <c r="E16" s="353"/>
      <c r="F16" s="633"/>
      <c r="G16" s="634"/>
      <c r="H16" s="635"/>
      <c r="I16" s="446"/>
      <c r="J16" s="661"/>
      <c r="K16" s="662"/>
      <c r="L16" s="662"/>
      <c r="M16" s="662"/>
      <c r="N16" s="662"/>
      <c r="O16" s="662"/>
    </row>
    <row r="17" spans="2:17" ht="17.45" customHeight="1">
      <c r="B17" s="349"/>
      <c r="C17" s="350" t="s">
        <v>483</v>
      </c>
      <c r="D17" s="352"/>
      <c r="E17" s="353"/>
      <c r="F17" s="633"/>
      <c r="G17" s="634"/>
      <c r="H17" s="635"/>
      <c r="I17" s="446"/>
      <c r="J17" s="412"/>
      <c r="K17" s="408"/>
      <c r="L17" s="408"/>
      <c r="M17" s="408"/>
      <c r="N17" s="408"/>
      <c r="O17" s="408"/>
    </row>
    <row r="18" spans="2:17" ht="17.45" customHeight="1">
      <c r="B18" s="349"/>
      <c r="C18" s="350" t="s">
        <v>390</v>
      </c>
      <c r="D18" s="352"/>
      <c r="E18" s="353"/>
      <c r="F18" s="633"/>
      <c r="G18" s="634"/>
      <c r="H18" s="635"/>
      <c r="I18" s="446"/>
    </row>
    <row r="19" spans="2:17" ht="17.45" customHeight="1">
      <c r="B19" s="645" t="s">
        <v>61</v>
      </c>
      <c r="C19" s="646"/>
      <c r="D19" s="356">
        <f>SUM(D20:D21)</f>
        <v>0</v>
      </c>
      <c r="E19" s="357"/>
      <c r="F19" s="633"/>
      <c r="G19" s="634"/>
      <c r="H19" s="635"/>
      <c r="I19" s="446"/>
    </row>
    <row r="20" spans="2:17" ht="17.45" customHeight="1">
      <c r="B20" s="349"/>
      <c r="C20" s="350" t="s">
        <v>62</v>
      </c>
      <c r="D20" s="352"/>
      <c r="E20" s="353"/>
      <c r="F20" s="633"/>
      <c r="G20" s="634"/>
      <c r="H20" s="635"/>
      <c r="I20" s="446"/>
    </row>
    <row r="21" spans="2:17" ht="17.45" customHeight="1">
      <c r="B21" s="349"/>
      <c r="C21" s="350" t="s">
        <v>63</v>
      </c>
      <c r="D21" s="352"/>
      <c r="E21" s="353"/>
      <c r="F21" s="633"/>
      <c r="G21" s="634"/>
      <c r="H21" s="635"/>
      <c r="I21" s="446"/>
    </row>
    <row r="22" spans="2:17" ht="17.45" customHeight="1">
      <c r="B22" s="645" t="s">
        <v>64</v>
      </c>
      <c r="C22" s="646"/>
      <c r="D22" s="354"/>
      <c r="E22" s="355"/>
      <c r="F22" s="633"/>
      <c r="G22" s="634"/>
      <c r="H22" s="635"/>
      <c r="I22" s="446"/>
    </row>
    <row r="23" spans="2:17" ht="17.45" customHeight="1">
      <c r="B23" s="652" t="s">
        <v>516</v>
      </c>
      <c r="C23" s="653"/>
      <c r="D23" s="354"/>
      <c r="E23" s="355"/>
      <c r="F23" s="633"/>
      <c r="G23" s="634"/>
      <c r="H23" s="635"/>
      <c r="I23" s="446"/>
      <c r="J23" s="438" t="s">
        <v>353</v>
      </c>
    </row>
    <row r="24" spans="2:17" ht="17.45" customHeight="1" thickBot="1">
      <c r="B24" s="645" t="s">
        <v>32</v>
      </c>
      <c r="C24" s="646"/>
      <c r="D24" s="356">
        <f>SUM(D7,D8,D12,D13,D14,D19,D22,D23)</f>
        <v>0</v>
      </c>
      <c r="E24" s="357"/>
      <c r="F24" s="638"/>
      <c r="G24" s="639"/>
      <c r="H24" s="640"/>
      <c r="I24" s="446"/>
      <c r="J24" s="345" t="s">
        <v>459</v>
      </c>
      <c r="K24" s="346"/>
      <c r="L24" s="346"/>
      <c r="M24" s="346"/>
      <c r="N24" s="346"/>
      <c r="O24" s="346"/>
      <c r="P24" s="346"/>
    </row>
    <row r="25" spans="2:17" ht="17.45" customHeight="1">
      <c r="B25" s="650" t="s">
        <v>65</v>
      </c>
      <c r="C25" s="651"/>
      <c r="D25" s="358"/>
      <c r="E25" s="359"/>
      <c r="F25" s="654"/>
      <c r="G25" s="655"/>
      <c r="H25" s="656"/>
      <c r="I25" s="446"/>
      <c r="J25" s="439" t="s">
        <v>431</v>
      </c>
      <c r="K25" s="294"/>
      <c r="L25" s="294"/>
      <c r="M25" s="294"/>
      <c r="N25" s="294"/>
      <c r="O25" s="294"/>
    </row>
    <row r="26" spans="2:17" ht="17.45" customHeight="1">
      <c r="B26" s="645" t="s">
        <v>66</v>
      </c>
      <c r="C26" s="646"/>
      <c r="D26" s="356">
        <f>SUM(D27:D29)</f>
        <v>0</v>
      </c>
      <c r="E26" s="357"/>
      <c r="F26" s="633"/>
      <c r="G26" s="634"/>
      <c r="H26" s="635"/>
      <c r="I26" s="446"/>
      <c r="J26" s="440" t="s">
        <v>430</v>
      </c>
      <c r="K26" s="295"/>
      <c r="L26" s="295"/>
      <c r="M26" s="295"/>
      <c r="N26" s="295"/>
      <c r="O26" s="295"/>
    </row>
    <row r="27" spans="2:17" ht="17.45" customHeight="1">
      <c r="B27" s="349"/>
      <c r="C27" s="350" t="s">
        <v>67</v>
      </c>
      <c r="D27" s="352"/>
      <c r="E27" s="353"/>
      <c r="F27" s="633"/>
      <c r="G27" s="634"/>
      <c r="H27" s="635"/>
      <c r="I27" s="446"/>
      <c r="J27" s="636" t="s">
        <v>491</v>
      </c>
      <c r="K27" s="637"/>
      <c r="L27" s="637"/>
      <c r="M27" s="637"/>
      <c r="N27" s="637"/>
      <c r="O27" s="637"/>
      <c r="P27" s="637"/>
      <c r="Q27" s="344"/>
    </row>
    <row r="28" spans="2:17" ht="17.45" customHeight="1">
      <c r="B28" s="349"/>
      <c r="C28" s="350" t="s">
        <v>68</v>
      </c>
      <c r="E28" s="456"/>
      <c r="F28" s="633"/>
      <c r="G28" s="634"/>
      <c r="H28" s="635"/>
      <c r="I28" s="446"/>
      <c r="J28" s="636"/>
      <c r="K28" s="637"/>
      <c r="L28" s="637"/>
      <c r="M28" s="637"/>
      <c r="N28" s="637"/>
      <c r="O28" s="637"/>
      <c r="P28" s="637"/>
      <c r="Q28" s="344"/>
    </row>
    <row r="29" spans="2:17" ht="17.45" customHeight="1">
      <c r="B29" s="349"/>
      <c r="C29" s="350" t="s">
        <v>69</v>
      </c>
      <c r="D29" s="352"/>
      <c r="E29" s="353"/>
      <c r="F29" s="633"/>
      <c r="G29" s="634"/>
      <c r="H29" s="635"/>
      <c r="I29" s="446"/>
      <c r="J29" s="663" t="s">
        <v>514</v>
      </c>
      <c r="K29" s="664"/>
      <c r="L29" s="664"/>
      <c r="M29" s="664"/>
      <c r="N29" s="664"/>
      <c r="O29" s="664"/>
      <c r="P29" s="664"/>
      <c r="Q29" s="664"/>
    </row>
    <row r="30" spans="2:17" ht="17.45" customHeight="1" thickBot="1">
      <c r="B30" s="643" t="s">
        <v>32</v>
      </c>
      <c r="C30" s="644"/>
      <c r="D30" s="360">
        <f>D26</f>
        <v>0</v>
      </c>
      <c r="E30" s="361"/>
      <c r="F30" s="638"/>
      <c r="G30" s="639"/>
      <c r="H30" s="640"/>
      <c r="I30" s="446"/>
      <c r="J30" s="663"/>
      <c r="K30" s="664"/>
      <c r="L30" s="664"/>
      <c r="M30" s="664"/>
      <c r="N30" s="664"/>
      <c r="O30" s="664"/>
      <c r="P30" s="664"/>
      <c r="Q30" s="664"/>
    </row>
    <row r="31" spans="2:17" ht="17.45" customHeight="1">
      <c r="B31" s="650" t="s">
        <v>70</v>
      </c>
      <c r="C31" s="651"/>
      <c r="D31" s="362"/>
      <c r="E31" s="363"/>
      <c r="F31" s="633"/>
      <c r="G31" s="634"/>
      <c r="H31" s="635"/>
      <c r="I31" s="446"/>
      <c r="J31" s="630" t="str">
        <f>IF(入力シート!C33&gt;0," ","←医療機関受入研修事業経費は他施設からの受入を行っている施設のみ計上できます。")</f>
        <v>←医療機関受入研修事業経費は他施設からの受入を行っている施設のみ計上できます。</v>
      </c>
      <c r="K31" s="631"/>
      <c r="L31" s="631"/>
      <c r="M31" s="631"/>
      <c r="N31" s="631"/>
      <c r="O31" s="631"/>
    </row>
    <row r="32" spans="2:17" ht="17.45" customHeight="1">
      <c r="B32" s="645" t="s">
        <v>66</v>
      </c>
      <c r="C32" s="646"/>
      <c r="D32" s="356">
        <f>SUM(D33:D35)</f>
        <v>0</v>
      </c>
      <c r="E32" s="357"/>
      <c r="F32" s="633"/>
      <c r="G32" s="634"/>
      <c r="H32" s="635"/>
      <c r="I32" s="446"/>
      <c r="J32" s="632"/>
      <c r="K32" s="631"/>
      <c r="L32" s="631"/>
      <c r="M32" s="631"/>
      <c r="N32" s="631"/>
      <c r="O32" s="631"/>
    </row>
    <row r="33" spans="2:15" ht="17.45" customHeight="1">
      <c r="B33" s="349"/>
      <c r="C33" s="350" t="s">
        <v>67</v>
      </c>
      <c r="D33" s="352"/>
      <c r="E33" s="353"/>
      <c r="F33" s="633"/>
      <c r="G33" s="634"/>
      <c r="H33" s="635"/>
      <c r="I33" s="446"/>
      <c r="J33" s="632"/>
      <c r="K33" s="631"/>
      <c r="L33" s="631"/>
      <c r="M33" s="631"/>
      <c r="N33" s="631"/>
      <c r="O33" s="631"/>
    </row>
    <row r="34" spans="2:15" ht="17.45" customHeight="1">
      <c r="B34" s="349"/>
      <c r="C34" s="350" t="s">
        <v>68</v>
      </c>
      <c r="D34" s="352"/>
      <c r="E34" s="456"/>
      <c r="F34" s="633"/>
      <c r="G34" s="634"/>
      <c r="H34" s="635"/>
      <c r="I34" s="446"/>
      <c r="J34" s="632"/>
      <c r="K34" s="631"/>
      <c r="L34" s="631"/>
      <c r="M34" s="631"/>
      <c r="N34" s="631"/>
      <c r="O34" s="631"/>
    </row>
    <row r="35" spans="2:15" ht="17.45" customHeight="1">
      <c r="B35" s="349"/>
      <c r="C35" s="350" t="s">
        <v>69</v>
      </c>
      <c r="D35" s="352"/>
      <c r="E35" s="353"/>
      <c r="F35" s="633"/>
      <c r="G35" s="634"/>
      <c r="H35" s="635"/>
      <c r="I35" s="446"/>
      <c r="J35" s="632"/>
      <c r="K35" s="631"/>
      <c r="L35" s="631"/>
      <c r="M35" s="631"/>
      <c r="N35" s="631"/>
      <c r="O35" s="631"/>
    </row>
    <row r="36" spans="2:15" ht="17.45" customHeight="1">
      <c r="B36" s="645" t="s">
        <v>58</v>
      </c>
      <c r="C36" s="646"/>
      <c r="D36" s="356">
        <f>SUM(D37:D40)</f>
        <v>0</v>
      </c>
      <c r="E36" s="357"/>
      <c r="F36" s="633"/>
      <c r="G36" s="634"/>
      <c r="H36" s="635"/>
      <c r="I36" s="446"/>
      <c r="J36" s="632"/>
      <c r="K36" s="631"/>
      <c r="L36" s="631"/>
      <c r="M36" s="631"/>
      <c r="N36" s="631"/>
      <c r="O36" s="631"/>
    </row>
    <row r="37" spans="2:15" ht="17.45" customHeight="1">
      <c r="B37" s="349"/>
      <c r="C37" s="350" t="s">
        <v>71</v>
      </c>
      <c r="D37" s="352"/>
      <c r="E37" s="353"/>
      <c r="F37" s="633"/>
      <c r="G37" s="634"/>
      <c r="H37" s="635"/>
      <c r="I37" s="446"/>
      <c r="J37" s="632"/>
      <c r="K37" s="631"/>
      <c r="L37" s="631"/>
      <c r="M37" s="631"/>
      <c r="N37" s="631"/>
      <c r="O37" s="631"/>
    </row>
    <row r="38" spans="2:15" ht="17.45" customHeight="1">
      <c r="B38" s="349"/>
      <c r="C38" s="350" t="s">
        <v>72</v>
      </c>
      <c r="D38" s="352"/>
      <c r="E38" s="353"/>
      <c r="F38" s="633"/>
      <c r="G38" s="634"/>
      <c r="H38" s="635"/>
      <c r="I38" s="446"/>
      <c r="J38" s="632"/>
      <c r="K38" s="631"/>
      <c r="L38" s="631"/>
      <c r="M38" s="631"/>
      <c r="N38" s="631"/>
      <c r="O38" s="631"/>
    </row>
    <row r="39" spans="2:15" ht="17.45" customHeight="1">
      <c r="B39" s="349"/>
      <c r="C39" s="350" t="s">
        <v>481</v>
      </c>
      <c r="D39" s="352"/>
      <c r="E39" s="353"/>
      <c r="F39" s="633"/>
      <c r="G39" s="634"/>
      <c r="H39" s="635"/>
      <c r="I39" s="446"/>
      <c r="J39" s="632"/>
      <c r="K39" s="631"/>
      <c r="L39" s="631"/>
      <c r="M39" s="631"/>
      <c r="N39" s="631"/>
      <c r="O39" s="631"/>
    </row>
    <row r="40" spans="2:15" ht="17.45" customHeight="1">
      <c r="B40" s="349"/>
      <c r="C40" s="350" t="s">
        <v>73</v>
      </c>
      <c r="D40" s="352"/>
      <c r="E40" s="353"/>
      <c r="F40" s="633"/>
      <c r="G40" s="634"/>
      <c r="H40" s="635"/>
      <c r="I40" s="446"/>
      <c r="J40" s="632"/>
      <c r="K40" s="631"/>
      <c r="L40" s="631"/>
      <c r="M40" s="631"/>
      <c r="N40" s="631"/>
      <c r="O40" s="631"/>
    </row>
    <row r="41" spans="2:15" ht="17.45" customHeight="1">
      <c r="B41" s="645" t="s">
        <v>61</v>
      </c>
      <c r="C41" s="646"/>
      <c r="D41" s="356">
        <f>SUM(D42:D43)</f>
        <v>0</v>
      </c>
      <c r="E41" s="357"/>
      <c r="F41" s="633"/>
      <c r="G41" s="634"/>
      <c r="H41" s="635"/>
      <c r="I41" s="446"/>
      <c r="J41" s="632"/>
      <c r="K41" s="631"/>
      <c r="L41" s="631"/>
      <c r="M41" s="631"/>
      <c r="N41" s="631"/>
      <c r="O41" s="631"/>
    </row>
    <row r="42" spans="2:15" ht="17.45" customHeight="1">
      <c r="B42" s="349"/>
      <c r="C42" s="350" t="s">
        <v>74</v>
      </c>
      <c r="D42" s="352"/>
      <c r="E42" s="353"/>
      <c r="F42" s="633"/>
      <c r="G42" s="634"/>
      <c r="H42" s="635"/>
      <c r="I42" s="446"/>
      <c r="J42" s="632"/>
      <c r="K42" s="631"/>
      <c r="L42" s="631"/>
      <c r="M42" s="631"/>
      <c r="N42" s="631"/>
      <c r="O42" s="631"/>
    </row>
    <row r="43" spans="2:15" ht="17.45" customHeight="1">
      <c r="B43" s="349"/>
      <c r="C43" s="350" t="s">
        <v>482</v>
      </c>
      <c r="D43" s="352"/>
      <c r="E43" s="353"/>
      <c r="F43" s="452"/>
      <c r="G43" s="453"/>
      <c r="H43" s="454"/>
      <c r="I43" s="446"/>
      <c r="J43" s="632"/>
      <c r="K43" s="631"/>
      <c r="L43" s="631"/>
      <c r="M43" s="631"/>
      <c r="N43" s="631"/>
      <c r="O43" s="631"/>
    </row>
    <row r="44" spans="2:15" ht="17.45" customHeight="1">
      <c r="B44" s="645" t="s">
        <v>64</v>
      </c>
      <c r="C44" s="646"/>
      <c r="D44" s="354"/>
      <c r="E44" s="355"/>
      <c r="F44" s="633"/>
      <c r="G44" s="634"/>
      <c r="H44" s="635"/>
      <c r="I44" s="446"/>
      <c r="J44" s="632"/>
      <c r="K44" s="631"/>
      <c r="L44" s="631"/>
      <c r="M44" s="631"/>
      <c r="N44" s="631"/>
      <c r="O44" s="631"/>
    </row>
    <row r="45" spans="2:15" ht="17.45" customHeight="1">
      <c r="B45" s="645" t="s">
        <v>75</v>
      </c>
      <c r="C45" s="646"/>
      <c r="D45" s="354"/>
      <c r="E45" s="355"/>
      <c r="F45" s="633"/>
      <c r="G45" s="634"/>
      <c r="H45" s="635"/>
      <c r="I45" s="446"/>
      <c r="J45" s="632"/>
      <c r="K45" s="631"/>
      <c r="L45" s="631"/>
      <c r="M45" s="631"/>
      <c r="N45" s="631"/>
      <c r="O45" s="631"/>
    </row>
    <row r="46" spans="2:15" ht="17.45" customHeight="1" thickBot="1">
      <c r="B46" s="643" t="s">
        <v>32</v>
      </c>
      <c r="C46" s="644"/>
      <c r="D46" s="356">
        <f>SUM(D32,D36,D41,D44,D45)</f>
        <v>0</v>
      </c>
      <c r="E46" s="357"/>
      <c r="F46" s="633"/>
      <c r="G46" s="634"/>
      <c r="H46" s="635"/>
      <c r="I46" s="446"/>
      <c r="J46" s="632"/>
      <c r="K46" s="631"/>
      <c r="L46" s="631"/>
      <c r="M46" s="631"/>
      <c r="N46" s="631"/>
      <c r="O46" s="631"/>
    </row>
    <row r="47" spans="2:15" ht="23.1" customHeight="1" thickBot="1">
      <c r="B47" s="641" t="s">
        <v>28</v>
      </c>
      <c r="C47" s="642"/>
      <c r="D47" s="364">
        <f>SUM(D24,D30,D46)</f>
        <v>0</v>
      </c>
      <c r="E47" s="365"/>
      <c r="F47" s="647"/>
      <c r="G47" s="648"/>
      <c r="H47" s="649"/>
      <c r="I47" s="447"/>
    </row>
    <row r="48" spans="2:15" ht="7.5" customHeight="1"/>
    <row r="49" spans="2:3">
      <c r="B49" s="93" t="s">
        <v>76</v>
      </c>
      <c r="C49" s="161" t="s">
        <v>357</v>
      </c>
    </row>
    <row r="50" spans="2:3">
      <c r="C50" s="94"/>
    </row>
  </sheetData>
  <sheetProtection sheet="1" selectLockedCells="1"/>
  <mergeCells count="75">
    <mergeCell ref="J29:Q30"/>
    <mergeCell ref="G2:H2"/>
    <mergeCell ref="B32:C32"/>
    <mergeCell ref="F33:H33"/>
    <mergeCell ref="B26:C26"/>
    <mergeCell ref="F31:H31"/>
    <mergeCell ref="F27:H27"/>
    <mergeCell ref="F18:H18"/>
    <mergeCell ref="F20:H20"/>
    <mergeCell ref="F7:H7"/>
    <mergeCell ref="B3:H3"/>
    <mergeCell ref="F4:H4"/>
    <mergeCell ref="B13:C13"/>
    <mergeCell ref="B14:C14"/>
    <mergeCell ref="B6:C6"/>
    <mergeCell ref="D4:E4"/>
    <mergeCell ref="B4:C4"/>
    <mergeCell ref="J8:O11"/>
    <mergeCell ref="F15:H15"/>
    <mergeCell ref="F14:H14"/>
    <mergeCell ref="F16:H16"/>
    <mergeCell ref="F8:H8"/>
    <mergeCell ref="F12:H12"/>
    <mergeCell ref="F13:H13"/>
    <mergeCell ref="J15:O16"/>
    <mergeCell ref="F11:H11"/>
    <mergeCell ref="F9:H9"/>
    <mergeCell ref="B8:C8"/>
    <mergeCell ref="B7:C7"/>
    <mergeCell ref="F10:H10"/>
    <mergeCell ref="F5:H5"/>
    <mergeCell ref="F6:H6"/>
    <mergeCell ref="B12:C12"/>
    <mergeCell ref="B22:C22"/>
    <mergeCell ref="F22:H22"/>
    <mergeCell ref="F19:H19"/>
    <mergeCell ref="F29:H29"/>
    <mergeCell ref="F24:H24"/>
    <mergeCell ref="F25:H25"/>
    <mergeCell ref="B24:C24"/>
    <mergeCell ref="B25:C25"/>
    <mergeCell ref="B19:C19"/>
    <mergeCell ref="F17:H17"/>
    <mergeCell ref="F41:H41"/>
    <mergeCell ref="F23:H23"/>
    <mergeCell ref="F28:H28"/>
    <mergeCell ref="B47:C47"/>
    <mergeCell ref="B46:C46"/>
    <mergeCell ref="F37:H37"/>
    <mergeCell ref="F46:H46"/>
    <mergeCell ref="F39:H39"/>
    <mergeCell ref="B45:C45"/>
    <mergeCell ref="B44:C44"/>
    <mergeCell ref="F47:H47"/>
    <mergeCell ref="B41:C41"/>
    <mergeCell ref="B36:C36"/>
    <mergeCell ref="B31:C31"/>
    <mergeCell ref="B30:C30"/>
    <mergeCell ref="B23:C23"/>
    <mergeCell ref="J5:O6"/>
    <mergeCell ref="J4:P4"/>
    <mergeCell ref="J31:O46"/>
    <mergeCell ref="F36:H36"/>
    <mergeCell ref="F35:H35"/>
    <mergeCell ref="J27:P28"/>
    <mergeCell ref="F45:H45"/>
    <mergeCell ref="F42:H42"/>
    <mergeCell ref="F21:H21"/>
    <mergeCell ref="F44:H44"/>
    <mergeCell ref="F40:H40"/>
    <mergeCell ref="F38:H38"/>
    <mergeCell ref="F34:H34"/>
    <mergeCell ref="F30:H30"/>
    <mergeCell ref="F26:H26"/>
    <mergeCell ref="F32:H32"/>
  </mergeCells>
  <phoneticPr fontId="4"/>
  <pageMargins left="0.39370078740157483" right="0.19685039370078741" top="0.39370078740157483" bottom="0.11811023622047245"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custom" allowBlank="1" showInputMessage="1" showErrorMessage="1" error="教育担当者経費は新人５名以上の場合のみ計上できます。" xr:uid="{47EC22D3-2F53-480F-94D1-D7734917F170}">
          <x14:formula1>
            <xm:f>入力シート!$H$24&gt;0</xm:f>
          </x14:formula1>
          <xm:sqref>D25:E30</xm:sqref>
        </x14:dataValidation>
        <x14:dataValidation type="custom" allowBlank="1" showInputMessage="1" showErrorMessage="1" error="医療機関受入研修事業経費は他施設からの受入を行っている施設のみ計上できます。" xr:uid="{58EACD15-77C1-48C2-AE3E-ED6393567A4C}">
          <x14:formula1>
            <xm:f>入力シート!$H$25&gt;0</xm:f>
          </x14:formula1>
          <xm:sqref>D31:E46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D44"/>
  <sheetViews>
    <sheetView view="pageBreakPreview" zoomScaleNormal="100" zoomScaleSheetLayoutView="100" workbookViewId="0"/>
  </sheetViews>
  <sheetFormatPr defaultRowHeight="13.5"/>
  <cols>
    <col min="1" max="1" width="30.625" customWidth="1"/>
    <col min="2" max="3" width="15.625" customWidth="1"/>
    <col min="4" max="4" width="20.625" customWidth="1"/>
  </cols>
  <sheetData>
    <row r="1" spans="1:4" ht="20.100000000000001" customHeight="1">
      <c r="A1" t="s">
        <v>448</v>
      </c>
    </row>
    <row r="2" spans="1:4" ht="20.100000000000001" customHeight="1">
      <c r="A2" t="s">
        <v>442</v>
      </c>
      <c r="D2" s="369">
        <f>入力シート!C13</f>
        <v>0</v>
      </c>
    </row>
    <row r="3" spans="1:4" ht="24.95" customHeight="1">
      <c r="A3" s="407" t="s">
        <v>443</v>
      </c>
      <c r="B3" s="407" t="s">
        <v>444</v>
      </c>
      <c r="C3" s="407" t="s">
        <v>445</v>
      </c>
      <c r="D3" s="407" t="s">
        <v>446</v>
      </c>
    </row>
    <row r="4" spans="1:4" ht="15" customHeight="1">
      <c r="A4" s="366"/>
      <c r="B4" s="367"/>
      <c r="C4" s="368"/>
      <c r="D4" s="370">
        <f>ROUNDDOWN(B4*C4,0)</f>
        <v>0</v>
      </c>
    </row>
    <row r="5" spans="1:4" ht="15" customHeight="1">
      <c r="A5" s="366"/>
      <c r="B5" s="367"/>
      <c r="C5" s="368"/>
      <c r="D5" s="370">
        <f t="shared" ref="D5:D43" si="0">ROUNDDOWN(B5*C5,0)</f>
        <v>0</v>
      </c>
    </row>
    <row r="6" spans="1:4" ht="15" customHeight="1">
      <c r="A6" s="366"/>
      <c r="B6" s="367"/>
      <c r="C6" s="368"/>
      <c r="D6" s="370">
        <f t="shared" si="0"/>
        <v>0</v>
      </c>
    </row>
    <row r="7" spans="1:4" ht="15" customHeight="1">
      <c r="A7" s="366"/>
      <c r="B7" s="367"/>
      <c r="C7" s="368"/>
      <c r="D7" s="370">
        <f t="shared" si="0"/>
        <v>0</v>
      </c>
    </row>
    <row r="8" spans="1:4" ht="15" customHeight="1">
      <c r="A8" s="366"/>
      <c r="B8" s="367"/>
      <c r="C8" s="368"/>
      <c r="D8" s="370">
        <f t="shared" si="0"/>
        <v>0</v>
      </c>
    </row>
    <row r="9" spans="1:4" ht="15" customHeight="1">
      <c r="A9" s="366"/>
      <c r="B9" s="367"/>
      <c r="C9" s="368"/>
      <c r="D9" s="370">
        <f t="shared" si="0"/>
        <v>0</v>
      </c>
    </row>
    <row r="10" spans="1:4" ht="15" customHeight="1">
      <c r="A10" s="366"/>
      <c r="B10" s="367"/>
      <c r="C10" s="368"/>
      <c r="D10" s="370">
        <f t="shared" si="0"/>
        <v>0</v>
      </c>
    </row>
    <row r="11" spans="1:4" ht="15" customHeight="1">
      <c r="A11" s="366"/>
      <c r="B11" s="367"/>
      <c r="C11" s="368"/>
      <c r="D11" s="370">
        <f t="shared" si="0"/>
        <v>0</v>
      </c>
    </row>
    <row r="12" spans="1:4" ht="15" customHeight="1">
      <c r="A12" s="366"/>
      <c r="B12" s="367"/>
      <c r="C12" s="368"/>
      <c r="D12" s="370">
        <f t="shared" si="0"/>
        <v>0</v>
      </c>
    </row>
    <row r="13" spans="1:4" ht="15" customHeight="1">
      <c r="A13" s="366"/>
      <c r="B13" s="367"/>
      <c r="C13" s="368"/>
      <c r="D13" s="370">
        <f t="shared" si="0"/>
        <v>0</v>
      </c>
    </row>
    <row r="14" spans="1:4" ht="15" customHeight="1">
      <c r="A14" s="366"/>
      <c r="B14" s="367"/>
      <c r="C14" s="368"/>
      <c r="D14" s="370">
        <f t="shared" si="0"/>
        <v>0</v>
      </c>
    </row>
    <row r="15" spans="1:4" ht="15" customHeight="1">
      <c r="A15" s="366"/>
      <c r="B15" s="367"/>
      <c r="C15" s="368"/>
      <c r="D15" s="370">
        <f t="shared" si="0"/>
        <v>0</v>
      </c>
    </row>
    <row r="16" spans="1:4" ht="15" customHeight="1">
      <c r="A16" s="366"/>
      <c r="B16" s="367"/>
      <c r="C16" s="368"/>
      <c r="D16" s="370">
        <f t="shared" si="0"/>
        <v>0</v>
      </c>
    </row>
    <row r="17" spans="1:4" ht="15" customHeight="1">
      <c r="A17" s="366"/>
      <c r="B17" s="367"/>
      <c r="C17" s="368"/>
      <c r="D17" s="370">
        <f t="shared" si="0"/>
        <v>0</v>
      </c>
    </row>
    <row r="18" spans="1:4" ht="15" customHeight="1">
      <c r="A18" s="366"/>
      <c r="B18" s="367"/>
      <c r="C18" s="368"/>
      <c r="D18" s="370">
        <f t="shared" si="0"/>
        <v>0</v>
      </c>
    </row>
    <row r="19" spans="1:4" ht="15" customHeight="1">
      <c r="A19" s="366"/>
      <c r="B19" s="367"/>
      <c r="C19" s="368"/>
      <c r="D19" s="370">
        <f t="shared" si="0"/>
        <v>0</v>
      </c>
    </row>
    <row r="20" spans="1:4" ht="15" customHeight="1">
      <c r="A20" s="366"/>
      <c r="B20" s="367"/>
      <c r="C20" s="368"/>
      <c r="D20" s="370">
        <f t="shared" si="0"/>
        <v>0</v>
      </c>
    </row>
    <row r="21" spans="1:4" ht="15" customHeight="1">
      <c r="A21" s="366"/>
      <c r="B21" s="367"/>
      <c r="C21" s="368"/>
      <c r="D21" s="370">
        <f t="shared" si="0"/>
        <v>0</v>
      </c>
    </row>
    <row r="22" spans="1:4" ht="15" customHeight="1">
      <c r="A22" s="366"/>
      <c r="B22" s="367"/>
      <c r="C22" s="368"/>
      <c r="D22" s="370">
        <f t="shared" si="0"/>
        <v>0</v>
      </c>
    </row>
    <row r="23" spans="1:4" ht="15" customHeight="1">
      <c r="A23" s="366"/>
      <c r="B23" s="367"/>
      <c r="C23" s="368"/>
      <c r="D23" s="370">
        <f t="shared" si="0"/>
        <v>0</v>
      </c>
    </row>
    <row r="24" spans="1:4" ht="15" customHeight="1">
      <c r="A24" s="366"/>
      <c r="B24" s="367"/>
      <c r="C24" s="368"/>
      <c r="D24" s="370">
        <f t="shared" si="0"/>
        <v>0</v>
      </c>
    </row>
    <row r="25" spans="1:4" ht="15" customHeight="1">
      <c r="A25" s="366"/>
      <c r="B25" s="367"/>
      <c r="C25" s="368"/>
      <c r="D25" s="370">
        <f t="shared" si="0"/>
        <v>0</v>
      </c>
    </row>
    <row r="26" spans="1:4" ht="15" customHeight="1">
      <c r="A26" s="366"/>
      <c r="B26" s="367"/>
      <c r="C26" s="368"/>
      <c r="D26" s="370">
        <f t="shared" si="0"/>
        <v>0</v>
      </c>
    </row>
    <row r="27" spans="1:4" ht="15" customHeight="1">
      <c r="A27" s="366"/>
      <c r="B27" s="367"/>
      <c r="C27" s="368"/>
      <c r="D27" s="370">
        <f t="shared" si="0"/>
        <v>0</v>
      </c>
    </row>
    <row r="28" spans="1:4" ht="15" customHeight="1">
      <c r="A28" s="366"/>
      <c r="B28" s="367"/>
      <c r="C28" s="368"/>
      <c r="D28" s="370">
        <f t="shared" si="0"/>
        <v>0</v>
      </c>
    </row>
    <row r="29" spans="1:4" ht="15" customHeight="1">
      <c r="A29" s="366"/>
      <c r="B29" s="367"/>
      <c r="C29" s="368"/>
      <c r="D29" s="370">
        <f t="shared" si="0"/>
        <v>0</v>
      </c>
    </row>
    <row r="30" spans="1:4" ht="15" customHeight="1">
      <c r="A30" s="366"/>
      <c r="B30" s="367"/>
      <c r="C30" s="368"/>
      <c r="D30" s="370">
        <f t="shared" si="0"/>
        <v>0</v>
      </c>
    </row>
    <row r="31" spans="1:4" ht="15" customHeight="1">
      <c r="A31" s="366"/>
      <c r="B31" s="367"/>
      <c r="C31" s="368"/>
      <c r="D31" s="370">
        <f t="shared" si="0"/>
        <v>0</v>
      </c>
    </row>
    <row r="32" spans="1:4" ht="15" customHeight="1">
      <c r="A32" s="366"/>
      <c r="B32" s="367"/>
      <c r="C32" s="368"/>
      <c r="D32" s="370">
        <f t="shared" si="0"/>
        <v>0</v>
      </c>
    </row>
    <row r="33" spans="1:4" ht="15" customHeight="1">
      <c r="A33" s="366"/>
      <c r="B33" s="367"/>
      <c r="C33" s="368"/>
      <c r="D33" s="370">
        <f t="shared" si="0"/>
        <v>0</v>
      </c>
    </row>
    <row r="34" spans="1:4" ht="15" customHeight="1">
      <c r="A34" s="366"/>
      <c r="B34" s="367"/>
      <c r="C34" s="368"/>
      <c r="D34" s="370">
        <f t="shared" si="0"/>
        <v>0</v>
      </c>
    </row>
    <row r="35" spans="1:4" ht="15" customHeight="1">
      <c r="A35" s="366"/>
      <c r="B35" s="367"/>
      <c r="C35" s="368"/>
      <c r="D35" s="370">
        <f t="shared" si="0"/>
        <v>0</v>
      </c>
    </row>
    <row r="36" spans="1:4" ht="15" customHeight="1">
      <c r="A36" s="366"/>
      <c r="B36" s="367"/>
      <c r="C36" s="368"/>
      <c r="D36" s="370">
        <f t="shared" si="0"/>
        <v>0</v>
      </c>
    </row>
    <row r="37" spans="1:4" ht="15" customHeight="1">
      <c r="A37" s="366"/>
      <c r="B37" s="367"/>
      <c r="C37" s="368"/>
      <c r="D37" s="370">
        <f t="shared" si="0"/>
        <v>0</v>
      </c>
    </row>
    <row r="38" spans="1:4" ht="15" customHeight="1">
      <c r="A38" s="366"/>
      <c r="B38" s="367"/>
      <c r="C38" s="368"/>
      <c r="D38" s="370">
        <f t="shared" si="0"/>
        <v>0</v>
      </c>
    </row>
    <row r="39" spans="1:4" ht="15" customHeight="1">
      <c r="A39" s="366"/>
      <c r="B39" s="367"/>
      <c r="C39" s="368"/>
      <c r="D39" s="370">
        <f t="shared" si="0"/>
        <v>0</v>
      </c>
    </row>
    <row r="40" spans="1:4" ht="15" customHeight="1">
      <c r="A40" s="366"/>
      <c r="B40" s="367"/>
      <c r="C40" s="368"/>
      <c r="D40" s="370">
        <f t="shared" si="0"/>
        <v>0</v>
      </c>
    </row>
    <row r="41" spans="1:4" ht="15" customHeight="1">
      <c r="A41" s="366"/>
      <c r="B41" s="367"/>
      <c r="C41" s="368"/>
      <c r="D41" s="370">
        <f t="shared" si="0"/>
        <v>0</v>
      </c>
    </row>
    <row r="42" spans="1:4" ht="15" customHeight="1">
      <c r="A42" s="366"/>
      <c r="B42" s="367"/>
      <c r="C42" s="368"/>
      <c r="D42" s="370">
        <f t="shared" si="0"/>
        <v>0</v>
      </c>
    </row>
    <row r="43" spans="1:4" ht="15" customHeight="1">
      <c r="A43" s="366"/>
      <c r="B43" s="367"/>
      <c r="C43" s="368"/>
      <c r="D43" s="370">
        <f t="shared" si="0"/>
        <v>0</v>
      </c>
    </row>
    <row r="44" spans="1:4" ht="30" customHeight="1">
      <c r="C44" s="320" t="s">
        <v>28</v>
      </c>
      <c r="D44" s="371">
        <f>SUM(D4:D43)</f>
        <v>0</v>
      </c>
    </row>
  </sheetData>
  <sheetProtection sheet="1" objects="1" scenarios="1"/>
  <phoneticPr fontId="4"/>
  <pageMargins left="0.9055118110236221" right="0.70866141732283472"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theme="0" tint="-0.34998626667073579"/>
  </sheetPr>
  <dimension ref="B1:I54"/>
  <sheetViews>
    <sheetView view="pageBreakPreview" zoomScaleNormal="100" zoomScaleSheetLayoutView="100" workbookViewId="0"/>
  </sheetViews>
  <sheetFormatPr defaultColWidth="9" defaultRowHeight="13.5"/>
  <cols>
    <col min="1" max="1" width="0.75" style="87" customWidth="1"/>
    <col min="2" max="2" width="3.375" style="87" customWidth="1"/>
    <col min="3" max="3" width="20.625" style="87" customWidth="1"/>
    <col min="4" max="5" width="12.625" style="87" customWidth="1"/>
    <col min="6" max="7" width="15.625" style="87" customWidth="1"/>
    <col min="8" max="8" width="20.625" style="87" customWidth="1"/>
    <col min="9" max="9" width="0.75" style="87" customWidth="1"/>
    <col min="10" max="16384" width="9" style="87"/>
  </cols>
  <sheetData>
    <row r="1" spans="2:8" ht="15.75" customHeight="1">
      <c r="B1" s="86" t="s">
        <v>43</v>
      </c>
      <c r="H1" s="88" t="s">
        <v>44</v>
      </c>
    </row>
    <row r="2" spans="2:8" ht="22.5" customHeight="1">
      <c r="G2" s="88" t="s">
        <v>45</v>
      </c>
      <c r="H2" s="95" t="s">
        <v>124</v>
      </c>
    </row>
    <row r="3" spans="2:8" ht="19.5" customHeight="1" thickBot="1">
      <c r="B3" s="666" t="s">
        <v>46</v>
      </c>
      <c r="C3" s="666"/>
      <c r="D3" s="666"/>
      <c r="E3" s="666"/>
      <c r="F3" s="666"/>
      <c r="G3" s="666"/>
      <c r="H3" s="666"/>
    </row>
    <row r="4" spans="2:8" ht="20.100000000000001" customHeight="1" thickBot="1">
      <c r="B4" s="657" t="s">
        <v>47</v>
      </c>
      <c r="C4" s="658"/>
      <c r="D4" s="671" t="s">
        <v>48</v>
      </c>
      <c r="E4" s="658"/>
      <c r="F4" s="667" t="s">
        <v>49</v>
      </c>
      <c r="G4" s="667"/>
      <c r="H4" s="668"/>
    </row>
    <row r="5" spans="2:8" ht="15.95" customHeight="1">
      <c r="B5" s="89"/>
      <c r="C5" s="90"/>
      <c r="D5" s="435" t="s">
        <v>479</v>
      </c>
      <c r="E5" s="436" t="s">
        <v>480</v>
      </c>
      <c r="F5" s="96"/>
      <c r="G5" s="96"/>
      <c r="H5" s="97"/>
    </row>
    <row r="6" spans="2:8" ht="15.95" customHeight="1">
      <c r="B6" s="311"/>
      <c r="C6" s="312"/>
      <c r="D6" s="426" t="s">
        <v>478</v>
      </c>
      <c r="E6" s="426" t="s">
        <v>478</v>
      </c>
      <c r="F6" s="96"/>
      <c r="G6" s="96"/>
      <c r="H6" s="97"/>
    </row>
    <row r="7" spans="2:8" ht="15.95" customHeight="1">
      <c r="B7" s="684" t="s">
        <v>50</v>
      </c>
      <c r="C7" s="685"/>
      <c r="D7" s="307"/>
      <c r="E7" s="307"/>
      <c r="F7" s="96"/>
      <c r="G7" s="96"/>
      <c r="H7" s="97"/>
    </row>
    <row r="8" spans="2:8" ht="15.95" customHeight="1">
      <c r="B8" s="672" t="s">
        <v>51</v>
      </c>
      <c r="C8" s="673"/>
      <c r="D8" s="427">
        <v>100000</v>
      </c>
      <c r="E8" s="427"/>
      <c r="F8" s="413" t="s">
        <v>112</v>
      </c>
      <c r="G8" s="417"/>
      <c r="H8" s="418"/>
    </row>
    <row r="9" spans="2:8" ht="15.95" customHeight="1">
      <c r="B9" s="672" t="s">
        <v>52</v>
      </c>
      <c r="C9" s="673"/>
      <c r="D9" s="427">
        <f>SUM(D10:D12)</f>
        <v>382950</v>
      </c>
      <c r="E9" s="427"/>
      <c r="F9" s="96"/>
      <c r="G9" s="96"/>
      <c r="H9" s="97"/>
    </row>
    <row r="10" spans="2:8" ht="15.95" customHeight="1">
      <c r="B10" s="424"/>
      <c r="C10" s="425" t="s">
        <v>53</v>
      </c>
      <c r="D10" s="428"/>
      <c r="E10" s="428"/>
      <c r="F10" s="98"/>
      <c r="G10" s="99"/>
      <c r="H10" s="100"/>
    </row>
    <row r="11" spans="2:8" ht="15.95" customHeight="1">
      <c r="B11" s="424"/>
      <c r="C11" s="425" t="s">
        <v>54</v>
      </c>
      <c r="D11" s="428">
        <v>382950</v>
      </c>
      <c r="E11" s="428"/>
      <c r="F11" s="414" t="s">
        <v>502</v>
      </c>
      <c r="G11" s="419"/>
      <c r="H11" s="420"/>
    </row>
    <row r="12" spans="2:8" ht="15.95" customHeight="1">
      <c r="B12" s="424"/>
      <c r="C12" s="425" t="s">
        <v>69</v>
      </c>
      <c r="D12" s="428"/>
      <c r="E12" s="428"/>
      <c r="F12" s="99"/>
      <c r="G12" s="99"/>
      <c r="H12" s="100"/>
    </row>
    <row r="13" spans="2:8" ht="15.95" customHeight="1">
      <c r="B13" s="672" t="s">
        <v>56</v>
      </c>
      <c r="C13" s="673"/>
      <c r="D13" s="427">
        <v>36364</v>
      </c>
      <c r="E13" s="427">
        <v>40000</v>
      </c>
      <c r="F13" s="414" t="s">
        <v>113</v>
      </c>
      <c r="G13" s="419"/>
      <c r="H13" s="420"/>
    </row>
    <row r="14" spans="2:8" ht="15.95" customHeight="1">
      <c r="B14" s="672" t="s">
        <v>57</v>
      </c>
      <c r="C14" s="673"/>
      <c r="D14" s="427">
        <v>4546</v>
      </c>
      <c r="E14" s="427">
        <v>5000</v>
      </c>
      <c r="F14" s="414" t="s">
        <v>114</v>
      </c>
      <c r="G14" s="99"/>
      <c r="H14" s="100"/>
    </row>
    <row r="15" spans="2:8" ht="15.95" customHeight="1">
      <c r="B15" s="672" t="s">
        <v>58</v>
      </c>
      <c r="C15" s="673"/>
      <c r="D15" s="427">
        <f>SUM(D16:D19)</f>
        <v>28850</v>
      </c>
      <c r="E15" s="427"/>
      <c r="F15" s="99"/>
      <c r="G15" s="99"/>
      <c r="H15" s="100"/>
    </row>
    <row r="16" spans="2:8" ht="24.95" customHeight="1">
      <c r="B16" s="424"/>
      <c r="C16" s="425" t="s">
        <v>115</v>
      </c>
      <c r="D16" s="428">
        <v>7850</v>
      </c>
      <c r="E16" s="428">
        <v>8635</v>
      </c>
      <c r="F16" s="682" t="s">
        <v>485</v>
      </c>
      <c r="G16" s="682"/>
      <c r="H16" s="683"/>
    </row>
    <row r="17" spans="2:9" ht="15.95" customHeight="1">
      <c r="B17" s="424"/>
      <c r="C17" s="425" t="s">
        <v>116</v>
      </c>
      <c r="D17" s="428">
        <v>10000</v>
      </c>
      <c r="E17" s="428">
        <v>11000</v>
      </c>
      <c r="F17" s="421" t="s">
        <v>435</v>
      </c>
      <c r="G17" s="415"/>
      <c r="H17" s="416"/>
    </row>
    <row r="18" spans="2:9" ht="15.95" customHeight="1">
      <c r="B18" s="424"/>
      <c r="C18" s="425" t="s">
        <v>483</v>
      </c>
      <c r="D18" s="428">
        <v>9000</v>
      </c>
      <c r="E18" s="428">
        <v>9900</v>
      </c>
      <c r="F18" s="421" t="s">
        <v>492</v>
      </c>
      <c r="G18" s="99"/>
      <c r="H18" s="100"/>
    </row>
    <row r="19" spans="2:9" ht="15.95" customHeight="1">
      <c r="B19" s="424"/>
      <c r="C19" s="425" t="s">
        <v>390</v>
      </c>
      <c r="D19" s="428">
        <v>2000</v>
      </c>
      <c r="E19" s="428">
        <v>2200</v>
      </c>
      <c r="F19" s="414" t="s">
        <v>432</v>
      </c>
      <c r="G19" s="99"/>
      <c r="H19" s="100"/>
    </row>
    <row r="20" spans="2:9" ht="15.95" customHeight="1">
      <c r="B20" s="672" t="s">
        <v>61</v>
      </c>
      <c r="C20" s="673"/>
      <c r="D20" s="427">
        <f>SUM(D21:D22)</f>
        <v>18564</v>
      </c>
      <c r="E20" s="427"/>
      <c r="F20" s="99"/>
      <c r="G20" s="99"/>
      <c r="H20" s="100"/>
    </row>
    <row r="21" spans="2:9" ht="15.95" customHeight="1">
      <c r="B21" s="424"/>
      <c r="C21" s="425" t="s">
        <v>62</v>
      </c>
      <c r="D21" s="428">
        <v>382</v>
      </c>
      <c r="E21" s="428">
        <v>420</v>
      </c>
      <c r="F21" s="414" t="s">
        <v>509</v>
      </c>
      <c r="G21" s="99"/>
      <c r="H21" s="100"/>
    </row>
    <row r="22" spans="2:9" ht="15.95" customHeight="1">
      <c r="B22" s="424"/>
      <c r="C22" s="425" t="s">
        <v>63</v>
      </c>
      <c r="D22" s="428">
        <v>18182</v>
      </c>
      <c r="E22" s="428">
        <v>20000</v>
      </c>
      <c r="F22" s="414" t="s">
        <v>433</v>
      </c>
      <c r="G22" s="99"/>
      <c r="H22" s="100"/>
    </row>
    <row r="23" spans="2:9" ht="15.95" customHeight="1">
      <c r="B23" s="678" t="s">
        <v>64</v>
      </c>
      <c r="C23" s="679"/>
      <c r="D23" s="427">
        <f>SUM(D24:D26)</f>
        <v>244546</v>
      </c>
      <c r="E23" s="427">
        <f>SUM(E24:E26)</f>
        <v>269000</v>
      </c>
      <c r="H23" s="313"/>
    </row>
    <row r="24" spans="2:9" ht="15.95" customHeight="1">
      <c r="B24" s="422"/>
      <c r="C24" s="423"/>
      <c r="D24" s="428">
        <v>50000</v>
      </c>
      <c r="E24" s="428">
        <v>55000</v>
      </c>
      <c r="F24" s="414" t="s">
        <v>118</v>
      </c>
      <c r="G24" s="99"/>
      <c r="H24" s="100"/>
    </row>
    <row r="25" spans="2:9" ht="15.95" customHeight="1">
      <c r="B25" s="422"/>
      <c r="C25" s="423"/>
      <c r="D25" s="428">
        <v>54546</v>
      </c>
      <c r="E25" s="428">
        <v>60000</v>
      </c>
      <c r="F25" s="414" t="s">
        <v>117</v>
      </c>
      <c r="G25" s="99"/>
      <c r="H25" s="100"/>
    </row>
    <row r="26" spans="2:9" ht="15.95" customHeight="1">
      <c r="B26" s="422"/>
      <c r="C26" s="423"/>
      <c r="D26" s="428">
        <v>140000</v>
      </c>
      <c r="E26" s="428">
        <v>154000</v>
      </c>
      <c r="F26" s="686" t="s">
        <v>437</v>
      </c>
      <c r="G26" s="687"/>
      <c r="H26" s="688"/>
    </row>
    <row r="27" spans="2:9" ht="15.95" customHeight="1">
      <c r="B27" s="672" t="s">
        <v>518</v>
      </c>
      <c r="C27" s="673"/>
      <c r="D27" s="427">
        <v>80000</v>
      </c>
      <c r="E27" s="427">
        <v>88000</v>
      </c>
      <c r="F27" s="414" t="s">
        <v>517</v>
      </c>
      <c r="G27" s="99"/>
      <c r="H27" s="100"/>
      <c r="I27" s="93"/>
    </row>
    <row r="28" spans="2:9" ht="15.95" customHeight="1" thickBot="1">
      <c r="B28" s="672" t="s">
        <v>32</v>
      </c>
      <c r="C28" s="673"/>
      <c r="D28" s="427">
        <f>SUM(D8,D9,D13,D14,D15,D20,D23,D27)</f>
        <v>895820</v>
      </c>
      <c r="E28" s="427"/>
      <c r="F28" s="99"/>
      <c r="G28" s="99"/>
      <c r="H28" s="100"/>
    </row>
    <row r="29" spans="2:9" ht="15.95" customHeight="1">
      <c r="B29" s="680" t="s">
        <v>65</v>
      </c>
      <c r="C29" s="681"/>
      <c r="D29" s="429"/>
      <c r="E29" s="429"/>
      <c r="F29" s="101"/>
      <c r="G29" s="101"/>
      <c r="H29" s="102"/>
    </row>
    <row r="30" spans="2:9" ht="15.95" customHeight="1">
      <c r="B30" s="672" t="s">
        <v>66</v>
      </c>
      <c r="C30" s="673"/>
      <c r="D30" s="427">
        <f>SUM(D31:D33)</f>
        <v>564800</v>
      </c>
      <c r="E30" s="427"/>
      <c r="F30" s="103"/>
      <c r="G30" s="103"/>
      <c r="H30" s="104"/>
    </row>
    <row r="31" spans="2:9" ht="15.95" customHeight="1">
      <c r="B31" s="424"/>
      <c r="C31" s="425" t="s">
        <v>67</v>
      </c>
      <c r="D31" s="428"/>
      <c r="E31" s="428"/>
      <c r="F31" s="103"/>
      <c r="G31" s="103"/>
      <c r="H31" s="104"/>
    </row>
    <row r="32" spans="2:9" ht="15.95" customHeight="1">
      <c r="B32" s="424"/>
      <c r="C32" s="425" t="s">
        <v>68</v>
      </c>
      <c r="D32" s="428">
        <v>564800</v>
      </c>
      <c r="E32" s="428"/>
      <c r="F32" s="414" t="s">
        <v>503</v>
      </c>
      <c r="G32" s="103"/>
      <c r="H32" s="104"/>
    </row>
    <row r="33" spans="2:9" ht="15.95" customHeight="1">
      <c r="B33" s="424"/>
      <c r="C33" s="425" t="s">
        <v>119</v>
      </c>
      <c r="D33" s="428"/>
      <c r="E33" s="428"/>
      <c r="F33" s="414" t="s">
        <v>504</v>
      </c>
      <c r="G33" s="103"/>
      <c r="H33" s="104"/>
    </row>
    <row r="34" spans="2:9" ht="15.95" customHeight="1" thickBot="1">
      <c r="B34" s="674" t="s">
        <v>32</v>
      </c>
      <c r="C34" s="675"/>
      <c r="D34" s="430">
        <f>D30</f>
        <v>564800</v>
      </c>
      <c r="E34" s="430"/>
      <c r="F34" s="105"/>
      <c r="G34" s="105"/>
      <c r="H34" s="106"/>
    </row>
    <row r="35" spans="2:9" ht="15.95" customHeight="1">
      <c r="B35" s="680" t="s">
        <v>70</v>
      </c>
      <c r="C35" s="681"/>
      <c r="D35" s="427"/>
      <c r="E35" s="427"/>
      <c r="F35" s="103"/>
      <c r="G35" s="103"/>
      <c r="H35" s="104"/>
    </row>
    <row r="36" spans="2:9" ht="15.95" customHeight="1">
      <c r="B36" s="672" t="s">
        <v>66</v>
      </c>
      <c r="C36" s="673"/>
      <c r="D36" s="427">
        <f>SUM(D37:D39)</f>
        <v>192780</v>
      </c>
      <c r="E36" s="427"/>
      <c r="F36" s="103"/>
      <c r="G36" s="103"/>
      <c r="H36" s="104"/>
    </row>
    <row r="37" spans="2:9" ht="15.95" customHeight="1">
      <c r="B37" s="424"/>
      <c r="C37" s="425" t="s">
        <v>67</v>
      </c>
      <c r="D37" s="428"/>
      <c r="E37" s="428"/>
      <c r="F37" s="99"/>
      <c r="G37" s="103"/>
      <c r="H37" s="104"/>
    </row>
    <row r="38" spans="2:9" ht="15.95" customHeight="1">
      <c r="B38" s="424"/>
      <c r="C38" s="425" t="s">
        <v>68</v>
      </c>
      <c r="D38" s="428">
        <v>192780</v>
      </c>
      <c r="E38" s="428"/>
      <c r="F38" s="414" t="s">
        <v>505</v>
      </c>
      <c r="G38" s="103"/>
      <c r="H38" s="104"/>
    </row>
    <row r="39" spans="2:9" ht="15.95" customHeight="1">
      <c r="B39" s="424"/>
      <c r="C39" s="425" t="s">
        <v>119</v>
      </c>
      <c r="D39" s="428"/>
      <c r="E39" s="428"/>
      <c r="F39" s="103"/>
      <c r="G39" s="103"/>
      <c r="H39" s="104"/>
    </row>
    <row r="40" spans="2:9" ht="15.95" customHeight="1">
      <c r="B40" s="672" t="s">
        <v>58</v>
      </c>
      <c r="C40" s="673"/>
      <c r="D40" s="427">
        <f>SUM(D41:D44)</f>
        <v>10975</v>
      </c>
      <c r="E40" s="427"/>
      <c r="F40" s="103"/>
      <c r="G40" s="103"/>
      <c r="H40" s="104"/>
    </row>
    <row r="41" spans="2:9" ht="24.95" customHeight="1">
      <c r="B41" s="424"/>
      <c r="C41" s="425" t="s">
        <v>71</v>
      </c>
      <c r="D41" s="428">
        <v>1475</v>
      </c>
      <c r="E41" s="428">
        <v>1622</v>
      </c>
      <c r="F41" s="682" t="s">
        <v>486</v>
      </c>
      <c r="G41" s="682"/>
      <c r="H41" s="683"/>
    </row>
    <row r="42" spans="2:9" ht="15.95" customHeight="1">
      <c r="B42" s="424"/>
      <c r="C42" s="425" t="s">
        <v>72</v>
      </c>
      <c r="D42" s="428">
        <v>2500</v>
      </c>
      <c r="E42" s="428">
        <v>2750</v>
      </c>
      <c r="F42" s="421" t="s">
        <v>434</v>
      </c>
      <c r="G42" s="419"/>
      <c r="H42" s="420"/>
    </row>
    <row r="43" spans="2:9" ht="15.95" customHeight="1">
      <c r="B43" s="424"/>
      <c r="C43" s="425" t="s">
        <v>483</v>
      </c>
      <c r="D43" s="428">
        <v>5000</v>
      </c>
      <c r="E43" s="428">
        <v>5500</v>
      </c>
      <c r="F43" s="103" t="s">
        <v>493</v>
      </c>
      <c r="G43" s="99"/>
      <c r="H43" s="100"/>
    </row>
    <row r="44" spans="2:9" ht="15.95" customHeight="1">
      <c r="B44" s="424"/>
      <c r="C44" s="425" t="s">
        <v>73</v>
      </c>
      <c r="D44" s="428">
        <v>2000</v>
      </c>
      <c r="E44" s="428">
        <v>2200</v>
      </c>
      <c r="F44" s="414" t="s">
        <v>432</v>
      </c>
      <c r="G44" s="99"/>
      <c r="H44" s="100"/>
    </row>
    <row r="45" spans="2:9" ht="15.95" customHeight="1">
      <c r="B45" s="672" t="s">
        <v>61</v>
      </c>
      <c r="C45" s="673"/>
      <c r="D45" s="427">
        <f>SUM(D46:D46)</f>
        <v>382</v>
      </c>
      <c r="E45" s="427"/>
      <c r="F45" s="103"/>
      <c r="G45" s="103"/>
      <c r="H45" s="104"/>
    </row>
    <row r="46" spans="2:9" ht="15.95" customHeight="1">
      <c r="B46" s="424"/>
      <c r="C46" s="425" t="s">
        <v>74</v>
      </c>
      <c r="D46" s="428">
        <v>382</v>
      </c>
      <c r="E46" s="428">
        <v>420</v>
      </c>
      <c r="F46" s="414" t="s">
        <v>509</v>
      </c>
      <c r="G46" s="99"/>
      <c r="H46" s="100"/>
    </row>
    <row r="47" spans="2:9" ht="15.95" customHeight="1">
      <c r="B47" s="424"/>
      <c r="C47" s="425" t="s">
        <v>484</v>
      </c>
      <c r="D47" s="428"/>
      <c r="E47" s="431"/>
      <c r="F47" s="99"/>
      <c r="G47" s="99"/>
      <c r="H47" s="100"/>
    </row>
    <row r="48" spans="2:9" ht="15.95" customHeight="1">
      <c r="B48" s="678" t="s">
        <v>64</v>
      </c>
      <c r="C48" s="679"/>
      <c r="D48" s="427">
        <f>SUM(D49:D50)</f>
        <v>43182</v>
      </c>
      <c r="E48" s="432">
        <f>SUM(E49:E50)</f>
        <v>47500</v>
      </c>
      <c r="H48" s="313"/>
      <c r="I48" s="314"/>
    </row>
    <row r="49" spans="2:8" ht="15.95" customHeight="1">
      <c r="B49" s="422"/>
      <c r="C49" s="423"/>
      <c r="D49" s="428">
        <v>25000</v>
      </c>
      <c r="E49" s="428">
        <v>27500</v>
      </c>
      <c r="F49" s="414" t="s">
        <v>121</v>
      </c>
      <c r="G49" s="103"/>
      <c r="H49" s="104"/>
    </row>
    <row r="50" spans="2:8" ht="15.95" customHeight="1">
      <c r="B50" s="422"/>
      <c r="C50" s="423"/>
      <c r="D50" s="428">
        <v>18182</v>
      </c>
      <c r="E50" s="428">
        <v>20000</v>
      </c>
      <c r="F50" s="414" t="s">
        <v>120</v>
      </c>
      <c r="G50" s="103"/>
      <c r="H50" s="104"/>
    </row>
    <row r="51" spans="2:8" ht="15.95" customHeight="1">
      <c r="B51" s="672" t="s">
        <v>75</v>
      </c>
      <c r="C51" s="673"/>
      <c r="D51" s="427"/>
      <c r="E51" s="427"/>
      <c r="F51" s="103"/>
      <c r="G51" s="103"/>
      <c r="H51" s="104"/>
    </row>
    <row r="52" spans="2:8" ht="15.95" customHeight="1" thickBot="1">
      <c r="B52" s="674" t="s">
        <v>32</v>
      </c>
      <c r="C52" s="675"/>
      <c r="D52" s="427">
        <f>SUM(D36,D40,D45,D48,D51)</f>
        <v>247319</v>
      </c>
      <c r="E52" s="427"/>
      <c r="F52" s="103"/>
      <c r="G52" s="103"/>
      <c r="H52" s="104"/>
    </row>
    <row r="53" spans="2:8" ht="15.95" customHeight="1" thickBot="1">
      <c r="B53" s="676" t="s">
        <v>28</v>
      </c>
      <c r="C53" s="677"/>
      <c r="D53" s="433">
        <f>SUM(D28,D34,D52)</f>
        <v>1707939</v>
      </c>
      <c r="E53" s="433"/>
      <c r="F53" s="91"/>
      <c r="G53" s="91"/>
      <c r="H53" s="92"/>
    </row>
    <row r="54" spans="2:8">
      <c r="B54" s="434" t="s">
        <v>76</v>
      </c>
      <c r="C54" s="161" t="s">
        <v>357</v>
      </c>
    </row>
  </sheetData>
  <sheetProtection selectLockedCells="1"/>
  <mergeCells count="28">
    <mergeCell ref="F41:H41"/>
    <mergeCell ref="B3:H3"/>
    <mergeCell ref="F4:H4"/>
    <mergeCell ref="B14:C14"/>
    <mergeCell ref="B15:C15"/>
    <mergeCell ref="B7:C7"/>
    <mergeCell ref="B8:C8"/>
    <mergeCell ref="B27:C27"/>
    <mergeCell ref="B28:C28"/>
    <mergeCell ref="F16:H16"/>
    <mergeCell ref="D4:E4"/>
    <mergeCell ref="F26:H26"/>
    <mergeCell ref="B51:C51"/>
    <mergeCell ref="B52:C52"/>
    <mergeCell ref="B53:C53"/>
    <mergeCell ref="B4:C4"/>
    <mergeCell ref="B36:C36"/>
    <mergeCell ref="B40:C40"/>
    <mergeCell ref="B45:C45"/>
    <mergeCell ref="B48:C48"/>
    <mergeCell ref="B35:C35"/>
    <mergeCell ref="B20:C20"/>
    <mergeCell ref="B23:C23"/>
    <mergeCell ref="B29:C29"/>
    <mergeCell ref="B30:C30"/>
    <mergeCell ref="B9:C9"/>
    <mergeCell ref="B13:C13"/>
    <mergeCell ref="B34:C34"/>
  </mergeCells>
  <phoneticPr fontId="4"/>
  <pageMargins left="0.19685039370078741" right="0" top="0.11811023622047245" bottom="0.11811023622047245"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F0"/>
  </sheetPr>
  <dimension ref="A1:AH44"/>
  <sheetViews>
    <sheetView view="pageBreakPreview" topLeftCell="B1" zoomScale="110" zoomScaleNormal="110" zoomScaleSheetLayoutView="110" workbookViewId="0"/>
  </sheetViews>
  <sheetFormatPr defaultColWidth="9" defaultRowHeight="13.5"/>
  <cols>
    <col min="1" max="1" width="20.625" style="1" hidden="1" customWidth="1"/>
    <col min="2" max="5" width="4.625" style="1" customWidth="1"/>
    <col min="6" max="6" width="4.125" style="1" customWidth="1"/>
    <col min="7" max="7" width="4.625" style="1" customWidth="1"/>
    <col min="8" max="14" width="4.125" style="1" customWidth="1"/>
    <col min="15" max="15" width="4.625" style="1" customWidth="1"/>
    <col min="16" max="16" width="4.375" style="1" customWidth="1"/>
    <col min="17" max="17" width="7.625" style="1" customWidth="1"/>
    <col min="18" max="31" width="4.125" style="1" customWidth="1"/>
    <col min="32" max="32" width="7.625" style="1" customWidth="1"/>
    <col min="33" max="33" width="5.625" style="1" customWidth="1"/>
    <col min="34" max="34" width="18.625" style="1" customWidth="1"/>
    <col min="35" max="16384" width="9" style="1"/>
  </cols>
  <sheetData>
    <row r="1" spans="1:34">
      <c r="B1" s="1" t="s">
        <v>77</v>
      </c>
    </row>
    <row r="3" spans="1:34" ht="20.100000000000001" customHeight="1">
      <c r="B3" s="708" t="s">
        <v>78</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row>
    <row r="4" spans="1:34" ht="20.100000000000001" customHeight="1"/>
    <row r="5" spans="1:34" ht="18.75" customHeight="1">
      <c r="AD5" s="72"/>
      <c r="AE5" s="8" t="s">
        <v>149</v>
      </c>
      <c r="AF5" s="715" t="str">
        <f>IF(入力シート!C13=""," ",入力シート!C13)</f>
        <v xml:space="preserve"> </v>
      </c>
      <c r="AG5" s="715"/>
    </row>
    <row r="6" spans="1:34" ht="14.25" thickBot="1"/>
    <row r="7" spans="1:34" ht="24.95" customHeight="1">
      <c r="B7" s="709" t="s">
        <v>462</v>
      </c>
      <c r="C7" s="712" t="s">
        <v>79</v>
      </c>
      <c r="D7" s="701" t="s">
        <v>394</v>
      </c>
      <c r="E7" s="702"/>
      <c r="F7" s="702"/>
      <c r="G7" s="702"/>
      <c r="H7" s="703"/>
      <c r="I7" s="721" t="s">
        <v>397</v>
      </c>
      <c r="J7" s="722"/>
      <c r="K7" s="723"/>
      <c r="L7" s="721" t="s">
        <v>463</v>
      </c>
      <c r="M7" s="722"/>
      <c r="N7" s="723"/>
      <c r="O7" s="712" t="s">
        <v>132</v>
      </c>
      <c r="P7" s="719" t="s">
        <v>558</v>
      </c>
      <c r="Q7" s="719" t="s">
        <v>468</v>
      </c>
      <c r="R7" s="692" t="s">
        <v>80</v>
      </c>
      <c r="S7" s="693"/>
      <c r="T7" s="693"/>
      <c r="U7" s="693"/>
      <c r="V7" s="693"/>
      <c r="W7" s="714"/>
      <c r="X7" s="716" t="s">
        <v>81</v>
      </c>
      <c r="Y7" s="716" t="s">
        <v>82</v>
      </c>
      <c r="Z7" s="692" t="s">
        <v>83</v>
      </c>
      <c r="AA7" s="693"/>
      <c r="AB7" s="693"/>
      <c r="AC7" s="693"/>
      <c r="AD7" s="693"/>
      <c r="AE7" s="693"/>
      <c r="AF7" s="693"/>
      <c r="AG7" s="689" t="s">
        <v>84</v>
      </c>
      <c r="AH7" s="246" t="str">
        <f>IF(D11=入力シート!D26,"","×")</f>
        <v>×</v>
      </c>
    </row>
    <row r="8" spans="1:34" ht="25.5" customHeight="1">
      <c r="B8" s="710"/>
      <c r="C8" s="713"/>
      <c r="D8" s="706" t="s">
        <v>466</v>
      </c>
      <c r="E8" s="704" t="s">
        <v>464</v>
      </c>
      <c r="F8" s="269"/>
      <c r="G8" s="704" t="s">
        <v>465</v>
      </c>
      <c r="H8" s="269"/>
      <c r="I8" s="233"/>
      <c r="J8" s="724" t="s">
        <v>395</v>
      </c>
      <c r="K8" s="726" t="s">
        <v>396</v>
      </c>
      <c r="L8" s="233"/>
      <c r="M8" s="724" t="s">
        <v>398</v>
      </c>
      <c r="N8" s="726" t="s">
        <v>399</v>
      </c>
      <c r="O8" s="713"/>
      <c r="P8" s="720"/>
      <c r="Q8" s="720"/>
      <c r="R8" s="697" t="s">
        <v>414</v>
      </c>
      <c r="S8" s="700"/>
      <c r="T8" s="697" t="s">
        <v>415</v>
      </c>
      <c r="U8" s="700"/>
      <c r="V8" s="697" t="s">
        <v>416</v>
      </c>
      <c r="W8" s="700"/>
      <c r="X8" s="717"/>
      <c r="Y8" s="717"/>
      <c r="Z8" s="697" t="s">
        <v>125</v>
      </c>
      <c r="AA8" s="698"/>
      <c r="AB8" s="698"/>
      <c r="AC8" s="699"/>
      <c r="AD8" s="694" t="s">
        <v>85</v>
      </c>
      <c r="AE8" s="694" t="s">
        <v>86</v>
      </c>
      <c r="AF8" s="694" t="s">
        <v>469</v>
      </c>
      <c r="AG8" s="690"/>
      <c r="AH8" s="246" t="str">
        <f>IF(E11=入力シート!D27,"","×")</f>
        <v>×</v>
      </c>
    </row>
    <row r="9" spans="1:34" ht="40.5" customHeight="1" thickBot="1">
      <c r="B9" s="711"/>
      <c r="C9" s="696"/>
      <c r="D9" s="707"/>
      <c r="E9" s="705"/>
      <c r="F9" s="373" t="s">
        <v>127</v>
      </c>
      <c r="G9" s="705"/>
      <c r="H9" s="373" t="s">
        <v>127</v>
      </c>
      <c r="I9" s="234"/>
      <c r="J9" s="725"/>
      <c r="K9" s="727"/>
      <c r="L9" s="234"/>
      <c r="M9" s="725"/>
      <c r="N9" s="727"/>
      <c r="O9" s="696"/>
      <c r="P9" s="707"/>
      <c r="Q9" s="707"/>
      <c r="R9" s="239" t="s">
        <v>417</v>
      </c>
      <c r="S9" s="241" t="s">
        <v>418</v>
      </c>
      <c r="T9" s="239" t="s">
        <v>417</v>
      </c>
      <c r="U9" s="241" t="s">
        <v>418</v>
      </c>
      <c r="V9" s="239" t="s">
        <v>417</v>
      </c>
      <c r="W9" s="241" t="s">
        <v>418</v>
      </c>
      <c r="X9" s="718"/>
      <c r="Y9" s="718"/>
      <c r="Z9" s="107" t="s">
        <v>126</v>
      </c>
      <c r="AA9" s="239" t="s">
        <v>253</v>
      </c>
      <c r="AB9" s="240" t="s">
        <v>254</v>
      </c>
      <c r="AC9" s="241" t="s">
        <v>255</v>
      </c>
      <c r="AD9" s="695"/>
      <c r="AE9" s="695"/>
      <c r="AF9" s="696"/>
      <c r="AG9" s="691"/>
      <c r="AH9" s="246" t="str">
        <f>IF(G11=入力シート!D28,"","×")</f>
        <v>×</v>
      </c>
    </row>
    <row r="10" spans="1:34" s="18" customFormat="1" ht="11.25" customHeight="1">
      <c r="B10" s="82" t="s">
        <v>87</v>
      </c>
      <c r="C10" s="83" t="s">
        <v>42</v>
      </c>
      <c r="D10" s="83" t="s">
        <v>42</v>
      </c>
      <c r="E10" s="108" t="s">
        <v>42</v>
      </c>
      <c r="F10" s="109" t="s">
        <v>42</v>
      </c>
      <c r="G10" s="108" t="s">
        <v>42</v>
      </c>
      <c r="H10" s="109" t="s">
        <v>42</v>
      </c>
      <c r="I10" s="108" t="s">
        <v>88</v>
      </c>
      <c r="J10" s="235" t="s">
        <v>88</v>
      </c>
      <c r="K10" s="109" t="s">
        <v>88</v>
      </c>
      <c r="L10" s="108" t="s">
        <v>88</v>
      </c>
      <c r="M10" s="236" t="s">
        <v>88</v>
      </c>
      <c r="N10" s="237" t="s">
        <v>88</v>
      </c>
      <c r="O10" s="83"/>
      <c r="P10" s="83"/>
      <c r="Q10" s="110"/>
      <c r="R10" s="238" t="s">
        <v>42</v>
      </c>
      <c r="S10" s="109" t="s">
        <v>42</v>
      </c>
      <c r="T10" s="238" t="s">
        <v>42</v>
      </c>
      <c r="U10" s="109" t="s">
        <v>42</v>
      </c>
      <c r="V10" s="238" t="s">
        <v>42</v>
      </c>
      <c r="W10" s="109" t="s">
        <v>42</v>
      </c>
      <c r="X10" s="110"/>
      <c r="Y10" s="110"/>
      <c r="Z10" s="83" t="s">
        <v>42</v>
      </c>
      <c r="AA10" s="238" t="s">
        <v>42</v>
      </c>
      <c r="AB10" s="235" t="s">
        <v>42</v>
      </c>
      <c r="AC10" s="109" t="s">
        <v>42</v>
      </c>
      <c r="AD10" s="83" t="s">
        <v>89</v>
      </c>
      <c r="AE10" s="83" t="s">
        <v>90</v>
      </c>
      <c r="AF10" s="110"/>
      <c r="AG10" s="111"/>
    </row>
    <row r="11" spans="1:34" s="72" customFormat="1" ht="90" customHeight="1" thickBot="1">
      <c r="A11" s="398">
        <f>入力シート!C13</f>
        <v>0</v>
      </c>
      <c r="B11" s="378"/>
      <c r="C11" s="379"/>
      <c r="D11" s="380" t="str">
        <f>IF(入力シート!D26="","0",入力シート!D26)</f>
        <v>0</v>
      </c>
      <c r="E11" s="381" t="str">
        <f>IF(入力シート!D27="","0",入力シート!D27)</f>
        <v>0</v>
      </c>
      <c r="F11" s="382"/>
      <c r="G11" s="381" t="str">
        <f>IF(入力シート!D28="","0",入力シート!D28)</f>
        <v>0</v>
      </c>
      <c r="H11" s="382"/>
      <c r="I11" s="383"/>
      <c r="J11" s="384"/>
      <c r="K11" s="385"/>
      <c r="L11" s="383"/>
      <c r="M11" s="384"/>
      <c r="N11" s="385"/>
      <c r="O11" s="386"/>
      <c r="P11" s="377"/>
      <c r="Q11" s="396"/>
      <c r="R11" s="387"/>
      <c r="S11" s="388"/>
      <c r="T11" s="389"/>
      <c r="U11" s="390"/>
      <c r="V11" s="391"/>
      <c r="W11" s="390"/>
      <c r="X11" s="377"/>
      <c r="Y11" s="377"/>
      <c r="Z11" s="392" t="str">
        <f>IF(SUM(AA11:AC11)=0,"　",SUM(AA11:AC11))</f>
        <v>　</v>
      </c>
      <c r="AA11" s="393"/>
      <c r="AB11" s="394"/>
      <c r="AC11" s="382"/>
      <c r="AD11" s="395"/>
      <c r="AE11" s="395"/>
      <c r="AF11" s="396"/>
      <c r="AG11" s="397"/>
    </row>
    <row r="12" spans="1:34" ht="7.5" customHeight="1"/>
    <row r="13" spans="1:34" s="18" customFormat="1" ht="12" customHeight="1">
      <c r="B13" s="374" t="s">
        <v>76</v>
      </c>
      <c r="C13" s="85" t="s">
        <v>140</v>
      </c>
      <c r="D13" s="85"/>
      <c r="E13" s="85"/>
      <c r="F13" s="4"/>
      <c r="AH13" s="112" t="s">
        <v>95</v>
      </c>
    </row>
    <row r="14" spans="1:34" s="18" customFormat="1" ht="12" customHeight="1">
      <c r="B14" s="85"/>
      <c r="C14" s="85" t="s">
        <v>401</v>
      </c>
      <c r="D14" s="85"/>
      <c r="E14" s="85"/>
      <c r="F14" s="4"/>
      <c r="AH14" s="112" t="s">
        <v>92</v>
      </c>
    </row>
    <row r="15" spans="1:34" s="18" customFormat="1" ht="12" customHeight="1">
      <c r="B15" s="85"/>
      <c r="C15" s="85" t="s">
        <v>402</v>
      </c>
      <c r="D15" s="85"/>
      <c r="E15" s="85"/>
      <c r="F15" s="4"/>
      <c r="AH15" s="112" t="s">
        <v>133</v>
      </c>
    </row>
    <row r="16" spans="1:34" s="18" customFormat="1" ht="12" customHeight="1">
      <c r="B16" s="85"/>
      <c r="C16" s="85" t="s">
        <v>403</v>
      </c>
      <c r="D16" s="85"/>
      <c r="E16" s="85"/>
      <c r="F16" s="4"/>
      <c r="AH16" s="112" t="s">
        <v>134</v>
      </c>
    </row>
    <row r="17" spans="2:34" s="18" customFormat="1" ht="12" customHeight="1">
      <c r="B17" s="85"/>
      <c r="C17" s="85" t="s">
        <v>404</v>
      </c>
      <c r="D17" s="85"/>
      <c r="E17" s="85"/>
      <c r="F17" s="4"/>
      <c r="AH17" s="112" t="s">
        <v>135</v>
      </c>
    </row>
    <row r="18" spans="2:34" s="18" customFormat="1" ht="12" customHeight="1">
      <c r="B18" s="85"/>
      <c r="C18" s="85" t="s">
        <v>141</v>
      </c>
      <c r="D18" s="85"/>
      <c r="E18" s="85"/>
      <c r="F18" s="4"/>
      <c r="AH18" s="112" t="s">
        <v>99</v>
      </c>
    </row>
    <row r="19" spans="2:34" s="18" customFormat="1" ht="12" customHeight="1">
      <c r="B19" s="85"/>
      <c r="C19" s="85" t="s">
        <v>142</v>
      </c>
      <c r="D19" s="85"/>
      <c r="E19" s="85"/>
      <c r="F19" s="4"/>
    </row>
    <row r="20" spans="2:34" s="18" customFormat="1" ht="12" customHeight="1">
      <c r="B20" s="85"/>
      <c r="C20" s="85" t="s">
        <v>143</v>
      </c>
      <c r="D20" s="85" t="s">
        <v>144</v>
      </c>
      <c r="E20" s="85"/>
      <c r="F20" s="4"/>
    </row>
    <row r="21" spans="2:34" s="18" customFormat="1" ht="12" customHeight="1">
      <c r="B21" s="85"/>
      <c r="C21" s="85" t="s">
        <v>145</v>
      </c>
      <c r="D21" s="85"/>
      <c r="E21" s="85"/>
      <c r="F21" s="4"/>
    </row>
    <row r="22" spans="2:34" s="18" customFormat="1" ht="12" customHeight="1">
      <c r="B22" s="85"/>
      <c r="C22" s="85" t="s">
        <v>146</v>
      </c>
      <c r="D22" s="85"/>
      <c r="E22" s="85"/>
      <c r="F22" s="4"/>
    </row>
    <row r="23" spans="2:34" s="18" customFormat="1" ht="12" customHeight="1">
      <c r="B23" s="85"/>
      <c r="C23" s="85"/>
      <c r="D23" s="85" t="s">
        <v>147</v>
      </c>
      <c r="E23" s="85"/>
      <c r="F23" s="4"/>
    </row>
    <row r="24" spans="2:34" s="18" customFormat="1" ht="12" customHeight="1">
      <c r="B24" s="85"/>
      <c r="C24" s="85"/>
      <c r="D24" s="85" t="s">
        <v>148</v>
      </c>
      <c r="E24" s="85"/>
      <c r="F24" s="4"/>
    </row>
    <row r="25" spans="2:34" s="18" customFormat="1" ht="12" customHeight="1">
      <c r="B25" s="85"/>
      <c r="C25" s="85" t="s">
        <v>326</v>
      </c>
      <c r="D25" s="85"/>
      <c r="E25" s="85"/>
      <c r="F25" s="4"/>
    </row>
    <row r="26" spans="2:34" s="18" customFormat="1" ht="12" customHeight="1">
      <c r="B26" s="85"/>
      <c r="C26" s="85" t="s">
        <v>321</v>
      </c>
      <c r="D26" s="85"/>
      <c r="E26" s="85"/>
      <c r="F26" s="4"/>
    </row>
    <row r="27" spans="2:34" s="18" customFormat="1" ht="12" customHeight="1">
      <c r="B27" s="85"/>
      <c r="C27" s="85" t="s">
        <v>324</v>
      </c>
      <c r="D27" s="375"/>
      <c r="E27" s="375"/>
      <c r="F27" s="143"/>
      <c r="G27" s="144"/>
      <c r="H27" s="144"/>
      <c r="I27" s="144"/>
      <c r="J27" s="144"/>
      <c r="K27" s="144"/>
      <c r="L27" s="144"/>
      <c r="M27" s="144"/>
      <c r="N27" s="144"/>
      <c r="O27" s="144"/>
      <c r="P27" s="144"/>
      <c r="Q27" s="144"/>
    </row>
    <row r="28" spans="2:34" s="18" customFormat="1" ht="12" customHeight="1">
      <c r="B28" s="85"/>
      <c r="C28" s="85" t="s">
        <v>137</v>
      </c>
      <c r="D28" s="85"/>
      <c r="E28" s="85"/>
      <c r="F28" s="4"/>
    </row>
    <row r="29" spans="2:34" s="18" customFormat="1" ht="12" customHeight="1">
      <c r="B29" s="85"/>
      <c r="C29" s="85" t="s">
        <v>136</v>
      </c>
      <c r="D29" s="85"/>
      <c r="E29" s="85"/>
      <c r="F29" s="4"/>
    </row>
    <row r="30" spans="2:34" s="18" customFormat="1" ht="12" customHeight="1">
      <c r="B30" s="85"/>
      <c r="C30" s="85" t="s">
        <v>405</v>
      </c>
      <c r="D30" s="85"/>
      <c r="E30" s="85"/>
      <c r="F30" s="4"/>
    </row>
    <row r="31" spans="2:34" s="18" customFormat="1" ht="12" customHeight="1">
      <c r="B31" s="85"/>
      <c r="C31" s="85" t="s">
        <v>138</v>
      </c>
      <c r="D31" s="85"/>
      <c r="E31" s="85"/>
      <c r="F31" s="4"/>
    </row>
    <row r="32" spans="2:34" s="18" customFormat="1" ht="12" customHeight="1">
      <c r="B32" s="85"/>
      <c r="C32" s="85" t="s">
        <v>139</v>
      </c>
      <c r="D32" s="85"/>
      <c r="E32" s="85"/>
      <c r="F32" s="4"/>
    </row>
    <row r="37" spans="3:17">
      <c r="C37" s="112" t="s">
        <v>93</v>
      </c>
      <c r="D37" s="112" t="s">
        <v>94</v>
      </c>
      <c r="E37" s="112"/>
      <c r="F37" s="112" t="s">
        <v>128</v>
      </c>
      <c r="G37" s="112"/>
      <c r="H37" s="112"/>
      <c r="J37" s="112"/>
      <c r="K37" s="112"/>
      <c r="L37" s="113"/>
      <c r="M37" s="113"/>
      <c r="N37" s="113"/>
      <c r="O37" s="113"/>
      <c r="P37" s="113"/>
      <c r="Q37" s="113"/>
    </row>
    <row r="38" spans="3:17">
      <c r="C38" s="112" t="s">
        <v>96</v>
      </c>
      <c r="D38" s="112" t="s">
        <v>97</v>
      </c>
      <c r="E38" s="112"/>
      <c r="F38" s="112" t="s">
        <v>129</v>
      </c>
      <c r="G38" s="112"/>
      <c r="H38" s="112"/>
      <c r="J38" s="112"/>
      <c r="K38" s="112"/>
      <c r="L38" s="113"/>
      <c r="M38" s="113"/>
      <c r="N38" s="113"/>
      <c r="O38" s="113"/>
      <c r="P38" s="113"/>
      <c r="Q38" s="113"/>
    </row>
    <row r="39" spans="3:17">
      <c r="C39" s="112" t="s">
        <v>98</v>
      </c>
      <c r="D39" s="112"/>
      <c r="E39" s="112"/>
      <c r="F39" s="112" t="s">
        <v>130</v>
      </c>
      <c r="G39" s="112"/>
      <c r="H39" s="112"/>
      <c r="J39" s="112"/>
      <c r="K39" s="112"/>
      <c r="L39" s="113"/>
      <c r="M39" s="113"/>
      <c r="N39" s="113"/>
      <c r="O39" s="113"/>
      <c r="P39" s="113"/>
      <c r="Q39" s="113"/>
    </row>
    <row r="40" spans="3:17">
      <c r="C40" s="112" t="s">
        <v>91</v>
      </c>
      <c r="D40" s="112"/>
      <c r="E40" s="112"/>
      <c r="F40" s="112" t="s">
        <v>131</v>
      </c>
      <c r="G40" s="112"/>
      <c r="H40" s="112"/>
      <c r="J40" s="112"/>
      <c r="K40" s="112"/>
      <c r="L40" s="113"/>
      <c r="M40" s="113"/>
      <c r="N40" s="113"/>
      <c r="O40" s="113"/>
      <c r="P40" s="113"/>
      <c r="Q40" s="113"/>
    </row>
    <row r="41" spans="3:17">
      <c r="C41" s="112" t="s">
        <v>100</v>
      </c>
      <c r="D41" s="112"/>
      <c r="E41" s="112"/>
      <c r="F41" s="112" t="s">
        <v>325</v>
      </c>
      <c r="G41" s="112"/>
      <c r="H41" s="112"/>
      <c r="J41" s="112"/>
      <c r="K41" s="112"/>
      <c r="L41" s="113"/>
      <c r="M41" s="113"/>
      <c r="N41" s="113"/>
      <c r="O41" s="113"/>
      <c r="P41" s="113"/>
      <c r="Q41" s="113"/>
    </row>
    <row r="42" spans="3:17">
      <c r="C42" s="112" t="s">
        <v>99</v>
      </c>
      <c r="D42" s="112"/>
      <c r="E42" s="112"/>
      <c r="F42" s="114"/>
      <c r="G42" s="112"/>
      <c r="H42" s="112"/>
      <c r="J42" s="112"/>
      <c r="K42" s="112"/>
      <c r="L42" s="113"/>
      <c r="M42" s="113"/>
      <c r="N42" s="113"/>
      <c r="O42" s="113"/>
      <c r="P42" s="113"/>
      <c r="Q42" s="113"/>
    </row>
    <row r="43" spans="3:17">
      <c r="I43" s="112"/>
      <c r="J43" s="112"/>
      <c r="K43" s="112"/>
    </row>
    <row r="44" spans="3:17">
      <c r="I44" s="112"/>
      <c r="J44" s="112"/>
      <c r="K44" s="112"/>
    </row>
  </sheetData>
  <sheetProtection sheet="1" selectLockedCells="1"/>
  <dataConsolidate/>
  <mergeCells count="29">
    <mergeCell ref="B3:AG3"/>
    <mergeCell ref="B7:B9"/>
    <mergeCell ref="C7:C9"/>
    <mergeCell ref="R7:W7"/>
    <mergeCell ref="AF5:AG5"/>
    <mergeCell ref="X7:X9"/>
    <mergeCell ref="O7:O9"/>
    <mergeCell ref="P7:P9"/>
    <mergeCell ref="Y7:Y9"/>
    <mergeCell ref="I7:K7"/>
    <mergeCell ref="L7:N7"/>
    <mergeCell ref="M8:M9"/>
    <mergeCell ref="N8:N9"/>
    <mergeCell ref="J8:J9"/>
    <mergeCell ref="K8:K9"/>
    <mergeCell ref="Q7:Q9"/>
    <mergeCell ref="V8:W8"/>
    <mergeCell ref="R8:S8"/>
    <mergeCell ref="T8:U8"/>
    <mergeCell ref="D7:H7"/>
    <mergeCell ref="E8:E9"/>
    <mergeCell ref="G8:G9"/>
    <mergeCell ref="D8:D9"/>
    <mergeCell ref="AG7:AG9"/>
    <mergeCell ref="Z7:AF7"/>
    <mergeCell ref="AD8:AD9"/>
    <mergeCell ref="AE8:AE9"/>
    <mergeCell ref="AF8:AF9"/>
    <mergeCell ref="Z8:AC8"/>
  </mergeCells>
  <phoneticPr fontId="4"/>
  <dataValidations count="6">
    <dataValidation type="list" allowBlank="1" showInputMessage="1" showErrorMessage="1" sqref="Q11" xr:uid="{00000000-0002-0000-0800-000000000000}">
      <formula1>$C$37:$C$42</formula1>
    </dataValidation>
    <dataValidation type="list" allowBlank="1" showInputMessage="1" showErrorMessage="1" sqref="X11:Y11 P11" xr:uid="{00000000-0002-0000-0800-000001000000}">
      <formula1>$D$37:$D$38</formula1>
    </dataValidation>
    <dataValidation imeMode="halfAlpha" allowBlank="1" showInputMessage="1" showErrorMessage="1" sqref="Z11:AE11 G11 D11:E11" xr:uid="{00000000-0002-0000-0800-000002000000}"/>
    <dataValidation type="list" allowBlank="1" showInputMessage="1" showErrorMessage="1" sqref="O11" xr:uid="{00000000-0002-0000-0800-000003000000}">
      <formula1>$F$37:$F$41</formula1>
    </dataValidation>
    <dataValidation type="list" allowBlank="1" showInputMessage="1" showErrorMessage="1" sqref="AF11" xr:uid="{00000000-0002-0000-0800-000004000000}">
      <formula1>$AH$13:$AH$18</formula1>
    </dataValidation>
    <dataValidation type="list" allowBlank="1" showInputMessage="1" showErrorMessage="1" sqref="AH11" xr:uid="{00000000-0002-0000-0800-000005000000}">
      <formula1>$AH$12</formula1>
    </dataValidation>
  </dataValidations>
  <printOptions horizontalCentered="1"/>
  <pageMargins left="0" right="0" top="0.74803149606299213" bottom="0.47244094488188981" header="0.51181102362204722" footer="0.51181102362204722"/>
  <pageSetup paperSize="9"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入力シート</vt:lpstr>
      <vt:lpstr>様式第1号</vt:lpstr>
      <vt:lpstr>誓約書</vt:lpstr>
      <vt:lpstr>別記（収支予算書）</vt:lpstr>
      <vt:lpstr>様式１－１（所要額調書）</vt:lpstr>
      <vt:lpstr>様式１－２（経費内訳）</vt:lpstr>
      <vt:lpstr>消耗品内訳</vt:lpstr>
      <vt:lpstr>経費内訳（記入例）</vt:lpstr>
      <vt:lpstr>様式１－３（事業計画書）</vt:lpstr>
      <vt:lpstr>様式１－４（研修内容計画書）</vt:lpstr>
      <vt:lpstr>様式２－１（研修参加者名簿）</vt:lpstr>
      <vt:lpstr>備考</vt:lpstr>
      <vt:lpstr>様式２－２（受入職員名簿）</vt:lpstr>
      <vt:lpstr>計算用シート</vt:lpstr>
      <vt:lpstr>貼付用</vt:lpstr>
      <vt:lpstr>'経費内訳（記入例）'!Print_Area</vt:lpstr>
      <vt:lpstr>誓約書!Print_Area</vt:lpstr>
      <vt:lpstr>入力シート!Print_Area</vt:lpstr>
      <vt:lpstr>備考!Print_Area</vt:lpstr>
      <vt:lpstr>'様式１－１（所要額調書）'!Print_Area</vt:lpstr>
      <vt:lpstr>'様式１－２（経費内訳）'!Print_Area</vt:lpstr>
      <vt:lpstr>'様式１－３（事業計画書）'!Print_Area</vt:lpstr>
      <vt:lpstr>'様式１－４（研修内容計画書）'!Print_Area</vt:lpstr>
      <vt:lpstr>'様式２－１（研修参加者名簿）'!Print_Area</vt:lpstr>
      <vt:lpstr>'様式２－２（受入職員名簿）'!Print_Area</vt:lpstr>
      <vt:lpstr>様式第1号!Print_Area</vt:lpstr>
      <vt:lpstr>'様式１－４（研修内容計画書）'!Print_Titles</vt:lpstr>
      <vt:lpstr>'様式２－２（受入職員名簿）'!Print_Titles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2022-06-10T01:27:16Z</cp:lastPrinted>
  <dcterms:created xsi:type="dcterms:W3CDTF">2010-03-26T05:52:53Z</dcterms:created>
  <dcterms:modified xsi:type="dcterms:W3CDTF">2025-06-25T04:13:28Z</dcterms:modified>
</cp:coreProperties>
</file>