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mc:AlternateContent xmlns:mc="http://schemas.openxmlformats.org/markup-compatibility/2006">
    <mc:Choice Requires="x15">
      <x15ac:absPath xmlns:x15ac="http://schemas.microsoft.com/office/spreadsheetml/2010/11/ac" url="\\Fs00e\共有フォルダ32\12105900-030水道班\調査関係\水道統計\現況調書\現況調書（R3）\6結果送付、HP公開\HP公開用（現況調書のみ）\"/>
    </mc:Choice>
  </mc:AlternateContent>
  <xr:revisionPtr revIDLastSave="0" documentId="13_ncr:1_{C8281ADC-9EA3-4EB0-B98B-5AF78C86F249}" xr6:coauthVersionLast="36" xr6:coauthVersionMax="36" xr10:uidLastSave="{00000000-0000-0000-0000-000000000000}"/>
  <bookViews>
    <workbookView xWindow="59595" yWindow="-15" windowWidth="7575" windowHeight="8625" tabRatio="777" xr2:uid="{00000000-000D-0000-FFFF-FFFF00000000}"/>
  </bookViews>
  <sheets>
    <sheet name="目次" sheetId="40" r:id="rId1"/>
    <sheet name="1-2" sheetId="14" r:id="rId2"/>
    <sheet name="3" sheetId="13" r:id="rId3"/>
    <sheet name="4" sheetId="12" r:id="rId4"/>
    <sheet name="5" sheetId="18" r:id="rId5"/>
    <sheet name="6" sheetId="19" r:id="rId6"/>
    <sheet name="7" sheetId="20" r:id="rId7"/>
    <sheet name="8" sheetId="39" r:id="rId8"/>
    <sheet name="9-10" sheetId="37" r:id="rId9"/>
    <sheet name="11-12" sheetId="38" r:id="rId10"/>
    <sheet name="13-14" sheetId="21" r:id="rId11"/>
    <sheet name="15" sheetId="55" r:id="rId12"/>
    <sheet name="16" sheetId="23" r:id="rId13"/>
    <sheet name="17" sheetId="35" r:id="rId14"/>
    <sheet name="18" sheetId="36" r:id="rId15"/>
    <sheet name="19" sheetId="26" r:id="rId16"/>
    <sheet name="20-25" sheetId="27" r:id="rId17"/>
    <sheet name="26" sheetId="28" r:id="rId18"/>
    <sheet name="27-29" sheetId="30" r:id="rId19"/>
    <sheet name="30-31" sheetId="56" r:id="rId20"/>
    <sheet name="32" sheetId="58" r:id="rId21"/>
    <sheet name="率(印刷不要）" sheetId="57" state="hidden" r:id="rId22"/>
  </sheets>
  <definedNames>
    <definedName name="_xlnm._FilterDatabase" localSheetId="14" hidden="1">'18'!$A$6:$AH$23</definedName>
    <definedName name="_xlnm._FilterDatabase" localSheetId="16" hidden="1">'20-25'!$A$4:$W$174</definedName>
    <definedName name="_xlnm._FilterDatabase" localSheetId="18" hidden="1">'27-29'!$A$1:$J$71</definedName>
    <definedName name="_xlnm._FilterDatabase" localSheetId="19" hidden="1">'30-31'!$AG$3:$AI$52</definedName>
    <definedName name="_xlnm._FilterDatabase" localSheetId="5" hidden="1">'6'!$A$5:$R$47</definedName>
    <definedName name="_xlnm._FilterDatabase" localSheetId="8" hidden="1">'9-10'!$A$6:$AG$48</definedName>
    <definedName name="_xlnm.Print_Area" localSheetId="9">'11-12'!$A$1:$W$50</definedName>
    <definedName name="_xlnm.Print_Area" localSheetId="1">'1-2'!$A$1:$AD$64</definedName>
    <definedName name="_xlnm.Print_Area" localSheetId="11">'15'!$A$1:$J$56</definedName>
    <definedName name="_xlnm.Print_Area" localSheetId="12">'16'!$A$1:$Q$9</definedName>
    <definedName name="_xlnm.Print_Area" localSheetId="13">'17'!$A$1:$AC$25</definedName>
    <definedName name="_xlnm.Print_Area" localSheetId="14">'18'!$A$1:$AE$23</definedName>
    <definedName name="_xlnm.Print_Area" localSheetId="16">'20-25'!$A$1:$S$174</definedName>
    <definedName name="_xlnm.Print_Area" localSheetId="17">'26'!$A$1:$G$22</definedName>
    <definedName name="_xlnm.Print_Area" localSheetId="18">'27-29'!$A$1:$K$72</definedName>
    <definedName name="_xlnm.Print_Area" localSheetId="2">'3'!$A$1:$J$54</definedName>
    <definedName name="_xlnm.Print_Area" localSheetId="19">'30-31'!$A$1:$AI$57</definedName>
    <definedName name="_xlnm.Print_Area" localSheetId="20">'32'!$A$1:$R$54</definedName>
    <definedName name="_xlnm.Print_Area" localSheetId="3">'4'!$A$1:$J$47</definedName>
    <definedName name="_xlnm.Print_Area" localSheetId="4">'5'!$A$1:$R$26</definedName>
    <definedName name="_xlnm.Print_Area" localSheetId="5">'6'!$A$1:$R$48</definedName>
    <definedName name="_xlnm.Print_Area" localSheetId="6">'7'!$A$1:$AD$50</definedName>
    <definedName name="_xlnm.Print_Area" localSheetId="7">'8'!$A$1:$S$25</definedName>
    <definedName name="_xlnm.Print_Area" localSheetId="8">'9-10'!$A$1:$AD$48</definedName>
    <definedName name="_xlnm.Print_Titles" localSheetId="9">'11-12'!$1:$5</definedName>
    <definedName name="_xlnm.Print_Titles" localSheetId="1">'1-2'!$2:$6</definedName>
    <definedName name="_xlnm.Print_Titles" localSheetId="10">'13-14'!$1:$3</definedName>
    <definedName name="_xlnm.Print_Titles" localSheetId="14">'18'!$1:$6</definedName>
    <definedName name="_xlnm.Print_Titles" localSheetId="16">'20-25'!$1:$4</definedName>
    <definedName name="_xlnm.Print_Titles" localSheetId="18">'27-29'!$1:$2</definedName>
    <definedName name="_xlnm.Print_Titles" localSheetId="19">'30-31'!$1:$3</definedName>
    <definedName name="_xlnm.Print_Titles" localSheetId="5">'6'!$1:$5</definedName>
    <definedName name="_xlnm.Print_Titles" localSheetId="8">'9-10'!$1:$6</definedName>
    <definedName name="Print_Titles_MI" localSheetId="18">'27-29'!$1:$1</definedName>
    <definedName name="Z_F04A18A1_0768_11D7_A848_00000E98F47E_.wvu.PrintArea" localSheetId="1" hidden="1">'1-2'!$B$1:$AD$51</definedName>
  </definedNames>
  <calcPr calcId="191029"/>
</workbook>
</file>

<file path=xl/calcChain.xml><?xml version="1.0" encoding="utf-8"?>
<calcChain xmlns="http://schemas.openxmlformats.org/spreadsheetml/2006/main">
  <c r="U19" i="38" l="1"/>
  <c r="T19" i="38"/>
  <c r="S19" i="38"/>
  <c r="E22" i="26" l="1"/>
  <c r="J18" i="18" l="1"/>
  <c r="J25" i="18" s="1"/>
  <c r="C70" i="30" l="1"/>
  <c r="H47" i="55" l="1"/>
  <c r="D47" i="55"/>
  <c r="G46" i="55"/>
  <c r="F46" i="55"/>
  <c r="E46" i="55"/>
  <c r="D46" i="55"/>
  <c r="H45" i="55"/>
  <c r="G45" i="55"/>
  <c r="F45" i="55"/>
  <c r="E45" i="55"/>
  <c r="D45" i="55"/>
  <c r="R25" i="39"/>
  <c r="E25" i="39"/>
  <c r="S25" i="39"/>
  <c r="C13" i="39"/>
  <c r="C21" i="39"/>
  <c r="G64" i="14"/>
  <c r="T64" i="14"/>
  <c r="M64" i="14"/>
  <c r="Y64" i="14"/>
  <c r="Z64" i="14"/>
  <c r="X64" i="14"/>
  <c r="W64" i="14"/>
  <c r="O64" i="14"/>
  <c r="C41" i="20"/>
  <c r="V41" i="20" s="1"/>
  <c r="C40" i="20"/>
  <c r="C19" i="39" s="1"/>
  <c r="T20" i="38"/>
  <c r="U20" i="38"/>
  <c r="H10" i="26"/>
  <c r="A47" i="56"/>
  <c r="D48" i="20"/>
  <c r="C48" i="37"/>
  <c r="AD4" i="56"/>
  <c r="AD5" i="56"/>
  <c r="AD6" i="56"/>
  <c r="AD7" i="56"/>
  <c r="AD8" i="56"/>
  <c r="AD9" i="56"/>
  <c r="AD10" i="56"/>
  <c r="AD11" i="56"/>
  <c r="AD12" i="56"/>
  <c r="AD13" i="56"/>
  <c r="AD14" i="56"/>
  <c r="AD15" i="56"/>
  <c r="AD16" i="56"/>
  <c r="AD17" i="56"/>
  <c r="AD18" i="56"/>
  <c r="AD19" i="56"/>
  <c r="AD20" i="56"/>
  <c r="AD21" i="56"/>
  <c r="AD22" i="56"/>
  <c r="AD23" i="56"/>
  <c r="AD24" i="56"/>
  <c r="AD25" i="56"/>
  <c r="AD26" i="56"/>
  <c r="AD27" i="56"/>
  <c r="AD28" i="56"/>
  <c r="AD29" i="56"/>
  <c r="AD30" i="56"/>
  <c r="AD31" i="56"/>
  <c r="AD32" i="56"/>
  <c r="AD33" i="56"/>
  <c r="AD34" i="56"/>
  <c r="AD35" i="56"/>
  <c r="AD36" i="56"/>
  <c r="AD37" i="56"/>
  <c r="AD38" i="56"/>
  <c r="AD39" i="56"/>
  <c r="AD41" i="56"/>
  <c r="AD42" i="56"/>
  <c r="AD43" i="56"/>
  <c r="AD44" i="56"/>
  <c r="AD45" i="56"/>
  <c r="C40" i="56"/>
  <c r="C46" i="56" s="1"/>
  <c r="D40" i="56"/>
  <c r="D46" i="56" s="1"/>
  <c r="E40" i="56"/>
  <c r="E46" i="56" s="1"/>
  <c r="F40" i="56"/>
  <c r="F46" i="56" s="1"/>
  <c r="G40" i="56"/>
  <c r="G46" i="56" s="1"/>
  <c r="H40" i="56"/>
  <c r="H46" i="56" s="1"/>
  <c r="I40" i="56"/>
  <c r="I46" i="56" s="1"/>
  <c r="J40" i="56"/>
  <c r="J46" i="56" s="1"/>
  <c r="K40" i="56"/>
  <c r="K46" i="56" s="1"/>
  <c r="L40" i="56"/>
  <c r="L46" i="56" s="1"/>
  <c r="M40" i="56"/>
  <c r="M46" i="56" s="1"/>
  <c r="N40" i="56"/>
  <c r="N46" i="56" s="1"/>
  <c r="O40" i="56"/>
  <c r="P40" i="56"/>
  <c r="P46" i="56" s="1"/>
  <c r="Q40" i="56"/>
  <c r="Q46" i="56" s="1"/>
  <c r="R40" i="56"/>
  <c r="R46" i="56" s="1"/>
  <c r="S40" i="56"/>
  <c r="T40" i="56"/>
  <c r="T46" i="56" s="1"/>
  <c r="U40" i="56"/>
  <c r="U46" i="56" s="1"/>
  <c r="V40" i="56"/>
  <c r="V46" i="56" s="1"/>
  <c r="W40" i="56"/>
  <c r="W46" i="56" s="1"/>
  <c r="X40" i="56"/>
  <c r="X46" i="56" s="1"/>
  <c r="Y40" i="56"/>
  <c r="Y46" i="56" s="1"/>
  <c r="Z40" i="56"/>
  <c r="Z46" i="56" s="1"/>
  <c r="AA40" i="56"/>
  <c r="AA46" i="56" s="1"/>
  <c r="AB40" i="56"/>
  <c r="AB46" i="56" s="1"/>
  <c r="AC40" i="56"/>
  <c r="AC46" i="56" s="1"/>
  <c r="AE40" i="56"/>
  <c r="AE46" i="56" s="1"/>
  <c r="D11" i="57" s="1"/>
  <c r="AF40" i="56"/>
  <c r="AG40" i="56"/>
  <c r="AG46" i="56" s="1"/>
  <c r="AH40" i="56"/>
  <c r="AH46" i="56" s="1"/>
  <c r="AI40" i="56"/>
  <c r="AI46" i="56" s="1"/>
  <c r="B40" i="56"/>
  <c r="B46" i="56" s="1"/>
  <c r="F70" i="30"/>
  <c r="R174" i="27"/>
  <c r="H174" i="27"/>
  <c r="L174" i="27"/>
  <c r="C7" i="20"/>
  <c r="C8" i="39" s="1"/>
  <c r="C11" i="20"/>
  <c r="C12" i="20"/>
  <c r="V12" i="20" s="1"/>
  <c r="C8" i="20"/>
  <c r="C10" i="39" s="1"/>
  <c r="C9" i="20"/>
  <c r="C10" i="20"/>
  <c r="C13" i="20"/>
  <c r="C11" i="39" s="1"/>
  <c r="C14" i="20"/>
  <c r="C15" i="20"/>
  <c r="C16" i="20"/>
  <c r="C17" i="20"/>
  <c r="V17" i="20" s="1"/>
  <c r="C18" i="20"/>
  <c r="C19" i="20"/>
  <c r="C20" i="20"/>
  <c r="C21" i="20"/>
  <c r="V21" i="20" s="1"/>
  <c r="C22" i="20"/>
  <c r="C23" i="20"/>
  <c r="C24" i="20"/>
  <c r="C25" i="20"/>
  <c r="V25" i="20" s="1"/>
  <c r="C26" i="20"/>
  <c r="C14" i="39" s="1"/>
  <c r="C27" i="20"/>
  <c r="C28" i="20"/>
  <c r="C29" i="20"/>
  <c r="V29" i="20" s="1"/>
  <c r="C30" i="20"/>
  <c r="C15" i="39" s="1"/>
  <c r="C31" i="20"/>
  <c r="C32" i="20"/>
  <c r="C33" i="20"/>
  <c r="V33" i="20" s="1"/>
  <c r="C34" i="20"/>
  <c r="C35" i="20"/>
  <c r="C36" i="20"/>
  <c r="C37" i="20"/>
  <c r="V37" i="20" s="1"/>
  <c r="C38" i="20"/>
  <c r="C18" i="39" s="1"/>
  <c r="C39" i="20"/>
  <c r="C42" i="20"/>
  <c r="C43" i="20"/>
  <c r="V43" i="20" s="1"/>
  <c r="C44" i="20"/>
  <c r="C45" i="20"/>
  <c r="C22" i="39" s="1"/>
  <c r="C46" i="20"/>
  <c r="C23" i="39" s="1"/>
  <c r="C47" i="20"/>
  <c r="V47" i="20" s="1"/>
  <c r="B9" i="23"/>
  <c r="S6" i="38"/>
  <c r="T6" i="38"/>
  <c r="U6" i="38"/>
  <c r="V6" i="38"/>
  <c r="W6" i="38"/>
  <c r="W24" i="26"/>
  <c r="AD64" i="14" s="1"/>
  <c r="V24" i="26"/>
  <c r="AC64" i="14" s="1"/>
  <c r="H11" i="57"/>
  <c r="H8" i="57"/>
  <c r="H5" i="57"/>
  <c r="O46" i="56"/>
  <c r="S46" i="56"/>
  <c r="AF46" i="56"/>
  <c r="AI24" i="26"/>
  <c r="AH24" i="26"/>
  <c r="AG24" i="26"/>
  <c r="AF24" i="26"/>
  <c r="AE24" i="26"/>
  <c r="AD24" i="26"/>
  <c r="AC24" i="26"/>
  <c r="AB24" i="26"/>
  <c r="AA24" i="26"/>
  <c r="Z24" i="26"/>
  <c r="Y24" i="26"/>
  <c r="X24" i="26"/>
  <c r="U24" i="26"/>
  <c r="T24" i="26"/>
  <c r="S24" i="26"/>
  <c r="R24" i="26"/>
  <c r="Q24" i="26"/>
  <c r="P24" i="26"/>
  <c r="O24" i="26"/>
  <c r="N24" i="26"/>
  <c r="M24" i="26"/>
  <c r="L24" i="26"/>
  <c r="J24" i="26"/>
  <c r="I24" i="26"/>
  <c r="G24" i="26"/>
  <c r="F24" i="26"/>
  <c r="E7" i="26"/>
  <c r="E8" i="26"/>
  <c r="E9" i="26"/>
  <c r="E10" i="26"/>
  <c r="E11" i="26"/>
  <c r="E12" i="26"/>
  <c r="E13" i="26"/>
  <c r="E14" i="26"/>
  <c r="E15" i="26"/>
  <c r="E16" i="26"/>
  <c r="E17" i="26"/>
  <c r="E18" i="26"/>
  <c r="E19" i="26"/>
  <c r="E20" i="26"/>
  <c r="E21" i="26"/>
  <c r="E23" i="26"/>
  <c r="D24" i="26"/>
  <c r="C24" i="26"/>
  <c r="K23" i="26"/>
  <c r="K22" i="26"/>
  <c r="K21" i="26"/>
  <c r="K20" i="26"/>
  <c r="K19" i="26"/>
  <c r="K18" i="26"/>
  <c r="K17" i="26"/>
  <c r="K16" i="26"/>
  <c r="K15" i="26"/>
  <c r="K14" i="26"/>
  <c r="K13" i="26"/>
  <c r="K12" i="26"/>
  <c r="K11" i="26"/>
  <c r="K10" i="26"/>
  <c r="K9" i="26"/>
  <c r="K8" i="26"/>
  <c r="K7" i="26"/>
  <c r="H23" i="26"/>
  <c r="H22" i="26"/>
  <c r="H21" i="26"/>
  <c r="H20" i="26"/>
  <c r="H19" i="26"/>
  <c r="H18" i="26"/>
  <c r="H17" i="26"/>
  <c r="H16" i="26"/>
  <c r="H15" i="26"/>
  <c r="H14" i="26"/>
  <c r="H13" i="26"/>
  <c r="H12" i="26"/>
  <c r="H11" i="26"/>
  <c r="H9" i="26"/>
  <c r="H8" i="26"/>
  <c r="H7" i="26"/>
  <c r="H47" i="38"/>
  <c r="S7" i="38"/>
  <c r="S8" i="38"/>
  <c r="S9" i="38"/>
  <c r="S10" i="38"/>
  <c r="S11" i="38"/>
  <c r="S12" i="38"/>
  <c r="S13" i="38"/>
  <c r="S14" i="38"/>
  <c r="S15" i="38"/>
  <c r="S16" i="38"/>
  <c r="S17" i="38"/>
  <c r="S18" i="38"/>
  <c r="S20" i="38"/>
  <c r="S21" i="38"/>
  <c r="S22" i="38"/>
  <c r="S23" i="38"/>
  <c r="S24" i="38"/>
  <c r="S25" i="38"/>
  <c r="S26" i="38"/>
  <c r="S27" i="38"/>
  <c r="S28" i="38"/>
  <c r="S29" i="38"/>
  <c r="S30" i="38"/>
  <c r="S31" i="38"/>
  <c r="S32" i="38"/>
  <c r="S33" i="38"/>
  <c r="S34" i="38"/>
  <c r="S35" i="38"/>
  <c r="S36" i="38"/>
  <c r="S37" i="38"/>
  <c r="S38" i="38"/>
  <c r="S39" i="38"/>
  <c r="S40" i="38"/>
  <c r="S41" i="38"/>
  <c r="S42" i="38"/>
  <c r="S43" i="38"/>
  <c r="S44" i="38"/>
  <c r="S45" i="38"/>
  <c r="S46" i="38"/>
  <c r="AC48" i="37"/>
  <c r="AD48" i="37" s="1"/>
  <c r="D48" i="37"/>
  <c r="E48" i="37"/>
  <c r="F48" i="37"/>
  <c r="G48" i="37"/>
  <c r="H48" i="37"/>
  <c r="I48" i="37"/>
  <c r="J48" i="37"/>
  <c r="K48" i="37"/>
  <c r="L48" i="37"/>
  <c r="M48" i="37"/>
  <c r="N48" i="37"/>
  <c r="O48" i="37"/>
  <c r="P48" i="37"/>
  <c r="Q48" i="37"/>
  <c r="R48" i="37"/>
  <c r="S48" i="37"/>
  <c r="T48" i="37"/>
  <c r="U48" i="37"/>
  <c r="V48" i="37"/>
  <c r="W48" i="37"/>
  <c r="X48" i="37"/>
  <c r="Y48" i="37"/>
  <c r="Z48" i="37"/>
  <c r="AA48" i="37"/>
  <c r="AB48" i="37"/>
  <c r="Z24" i="20"/>
  <c r="Z25" i="20"/>
  <c r="Z26" i="20"/>
  <c r="Z27" i="20"/>
  <c r="Z28" i="20"/>
  <c r="Z29" i="20"/>
  <c r="Z30" i="20"/>
  <c r="Z31" i="20"/>
  <c r="Z32" i="20"/>
  <c r="Z33" i="20"/>
  <c r="Z34" i="20"/>
  <c r="Z35" i="20"/>
  <c r="Z36" i="20"/>
  <c r="Z37" i="20"/>
  <c r="Z38" i="20"/>
  <c r="Z39" i="20"/>
  <c r="Z40" i="20"/>
  <c r="Z41" i="20"/>
  <c r="Z42" i="20"/>
  <c r="Z43" i="20"/>
  <c r="Z44" i="20"/>
  <c r="Z45" i="20"/>
  <c r="Z46" i="20"/>
  <c r="Z47" i="20"/>
  <c r="Z12" i="20"/>
  <c r="Z13" i="20"/>
  <c r="Z14" i="20"/>
  <c r="Z15" i="20"/>
  <c r="Z16" i="20"/>
  <c r="Z17" i="20"/>
  <c r="Z18" i="20"/>
  <c r="Z19" i="20"/>
  <c r="Z20" i="20"/>
  <c r="Z21" i="20"/>
  <c r="Z22" i="20"/>
  <c r="Z23" i="20"/>
  <c r="Z7" i="20"/>
  <c r="Z8" i="20"/>
  <c r="Z9" i="20"/>
  <c r="Z10" i="20"/>
  <c r="Z11" i="20"/>
  <c r="E47" i="20"/>
  <c r="X47" i="20" s="1"/>
  <c r="Y47" i="20" s="1"/>
  <c r="B47" i="20"/>
  <c r="W47" i="20"/>
  <c r="E46" i="20"/>
  <c r="X46" i="20" s="1"/>
  <c r="Y46" i="20" s="1"/>
  <c r="B46" i="20"/>
  <c r="W46" i="20"/>
  <c r="E45" i="20"/>
  <c r="X45" i="20" s="1"/>
  <c r="Y45" i="20" s="1"/>
  <c r="B45" i="20"/>
  <c r="W45" i="20"/>
  <c r="E44" i="20"/>
  <c r="X44" i="20"/>
  <c r="Y44" i="20" s="1"/>
  <c r="B44" i="20"/>
  <c r="W44" i="20"/>
  <c r="E43" i="20"/>
  <c r="X43" i="20"/>
  <c r="Y43" i="20" s="1"/>
  <c r="B43" i="20"/>
  <c r="W43" i="20"/>
  <c r="E42" i="20"/>
  <c r="X42" i="20" s="1"/>
  <c r="Y42" i="20" s="1"/>
  <c r="B42" i="20"/>
  <c r="W42" i="20"/>
  <c r="E41" i="20"/>
  <c r="X41" i="20"/>
  <c r="B41" i="20"/>
  <c r="Y41" i="20"/>
  <c r="W41" i="20"/>
  <c r="E40" i="20"/>
  <c r="X40" i="20"/>
  <c r="Y40" i="20" s="1"/>
  <c r="B40" i="20"/>
  <c r="W40" i="20"/>
  <c r="E39" i="20"/>
  <c r="X39" i="20"/>
  <c r="Y39" i="20" s="1"/>
  <c r="B39" i="20"/>
  <c r="W39" i="20"/>
  <c r="E38" i="20"/>
  <c r="X38" i="20" s="1"/>
  <c r="Y38" i="20" s="1"/>
  <c r="B38" i="20"/>
  <c r="W38" i="20"/>
  <c r="E37" i="20"/>
  <c r="X37" i="20"/>
  <c r="B37" i="20"/>
  <c r="Y37" i="20"/>
  <c r="W37" i="20"/>
  <c r="E36" i="20"/>
  <c r="X36" i="20"/>
  <c r="Y36" i="20" s="1"/>
  <c r="B36" i="20"/>
  <c r="W36" i="20"/>
  <c r="E35" i="20"/>
  <c r="X35" i="20"/>
  <c r="Y35" i="20" s="1"/>
  <c r="B35" i="20"/>
  <c r="W35" i="20"/>
  <c r="E34" i="20"/>
  <c r="X34" i="20" s="1"/>
  <c r="Y34" i="20" s="1"/>
  <c r="B34" i="20"/>
  <c r="W34" i="20"/>
  <c r="E33" i="20"/>
  <c r="X33" i="20"/>
  <c r="B33" i="20"/>
  <c r="Y33" i="20"/>
  <c r="W33" i="20"/>
  <c r="E32" i="20"/>
  <c r="X32" i="20"/>
  <c r="Y32" i="20" s="1"/>
  <c r="B32" i="20"/>
  <c r="W32" i="20"/>
  <c r="E31" i="20"/>
  <c r="X31" i="20"/>
  <c r="Y31" i="20" s="1"/>
  <c r="B31" i="20"/>
  <c r="W31" i="20"/>
  <c r="E30" i="20"/>
  <c r="X30" i="20" s="1"/>
  <c r="Y30" i="20" s="1"/>
  <c r="B30" i="20"/>
  <c r="W30" i="20"/>
  <c r="E29" i="20"/>
  <c r="X29" i="20"/>
  <c r="B29" i="20"/>
  <c r="Y29" i="20"/>
  <c r="W29" i="20"/>
  <c r="E28" i="20"/>
  <c r="X28" i="20"/>
  <c r="Y28" i="20" s="1"/>
  <c r="B28" i="20"/>
  <c r="W28" i="20"/>
  <c r="E27" i="20"/>
  <c r="X27" i="20"/>
  <c r="Y27" i="20" s="1"/>
  <c r="B27" i="20"/>
  <c r="W27" i="20"/>
  <c r="E26" i="20"/>
  <c r="X26" i="20" s="1"/>
  <c r="Y26" i="20" s="1"/>
  <c r="B26" i="20"/>
  <c r="W26" i="20"/>
  <c r="E25" i="20"/>
  <c r="X25" i="20"/>
  <c r="B25" i="20"/>
  <c r="Y25" i="20"/>
  <c r="W25" i="20"/>
  <c r="E24" i="20"/>
  <c r="X24" i="20"/>
  <c r="Y24" i="20" s="1"/>
  <c r="B24" i="20"/>
  <c r="W24" i="20"/>
  <c r="E23" i="20"/>
  <c r="X23" i="20"/>
  <c r="Y23" i="20" s="1"/>
  <c r="B23" i="20"/>
  <c r="W23" i="20"/>
  <c r="E22" i="20"/>
  <c r="X22" i="20" s="1"/>
  <c r="Y22" i="20" s="1"/>
  <c r="B22" i="20"/>
  <c r="W22" i="20"/>
  <c r="E21" i="20"/>
  <c r="X21" i="20"/>
  <c r="B21" i="20"/>
  <c r="Y21" i="20"/>
  <c r="W21" i="20"/>
  <c r="E20" i="20"/>
  <c r="X20" i="20"/>
  <c r="Y20" i="20" s="1"/>
  <c r="B20" i="20"/>
  <c r="W20" i="20"/>
  <c r="E19" i="20"/>
  <c r="X19" i="20"/>
  <c r="Y19" i="20" s="1"/>
  <c r="B19" i="20"/>
  <c r="W19" i="20"/>
  <c r="E18" i="20"/>
  <c r="X18" i="20" s="1"/>
  <c r="Y18" i="20" s="1"/>
  <c r="B18" i="20"/>
  <c r="W18" i="20"/>
  <c r="E17" i="20"/>
  <c r="X17" i="20" s="1"/>
  <c r="Y17" i="20" s="1"/>
  <c r="B17" i="20"/>
  <c r="W17" i="20"/>
  <c r="E16" i="20"/>
  <c r="X16" i="20"/>
  <c r="Y16" i="20" s="1"/>
  <c r="B16" i="20"/>
  <c r="W16" i="20"/>
  <c r="E15" i="20"/>
  <c r="X15" i="20"/>
  <c r="Y15" i="20" s="1"/>
  <c r="B15" i="20"/>
  <c r="W15" i="20"/>
  <c r="E14" i="20"/>
  <c r="X14" i="20" s="1"/>
  <c r="Y14" i="20" s="1"/>
  <c r="B14" i="20"/>
  <c r="W14" i="20"/>
  <c r="E13" i="20"/>
  <c r="X13" i="20"/>
  <c r="B13" i="20"/>
  <c r="XFC13" i="20" s="1"/>
  <c r="Y13" i="20"/>
  <c r="W13" i="20"/>
  <c r="F13" i="20"/>
  <c r="U13" i="20"/>
  <c r="V13" i="20"/>
  <c r="E12" i="20"/>
  <c r="X12" i="20"/>
  <c r="Y12" i="20" s="1"/>
  <c r="B12" i="20"/>
  <c r="W12" i="20"/>
  <c r="E11" i="20"/>
  <c r="X11" i="20"/>
  <c r="Y11" i="20" s="1"/>
  <c r="B11" i="20"/>
  <c r="W11" i="20"/>
  <c r="E10" i="20"/>
  <c r="X10" i="20" s="1"/>
  <c r="B10" i="20"/>
  <c r="W10" i="20"/>
  <c r="E9" i="20"/>
  <c r="X9" i="20"/>
  <c r="B9" i="20"/>
  <c r="Y9" i="20"/>
  <c r="W9" i="20"/>
  <c r="E8" i="20"/>
  <c r="X8" i="20"/>
  <c r="Y8" i="20" s="1"/>
  <c r="B8" i="20"/>
  <c r="W8" i="20"/>
  <c r="E7" i="20"/>
  <c r="X7" i="20"/>
  <c r="Y7" i="20" s="1"/>
  <c r="B7" i="20"/>
  <c r="W7" i="20"/>
  <c r="W48" i="20" s="1"/>
  <c r="U29" i="20"/>
  <c r="U30" i="20"/>
  <c r="V30" i="20"/>
  <c r="U31" i="20"/>
  <c r="V31" i="20"/>
  <c r="U32" i="20"/>
  <c r="V32" i="20"/>
  <c r="U33" i="20"/>
  <c r="U34" i="20"/>
  <c r="V34" i="20"/>
  <c r="U35" i="20"/>
  <c r="V35" i="20"/>
  <c r="U36" i="20"/>
  <c r="V36" i="20"/>
  <c r="U37" i="20"/>
  <c r="U38" i="20"/>
  <c r="V38" i="20"/>
  <c r="U39" i="20"/>
  <c r="V39" i="20"/>
  <c r="U40" i="20"/>
  <c r="V40" i="20"/>
  <c r="U41" i="20"/>
  <c r="U42" i="20"/>
  <c r="V42" i="20"/>
  <c r="U43" i="20"/>
  <c r="U44" i="20"/>
  <c r="V44" i="20"/>
  <c r="U45" i="20"/>
  <c r="V45" i="20"/>
  <c r="U46" i="20"/>
  <c r="V46" i="20"/>
  <c r="U47" i="20"/>
  <c r="U16" i="20"/>
  <c r="V16" i="20"/>
  <c r="U17" i="20"/>
  <c r="U18" i="20"/>
  <c r="V18" i="20"/>
  <c r="U19" i="20"/>
  <c r="V19" i="20"/>
  <c r="U20" i="20"/>
  <c r="V20" i="20"/>
  <c r="U21" i="20"/>
  <c r="U22" i="20"/>
  <c r="V22" i="20"/>
  <c r="U23" i="20"/>
  <c r="V23" i="20"/>
  <c r="U24" i="20"/>
  <c r="V24" i="20"/>
  <c r="U25" i="20"/>
  <c r="U26" i="20"/>
  <c r="V26" i="20"/>
  <c r="U27" i="20"/>
  <c r="V27" i="20"/>
  <c r="U28" i="20"/>
  <c r="V28" i="20"/>
  <c r="U8" i="20"/>
  <c r="U48" i="20" s="1"/>
  <c r="U9" i="20"/>
  <c r="V9" i="20"/>
  <c r="U10" i="20"/>
  <c r="V10" i="20"/>
  <c r="U11" i="20"/>
  <c r="V11" i="20"/>
  <c r="U12" i="20"/>
  <c r="U14" i="20"/>
  <c r="V14" i="20"/>
  <c r="U15" i="20"/>
  <c r="V15" i="20"/>
  <c r="V7" i="20"/>
  <c r="U7" i="20"/>
  <c r="F47" i="20"/>
  <c r="F30" i="20"/>
  <c r="F31" i="20"/>
  <c r="F32" i="20"/>
  <c r="F33" i="20"/>
  <c r="F34" i="20"/>
  <c r="F35" i="20"/>
  <c r="F36" i="20"/>
  <c r="F37" i="20"/>
  <c r="F38" i="20"/>
  <c r="F39" i="20"/>
  <c r="F40" i="20"/>
  <c r="F41" i="20"/>
  <c r="F42" i="20"/>
  <c r="F43" i="20"/>
  <c r="F44" i="20"/>
  <c r="F45" i="20"/>
  <c r="F46" i="20"/>
  <c r="F12" i="20"/>
  <c r="F14" i="20"/>
  <c r="F15" i="20"/>
  <c r="F16" i="20"/>
  <c r="F17" i="20"/>
  <c r="F18" i="20"/>
  <c r="F19" i="20"/>
  <c r="F20" i="20"/>
  <c r="F21" i="20"/>
  <c r="F22" i="20"/>
  <c r="F23" i="20"/>
  <c r="F24" i="20"/>
  <c r="F25" i="20"/>
  <c r="F26" i="20"/>
  <c r="F27" i="20"/>
  <c r="F28" i="20"/>
  <c r="F29" i="20"/>
  <c r="F7" i="20"/>
  <c r="F48" i="20" s="1"/>
  <c r="F8" i="20"/>
  <c r="F9" i="20"/>
  <c r="F10" i="20"/>
  <c r="F11" i="20"/>
  <c r="J46" i="19"/>
  <c r="I46" i="19"/>
  <c r="J45" i="19"/>
  <c r="J44" i="19"/>
  <c r="I44" i="19"/>
  <c r="J43" i="19"/>
  <c r="I43" i="19"/>
  <c r="J42" i="19"/>
  <c r="I42" i="19"/>
  <c r="J41" i="19"/>
  <c r="I41" i="19"/>
  <c r="J40" i="19"/>
  <c r="I40" i="19"/>
  <c r="J39" i="19"/>
  <c r="I39" i="19"/>
  <c r="J38" i="19"/>
  <c r="I38" i="19"/>
  <c r="J37" i="19"/>
  <c r="I37" i="19"/>
  <c r="J36" i="19"/>
  <c r="I36" i="19"/>
  <c r="J35" i="19"/>
  <c r="I35" i="19"/>
  <c r="J34" i="19"/>
  <c r="I34" i="19"/>
  <c r="J33" i="19"/>
  <c r="I33" i="19"/>
  <c r="J32" i="19"/>
  <c r="I32" i="19"/>
  <c r="J31" i="19"/>
  <c r="I31" i="19"/>
  <c r="J30" i="19"/>
  <c r="I30" i="19"/>
  <c r="J29" i="19"/>
  <c r="I29" i="19"/>
  <c r="J28" i="19"/>
  <c r="I28" i="19"/>
  <c r="J27" i="19"/>
  <c r="I27" i="19"/>
  <c r="J26" i="19"/>
  <c r="I26" i="19"/>
  <c r="J25" i="19"/>
  <c r="I25" i="19"/>
  <c r="J24" i="19"/>
  <c r="I24" i="19"/>
  <c r="J23" i="19"/>
  <c r="I23" i="19"/>
  <c r="J22" i="19"/>
  <c r="I22" i="19"/>
  <c r="J21" i="19"/>
  <c r="I21" i="19"/>
  <c r="J20" i="19"/>
  <c r="I20" i="19"/>
  <c r="J19" i="19"/>
  <c r="I19" i="19"/>
  <c r="J18" i="19"/>
  <c r="I18" i="19"/>
  <c r="J17" i="19"/>
  <c r="I17" i="19"/>
  <c r="J16" i="19"/>
  <c r="I16" i="19"/>
  <c r="J15" i="19"/>
  <c r="I15" i="19"/>
  <c r="J14" i="19"/>
  <c r="I14" i="19"/>
  <c r="J13" i="19"/>
  <c r="I13" i="19"/>
  <c r="J12" i="19"/>
  <c r="I12" i="19"/>
  <c r="J11" i="19"/>
  <c r="I11" i="19"/>
  <c r="J10" i="19"/>
  <c r="I10" i="19"/>
  <c r="J9" i="19"/>
  <c r="I9" i="19"/>
  <c r="J8" i="19"/>
  <c r="I8" i="19"/>
  <c r="J7" i="19"/>
  <c r="I7" i="19"/>
  <c r="J6" i="19"/>
  <c r="I6" i="19"/>
  <c r="C6" i="18"/>
  <c r="D6" i="18"/>
  <c r="E6" i="18"/>
  <c r="F6" i="18"/>
  <c r="G6" i="18"/>
  <c r="H6" i="18"/>
  <c r="C7" i="18"/>
  <c r="D7" i="18"/>
  <c r="E7" i="18"/>
  <c r="F7" i="18"/>
  <c r="G7" i="18"/>
  <c r="H7" i="18"/>
  <c r="C8" i="18"/>
  <c r="D8" i="18"/>
  <c r="E8" i="18"/>
  <c r="F8" i="18"/>
  <c r="G8" i="18"/>
  <c r="H8" i="18"/>
  <c r="C9" i="18"/>
  <c r="D9" i="18"/>
  <c r="E9" i="18"/>
  <c r="F9" i="18"/>
  <c r="G9" i="18"/>
  <c r="H9" i="18"/>
  <c r="C10" i="18"/>
  <c r="D10" i="18"/>
  <c r="E10" i="18"/>
  <c r="F10" i="18"/>
  <c r="G10" i="18"/>
  <c r="H10" i="18"/>
  <c r="C11" i="18"/>
  <c r="D11" i="18"/>
  <c r="E11" i="18"/>
  <c r="F11" i="18"/>
  <c r="G11" i="18"/>
  <c r="H11" i="18"/>
  <c r="C12" i="18"/>
  <c r="D12" i="18"/>
  <c r="E12" i="18"/>
  <c r="F12" i="18"/>
  <c r="G12" i="18"/>
  <c r="H12" i="18"/>
  <c r="C13" i="18"/>
  <c r="D13" i="18"/>
  <c r="E13" i="18"/>
  <c r="F13" i="18"/>
  <c r="G13" i="18"/>
  <c r="H13" i="18"/>
  <c r="C14" i="18"/>
  <c r="D14" i="18"/>
  <c r="E14" i="18"/>
  <c r="F14" i="18"/>
  <c r="G14" i="18"/>
  <c r="H14" i="18"/>
  <c r="C15" i="18"/>
  <c r="D15" i="18"/>
  <c r="E15" i="18"/>
  <c r="F15" i="18"/>
  <c r="G15" i="18"/>
  <c r="H15" i="18"/>
  <c r="C16" i="18"/>
  <c r="D16" i="18"/>
  <c r="E16" i="18"/>
  <c r="F16" i="18"/>
  <c r="G16" i="18"/>
  <c r="H16" i="18"/>
  <c r="C17" i="18"/>
  <c r="D17" i="18"/>
  <c r="E17" i="18"/>
  <c r="F17" i="18"/>
  <c r="G17" i="18"/>
  <c r="H17" i="18"/>
  <c r="C18" i="18"/>
  <c r="E18" i="18"/>
  <c r="F18" i="18"/>
  <c r="G18" i="18"/>
  <c r="G19" i="18"/>
  <c r="G20" i="18"/>
  <c r="G21" i="18"/>
  <c r="G22" i="18"/>
  <c r="G25" i="18"/>
  <c r="H18" i="18"/>
  <c r="C19" i="18"/>
  <c r="D19" i="18"/>
  <c r="E19" i="18"/>
  <c r="E20" i="18"/>
  <c r="E22" i="18"/>
  <c r="E25" i="18"/>
  <c r="F19" i="18"/>
  <c r="H19" i="18"/>
  <c r="C20" i="18"/>
  <c r="D20" i="18"/>
  <c r="F20" i="18"/>
  <c r="H20" i="18"/>
  <c r="C21" i="18"/>
  <c r="D21" i="18"/>
  <c r="F21" i="18"/>
  <c r="H21" i="18"/>
  <c r="C22" i="18"/>
  <c r="D22" i="18"/>
  <c r="H22" i="18"/>
  <c r="C25" i="18"/>
  <c r="F25" i="18"/>
  <c r="D25" i="18"/>
  <c r="H25" i="18"/>
  <c r="I43" i="14"/>
  <c r="G43" i="14"/>
  <c r="G70" i="30"/>
  <c r="AB24" i="35"/>
  <c r="G24" i="35"/>
  <c r="AC24" i="35"/>
  <c r="T7" i="38"/>
  <c r="U7" i="38"/>
  <c r="V7" i="38"/>
  <c r="W7" i="38"/>
  <c r="T8" i="38"/>
  <c r="U8" i="38"/>
  <c r="V8" i="38"/>
  <c r="W8" i="38"/>
  <c r="T9" i="38"/>
  <c r="U9" i="38"/>
  <c r="V9" i="38"/>
  <c r="W9" i="38"/>
  <c r="T10" i="38"/>
  <c r="U10" i="38"/>
  <c r="V10" i="38"/>
  <c r="W10" i="38"/>
  <c r="T11" i="38"/>
  <c r="U11" i="38"/>
  <c r="V11" i="38"/>
  <c r="W11" i="38"/>
  <c r="T12" i="38"/>
  <c r="U12" i="38"/>
  <c r="V12" i="38"/>
  <c r="W12" i="38"/>
  <c r="T13" i="38"/>
  <c r="U13" i="38"/>
  <c r="V13" i="38"/>
  <c r="W13" i="38"/>
  <c r="T14" i="38"/>
  <c r="U14" i="38"/>
  <c r="V14" i="38"/>
  <c r="W14" i="38"/>
  <c r="T15" i="38"/>
  <c r="U15" i="38"/>
  <c r="V15" i="38"/>
  <c r="W15" i="38"/>
  <c r="T16" i="38"/>
  <c r="U16" i="38"/>
  <c r="V16" i="38"/>
  <c r="W16" i="38"/>
  <c r="T17" i="38"/>
  <c r="U17" i="38"/>
  <c r="V17" i="38"/>
  <c r="W17" i="38"/>
  <c r="T18" i="38"/>
  <c r="U18" i="38"/>
  <c r="V18" i="38"/>
  <c r="W18" i="38"/>
  <c r="V19" i="38"/>
  <c r="W19" i="38"/>
  <c r="V20" i="38"/>
  <c r="W20" i="38"/>
  <c r="T21" i="38"/>
  <c r="U21" i="38"/>
  <c r="V21" i="38"/>
  <c r="W21" i="38"/>
  <c r="T22" i="38"/>
  <c r="U22" i="38"/>
  <c r="V22" i="38"/>
  <c r="W22" i="38"/>
  <c r="T23" i="38"/>
  <c r="U23" i="38"/>
  <c r="V23" i="38"/>
  <c r="W23" i="38"/>
  <c r="T24" i="38"/>
  <c r="U24" i="38"/>
  <c r="V24" i="38"/>
  <c r="W24" i="38"/>
  <c r="T25" i="38"/>
  <c r="U25" i="38"/>
  <c r="V25" i="38"/>
  <c r="W25" i="38"/>
  <c r="T26" i="38"/>
  <c r="U26" i="38"/>
  <c r="V26" i="38"/>
  <c r="W26" i="38"/>
  <c r="T27" i="38"/>
  <c r="U27" i="38"/>
  <c r="V27" i="38"/>
  <c r="W27" i="38"/>
  <c r="T28" i="38"/>
  <c r="U28" i="38"/>
  <c r="V28" i="38"/>
  <c r="W28" i="38"/>
  <c r="T29" i="38"/>
  <c r="U29" i="38"/>
  <c r="V29" i="38"/>
  <c r="W29" i="38"/>
  <c r="T30" i="38"/>
  <c r="U30" i="38"/>
  <c r="V30" i="38"/>
  <c r="W30" i="38"/>
  <c r="T31" i="38"/>
  <c r="U31" i="38"/>
  <c r="V31" i="38"/>
  <c r="W31" i="38"/>
  <c r="T32" i="38"/>
  <c r="U32" i="38"/>
  <c r="V32" i="38"/>
  <c r="W32" i="38"/>
  <c r="T33" i="38"/>
  <c r="U33" i="38"/>
  <c r="V33" i="38"/>
  <c r="W33" i="38"/>
  <c r="T34" i="38"/>
  <c r="U34" i="38"/>
  <c r="V34" i="38"/>
  <c r="W34" i="38"/>
  <c r="T35" i="38"/>
  <c r="U35" i="38"/>
  <c r="V35" i="38"/>
  <c r="W35" i="38"/>
  <c r="T36" i="38"/>
  <c r="U36" i="38"/>
  <c r="V36" i="38"/>
  <c r="W36" i="38"/>
  <c r="T37" i="38"/>
  <c r="U37" i="38"/>
  <c r="V37" i="38"/>
  <c r="W37" i="38"/>
  <c r="T38" i="38"/>
  <c r="U38" i="38"/>
  <c r="V38" i="38"/>
  <c r="W38" i="38"/>
  <c r="T39" i="38"/>
  <c r="U39" i="38"/>
  <c r="V39" i="38"/>
  <c r="W39" i="38"/>
  <c r="T40" i="38"/>
  <c r="U40" i="38"/>
  <c r="V40" i="38"/>
  <c r="W40" i="38"/>
  <c r="T41" i="38"/>
  <c r="U41" i="38"/>
  <c r="V41" i="38"/>
  <c r="W41" i="38"/>
  <c r="T42" i="38"/>
  <c r="U42" i="38"/>
  <c r="V42" i="38"/>
  <c r="W42" i="38"/>
  <c r="T43" i="38"/>
  <c r="U43" i="38"/>
  <c r="V43" i="38"/>
  <c r="W43" i="38"/>
  <c r="T44" i="38"/>
  <c r="U44" i="38"/>
  <c r="V44" i="38"/>
  <c r="W44" i="38"/>
  <c r="T45" i="38"/>
  <c r="U45" i="38"/>
  <c r="V45" i="38"/>
  <c r="W45" i="38"/>
  <c r="T46" i="38"/>
  <c r="U46" i="38"/>
  <c r="V46" i="38"/>
  <c r="W46" i="38"/>
  <c r="B47" i="38"/>
  <c r="B48" i="37"/>
  <c r="N8" i="19"/>
  <c r="Q8" i="19"/>
  <c r="N12" i="19"/>
  <c r="Q12" i="19"/>
  <c r="N16" i="19"/>
  <c r="Q16" i="19"/>
  <c r="N20" i="19"/>
  <c r="Q20" i="19"/>
  <c r="N24" i="19"/>
  <c r="Q24" i="19"/>
  <c r="N28" i="19"/>
  <c r="Q28" i="19"/>
  <c r="N32" i="19"/>
  <c r="Q32" i="19"/>
  <c r="N36" i="19"/>
  <c r="Q36" i="19"/>
  <c r="N40" i="19"/>
  <c r="Q40" i="19"/>
  <c r="N44" i="19"/>
  <c r="Q44" i="19"/>
  <c r="N6" i="19"/>
  <c r="Q6" i="19"/>
  <c r="N7" i="19"/>
  <c r="N9" i="19"/>
  <c r="N8" i="18"/>
  <c r="Q9" i="19"/>
  <c r="N10" i="19"/>
  <c r="N11" i="19"/>
  <c r="N7" i="18"/>
  <c r="Q11" i="19"/>
  <c r="N13" i="19"/>
  <c r="Q13" i="19"/>
  <c r="N14" i="19"/>
  <c r="Q14" i="19"/>
  <c r="N15" i="19"/>
  <c r="Q15" i="19"/>
  <c r="N17" i="19"/>
  <c r="Q17" i="19"/>
  <c r="N18" i="19"/>
  <c r="Q18" i="19"/>
  <c r="N19" i="19"/>
  <c r="Q19" i="19"/>
  <c r="N21" i="19"/>
  <c r="Q21" i="19"/>
  <c r="N22" i="19"/>
  <c r="Q22" i="19"/>
  <c r="N23" i="19"/>
  <c r="Q23" i="19"/>
  <c r="N25" i="19"/>
  <c r="Q25" i="19"/>
  <c r="N26" i="19"/>
  <c r="Q26" i="19"/>
  <c r="N27" i="19"/>
  <c r="Q27" i="19"/>
  <c r="N29" i="19"/>
  <c r="Q29" i="19"/>
  <c r="N30" i="19"/>
  <c r="Q30" i="19"/>
  <c r="N31" i="19"/>
  <c r="Q31" i="19"/>
  <c r="N33" i="19"/>
  <c r="Q33" i="19"/>
  <c r="N34" i="19"/>
  <c r="Q34" i="19"/>
  <c r="N35" i="19"/>
  <c r="N15" i="18"/>
  <c r="N37" i="19"/>
  <c r="Q37" i="19"/>
  <c r="N38" i="19"/>
  <c r="Q38" i="19"/>
  <c r="N39" i="19"/>
  <c r="Q39" i="19"/>
  <c r="N41" i="19"/>
  <c r="Q41" i="19"/>
  <c r="N42" i="19"/>
  <c r="N18" i="18"/>
  <c r="N43" i="19"/>
  <c r="Q43" i="19"/>
  <c r="N45" i="19"/>
  <c r="Q45" i="19"/>
  <c r="N46" i="19"/>
  <c r="Q46" i="19"/>
  <c r="J6" i="18"/>
  <c r="J8" i="18"/>
  <c r="J10" i="18"/>
  <c r="J12" i="18"/>
  <c r="J14" i="18"/>
  <c r="J16" i="18"/>
  <c r="J22" i="18"/>
  <c r="I6" i="18"/>
  <c r="K6" i="18"/>
  <c r="K7" i="18"/>
  <c r="K8" i="18"/>
  <c r="K9" i="18"/>
  <c r="K10" i="18"/>
  <c r="K11" i="18"/>
  <c r="K12" i="18"/>
  <c r="K13" i="18"/>
  <c r="K14" i="18"/>
  <c r="K15" i="18"/>
  <c r="K16" i="18"/>
  <c r="K17" i="18"/>
  <c r="K18" i="18"/>
  <c r="K19" i="18"/>
  <c r="K20" i="18"/>
  <c r="K21" i="18"/>
  <c r="K22" i="18"/>
  <c r="K25" i="18"/>
  <c r="L6" i="18"/>
  <c r="M6" i="18"/>
  <c r="N6" i="18"/>
  <c r="P6" i="18"/>
  <c r="Q6" i="18"/>
  <c r="O6" i="18"/>
  <c r="R6" i="18"/>
  <c r="I7" i="18"/>
  <c r="J7" i="18"/>
  <c r="L7" i="18"/>
  <c r="L8" i="18"/>
  <c r="L9" i="18"/>
  <c r="L10" i="18"/>
  <c r="L11" i="18"/>
  <c r="L12" i="18"/>
  <c r="L13" i="18"/>
  <c r="L14" i="18"/>
  <c r="L15" i="18"/>
  <c r="L16" i="18"/>
  <c r="L17" i="18"/>
  <c r="L18" i="18"/>
  <c r="L19" i="18"/>
  <c r="L20" i="18"/>
  <c r="L21" i="18"/>
  <c r="L22" i="18"/>
  <c r="L25" i="18"/>
  <c r="M7" i="18"/>
  <c r="M8" i="18"/>
  <c r="M9" i="18"/>
  <c r="M10" i="18"/>
  <c r="M11" i="18"/>
  <c r="M12" i="18"/>
  <c r="M13" i="18"/>
  <c r="M14" i="18"/>
  <c r="M15" i="18"/>
  <c r="M16" i="18"/>
  <c r="M17" i="18"/>
  <c r="M18" i="18"/>
  <c r="M19" i="18"/>
  <c r="M20" i="18"/>
  <c r="M21" i="18"/>
  <c r="M22" i="18"/>
  <c r="M25" i="18"/>
  <c r="O7" i="18"/>
  <c r="P7" i="18"/>
  <c r="R7" i="18"/>
  <c r="I8" i="18"/>
  <c r="O8" i="18"/>
  <c r="O9" i="18"/>
  <c r="O10" i="18"/>
  <c r="O11" i="18"/>
  <c r="O12" i="18"/>
  <c r="O13" i="18"/>
  <c r="O14" i="18"/>
  <c r="O15" i="18"/>
  <c r="O16" i="18"/>
  <c r="O17" i="18"/>
  <c r="O18" i="18"/>
  <c r="O19" i="18"/>
  <c r="O20" i="18"/>
  <c r="O21" i="18"/>
  <c r="O22" i="18"/>
  <c r="O25" i="18"/>
  <c r="P8" i="18"/>
  <c r="R8" i="18"/>
  <c r="I9" i="18"/>
  <c r="J9" i="18"/>
  <c r="N9" i="18"/>
  <c r="P9" i="18"/>
  <c r="Q9" i="18"/>
  <c r="R9" i="18"/>
  <c r="I10" i="18"/>
  <c r="P10" i="18"/>
  <c r="R10" i="18"/>
  <c r="I11" i="18"/>
  <c r="J11" i="18"/>
  <c r="P11" i="18"/>
  <c r="R11" i="18"/>
  <c r="I12" i="18"/>
  <c r="N12" i="18"/>
  <c r="P12" i="18"/>
  <c r="Q12" i="18"/>
  <c r="R12" i="18"/>
  <c r="I13" i="18"/>
  <c r="J13" i="18"/>
  <c r="P13" i="18"/>
  <c r="R13" i="18"/>
  <c r="I14" i="18"/>
  <c r="N14" i="18"/>
  <c r="P14" i="18"/>
  <c r="Q14" i="18"/>
  <c r="R14" i="18"/>
  <c r="I15" i="18"/>
  <c r="J15" i="18"/>
  <c r="P15" i="18"/>
  <c r="R15" i="18"/>
  <c r="I16" i="18"/>
  <c r="P16" i="18"/>
  <c r="P17" i="18"/>
  <c r="P18" i="18"/>
  <c r="P19" i="18"/>
  <c r="P20" i="18"/>
  <c r="P21" i="18"/>
  <c r="P22" i="18"/>
  <c r="P25" i="18"/>
  <c r="R16" i="18"/>
  <c r="I17" i="18"/>
  <c r="J17" i="18"/>
  <c r="N17" i="18"/>
  <c r="Q17" i="18"/>
  <c r="R17" i="18"/>
  <c r="I18" i="18"/>
  <c r="R18" i="18"/>
  <c r="I19" i="18"/>
  <c r="J19" i="18"/>
  <c r="R19" i="18"/>
  <c r="I20" i="18"/>
  <c r="J20" i="18"/>
  <c r="N20" i="18"/>
  <c r="Q20" i="18"/>
  <c r="R20" i="18"/>
  <c r="I21" i="18"/>
  <c r="J21" i="18"/>
  <c r="N21" i="18"/>
  <c r="I22" i="18"/>
  <c r="R22" i="18"/>
  <c r="I23" i="18"/>
  <c r="J23" i="18"/>
  <c r="N23" i="18"/>
  <c r="I24" i="18"/>
  <c r="J24" i="18"/>
  <c r="N24" i="18"/>
  <c r="R25" i="18"/>
  <c r="Y24" i="35"/>
  <c r="X24" i="35"/>
  <c r="M48" i="20"/>
  <c r="AB48" i="20"/>
  <c r="AC48" i="20"/>
  <c r="N48" i="20"/>
  <c r="Y61" i="14"/>
  <c r="X61" i="14"/>
  <c r="G61" i="14"/>
  <c r="Z61" i="14"/>
  <c r="E5" i="57"/>
  <c r="F5" i="57"/>
  <c r="G5" i="57"/>
  <c r="I5" i="57"/>
  <c r="E8" i="57"/>
  <c r="F8" i="57"/>
  <c r="G8" i="57"/>
  <c r="I8" i="57"/>
  <c r="E11" i="57"/>
  <c r="F11" i="57"/>
  <c r="G11" i="57"/>
  <c r="I11" i="57"/>
  <c r="R48" i="20"/>
  <c r="L48" i="20"/>
  <c r="AD48" i="20"/>
  <c r="AA48" i="20"/>
  <c r="G48" i="20"/>
  <c r="H48" i="20"/>
  <c r="I48" i="20"/>
  <c r="J48" i="20"/>
  <c r="K48" i="20"/>
  <c r="O48" i="20"/>
  <c r="P48" i="20"/>
  <c r="Q48" i="20"/>
  <c r="S48" i="20"/>
  <c r="T48" i="20"/>
  <c r="Q174" i="27"/>
  <c r="G174" i="27"/>
  <c r="F174" i="27"/>
  <c r="E48" i="20"/>
  <c r="M61" i="14"/>
  <c r="O61" i="14"/>
  <c r="C47" i="19"/>
  <c r="I61" i="14"/>
  <c r="Y60" i="14"/>
  <c r="X60" i="14"/>
  <c r="M60" i="14"/>
  <c r="O60" i="14"/>
  <c r="G60" i="14"/>
  <c r="I60" i="14"/>
  <c r="Z60" i="14"/>
  <c r="W24" i="35"/>
  <c r="N47" i="38"/>
  <c r="V47" i="38" s="1"/>
  <c r="L47" i="38"/>
  <c r="J47" i="38"/>
  <c r="K47" i="38"/>
  <c r="Z59" i="14"/>
  <c r="I47" i="38"/>
  <c r="K47" i="19"/>
  <c r="L47" i="19"/>
  <c r="M47" i="19"/>
  <c r="N47" i="19"/>
  <c r="D24" i="35"/>
  <c r="Y23" i="36"/>
  <c r="X23" i="36"/>
  <c r="L23" i="36"/>
  <c r="C47" i="38"/>
  <c r="G47" i="55"/>
  <c r="F47" i="55"/>
  <c r="E47" i="55"/>
  <c r="Y58" i="14"/>
  <c r="G58" i="14"/>
  <c r="Z58" i="14"/>
  <c r="X58" i="14"/>
  <c r="M58" i="14"/>
  <c r="G57" i="14"/>
  <c r="I57" i="14"/>
  <c r="M57" i="14"/>
  <c r="O57" i="14"/>
  <c r="X57" i="14"/>
  <c r="Y57" i="14"/>
  <c r="Z57" i="14"/>
  <c r="L25" i="39"/>
  <c r="H25" i="39"/>
  <c r="O47" i="38"/>
  <c r="M47" i="38"/>
  <c r="U47" i="38"/>
  <c r="R47" i="38"/>
  <c r="Q47" i="38"/>
  <c r="T47" i="38"/>
  <c r="P47" i="38"/>
  <c r="S47" i="38"/>
  <c r="D47" i="38"/>
  <c r="E47" i="38"/>
  <c r="F47" i="38"/>
  <c r="H46" i="55"/>
  <c r="R47" i="19"/>
  <c r="F22" i="28"/>
  <c r="I23" i="36"/>
  <c r="Y56" i="14"/>
  <c r="X56" i="14"/>
  <c r="M56" i="14"/>
  <c r="O56" i="14"/>
  <c r="G56" i="14"/>
  <c r="I56" i="14"/>
  <c r="Z56" i="14"/>
  <c r="G47" i="38"/>
  <c r="Y55" i="14"/>
  <c r="X55" i="14"/>
  <c r="M55" i="14"/>
  <c r="O55" i="14"/>
  <c r="G55" i="14"/>
  <c r="I55" i="14"/>
  <c r="Z55" i="14"/>
  <c r="P47" i="19"/>
  <c r="G47" i="19"/>
  <c r="H47" i="19"/>
  <c r="D47" i="19"/>
  <c r="F47" i="19"/>
  <c r="AA24" i="35"/>
  <c r="S24" i="35"/>
  <c r="P23" i="36"/>
  <c r="N23" i="36"/>
  <c r="AD23" i="36"/>
  <c r="K23" i="36"/>
  <c r="AB23" i="36"/>
  <c r="O58" i="14"/>
  <c r="I9" i="23"/>
  <c r="N9" i="23"/>
  <c r="J9" i="23"/>
  <c r="U23" i="36"/>
  <c r="W23" i="36"/>
  <c r="V23" i="36"/>
  <c r="T23" i="36"/>
  <c r="O23" i="36"/>
  <c r="Q23" i="36"/>
  <c r="R23" i="36"/>
  <c r="S23" i="36"/>
  <c r="M23" i="36"/>
  <c r="G54" i="14"/>
  <c r="I54" i="14"/>
  <c r="Y53" i="14"/>
  <c r="G53" i="14"/>
  <c r="Z53" i="14"/>
  <c r="X53" i="14"/>
  <c r="M53" i="14"/>
  <c r="O53" i="14"/>
  <c r="I53" i="14"/>
  <c r="Z48" i="20"/>
  <c r="O47" i="19"/>
  <c r="D22" i="28"/>
  <c r="C22" i="28"/>
  <c r="AC23" i="36"/>
  <c r="J23" i="36"/>
  <c r="E47" i="19"/>
  <c r="Y54" i="14"/>
  <c r="Z54" i="14"/>
  <c r="X54" i="14"/>
  <c r="M54" i="14"/>
  <c r="O54" i="14"/>
  <c r="Q9" i="23"/>
  <c r="P9" i="23"/>
  <c r="M9" i="23"/>
  <c r="G52" i="14"/>
  <c r="I52" i="14"/>
  <c r="M52" i="14"/>
  <c r="O52" i="14"/>
  <c r="X52" i="14"/>
  <c r="Y52" i="14"/>
  <c r="L9" i="23"/>
  <c r="G51" i="14"/>
  <c r="I51" i="14"/>
  <c r="M51" i="14"/>
  <c r="O51" i="14"/>
  <c r="X51" i="14"/>
  <c r="Y51" i="14"/>
  <c r="Z51" i="14"/>
  <c r="Y49" i="14"/>
  <c r="G49" i="14"/>
  <c r="Z49" i="14"/>
  <c r="X49" i="14"/>
  <c r="M49" i="14"/>
  <c r="O49" i="14"/>
  <c r="V24" i="35"/>
  <c r="U24" i="35"/>
  <c r="T24" i="35"/>
  <c r="R24" i="35"/>
  <c r="Q24" i="35"/>
  <c r="I24" i="35"/>
  <c r="C24" i="35"/>
  <c r="Y50" i="14"/>
  <c r="G50" i="14"/>
  <c r="Z50" i="14"/>
  <c r="X50" i="14"/>
  <c r="M50" i="14"/>
  <c r="O50" i="14"/>
  <c r="O9" i="23"/>
  <c r="K9" i="23"/>
  <c r="Z41" i="14"/>
  <c r="Z42" i="14"/>
  <c r="M43" i="14"/>
  <c r="O43" i="14"/>
  <c r="X43" i="14"/>
  <c r="Y43" i="14"/>
  <c r="G44" i="14"/>
  <c r="I44" i="14"/>
  <c r="M44" i="14"/>
  <c r="O44" i="14"/>
  <c r="X44" i="14"/>
  <c r="Y44" i="14"/>
  <c r="G45" i="14"/>
  <c r="I45" i="14"/>
  <c r="M45" i="14"/>
  <c r="O45" i="14"/>
  <c r="X45" i="14"/>
  <c r="Y45" i="14"/>
  <c r="Z45" i="14"/>
  <c r="G46" i="14"/>
  <c r="I46" i="14"/>
  <c r="M46" i="14"/>
  <c r="O46" i="14"/>
  <c r="X46" i="14"/>
  <c r="Y46" i="14"/>
  <c r="Z46" i="14"/>
  <c r="G47" i="14"/>
  <c r="I47" i="14"/>
  <c r="M47" i="14"/>
  <c r="O47" i="14"/>
  <c r="X47" i="14"/>
  <c r="Y47" i="14"/>
  <c r="G48" i="14"/>
  <c r="I48" i="14"/>
  <c r="M48" i="14"/>
  <c r="O48" i="14"/>
  <c r="X48" i="14"/>
  <c r="Y48" i="14"/>
  <c r="Z48" i="14"/>
  <c r="I47" i="19"/>
  <c r="H24" i="35"/>
  <c r="Z44" i="14"/>
  <c r="I58" i="14"/>
  <c r="I50" i="14"/>
  <c r="Z52" i="14"/>
  <c r="Z47" i="14"/>
  <c r="AE23" i="36"/>
  <c r="E24" i="35"/>
  <c r="N24" i="35"/>
  <c r="L24" i="35"/>
  <c r="J24" i="35"/>
  <c r="O24" i="35"/>
  <c r="M24" i="35"/>
  <c r="K24" i="35"/>
  <c r="P24" i="35"/>
  <c r="I49" i="14"/>
  <c r="J47" i="19"/>
  <c r="J8" i="57"/>
  <c r="F24" i="35"/>
  <c r="Z24" i="35"/>
  <c r="Z43" i="14"/>
  <c r="E22" i="28"/>
  <c r="G22" i="28"/>
  <c r="J5" i="57"/>
  <c r="W47" i="38"/>
  <c r="M25" i="39"/>
  <c r="Q25" i="39"/>
  <c r="D25" i="39"/>
  <c r="Q47" i="19"/>
  <c r="Q18" i="18"/>
  <c r="Q15" i="18"/>
  <c r="Q8" i="18"/>
  <c r="Q7" i="18"/>
  <c r="N19" i="18"/>
  <c r="Q19" i="18"/>
  <c r="N11" i="18"/>
  <c r="Q11" i="18"/>
  <c r="Q35" i="19"/>
  <c r="Q7" i="19"/>
  <c r="N22" i="18"/>
  <c r="Q22" i="18"/>
  <c r="N16" i="18"/>
  <c r="Q16" i="18"/>
  <c r="N13" i="18"/>
  <c r="Q13" i="18"/>
  <c r="Q42" i="19"/>
  <c r="Q10" i="19"/>
  <c r="N10" i="18"/>
  <c r="Q10" i="18"/>
  <c r="I25" i="18"/>
  <c r="F25" i="39"/>
  <c r="J25" i="39"/>
  <c r="N25" i="39"/>
  <c r="G25" i="39"/>
  <c r="O25" i="39"/>
  <c r="P25" i="39"/>
  <c r="I25" i="39"/>
  <c r="K25" i="39"/>
  <c r="N25" i="18"/>
  <c r="Q25" i="18"/>
  <c r="B48" i="20"/>
  <c r="Y10" i="20" l="1"/>
  <c r="X48" i="20"/>
  <c r="Y48" i="20" s="1"/>
  <c r="C17" i="39"/>
  <c r="C9" i="39"/>
  <c r="C25" i="39" s="1"/>
  <c r="C48" i="20"/>
  <c r="V48" i="20" s="1"/>
  <c r="C24" i="39"/>
  <c r="C20" i="39"/>
  <c r="C16" i="39"/>
  <c r="C12" i="39"/>
  <c r="V8" i="20"/>
  <c r="D5" i="57"/>
  <c r="D8" i="57"/>
  <c r="J11" i="57"/>
  <c r="AD40" i="56"/>
  <c r="AD46" i="56" s="1"/>
  <c r="E24" i="26"/>
  <c r="K24" i="26"/>
  <c r="H24"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防災端末</author>
  </authors>
  <commentList>
    <comment ref="I2" authorId="0" shapeId="0" xr:uid="{2C9C9B86-25A9-4FD5-82A7-EE3E5FC98633}">
      <text>
        <r>
          <rPr>
            <sz val="10"/>
            <color indexed="81"/>
            <rFont val="ＭＳ Ｐゴシック"/>
            <family val="3"/>
            <charset val="128"/>
          </rPr>
          <t>自己水源：表流水、地下水等の自己水源
受水のみ：水道事業等からの受水のみ
併用：自己水源と受水の併用</t>
        </r>
      </text>
    </comment>
    <comment ref="N2" authorId="0" shapeId="0" xr:uid="{6E2DA525-B417-403C-9663-44A21146B052}">
      <text>
        <r>
          <rPr>
            <sz val="10"/>
            <color indexed="81"/>
            <rFont val="ＭＳ Ｐゴシック"/>
            <family val="3"/>
            <charset val="128"/>
          </rPr>
          <t>専用：浄水を飲用等のみ
浄水併用：浄水を事業用、飲用等に併用
原水併用：原水を事業用、飲用等に併用</t>
        </r>
      </text>
    </comment>
  </commentList>
</comments>
</file>

<file path=xl/sharedStrings.xml><?xml version="1.0" encoding="utf-8"?>
<sst xmlns="http://schemas.openxmlformats.org/spreadsheetml/2006/main" count="4467" uniqueCount="1648">
  <si>
    <t>三木市細川町垂穂字槇山894-60</t>
  </si>
  <si>
    <t>行政区域外</t>
    <rPh sb="0" eb="2">
      <t>ギョウセイ</t>
    </rPh>
    <rPh sb="2" eb="5">
      <t>クイキガイ</t>
    </rPh>
    <phoneticPr fontId="2"/>
  </si>
  <si>
    <t>安定</t>
    <rPh sb="0" eb="2">
      <t>アンテイ</t>
    </rPh>
    <phoneticPr fontId="2"/>
  </si>
  <si>
    <t>暫定・豊水</t>
    <rPh sb="0" eb="2">
      <t>ザンテイ</t>
    </rPh>
    <rPh sb="3" eb="4">
      <t>ユタ</t>
    </rPh>
    <rPh sb="4" eb="5">
      <t>ミズ</t>
    </rPh>
    <phoneticPr fontId="2"/>
  </si>
  <si>
    <t>水源名</t>
    <rPh sb="0" eb="1">
      <t>スイ</t>
    </rPh>
    <rPh sb="1" eb="2">
      <t>ミナモト</t>
    </rPh>
    <rPh sb="2" eb="3">
      <t>ナ</t>
    </rPh>
    <phoneticPr fontId="2"/>
  </si>
  <si>
    <t>武庫川水系武庫川</t>
  </si>
  <si>
    <t>まねき食品㈱</t>
  </si>
  <si>
    <t>日本水産㈱　姫路総合工場</t>
  </si>
  <si>
    <t>ヤマサ蒲鉾㈱</t>
  </si>
  <si>
    <t>加東市</t>
  </si>
  <si>
    <t>１０m3</t>
  </si>
  <si>
    <t>料金</t>
  </si>
  <si>
    <t>（２）水道用水供給集計表</t>
  </si>
  <si>
    <t>台帳番号</t>
    <rPh sb="0" eb="2">
      <t>ダイチョウ</t>
    </rPh>
    <rPh sb="2" eb="4">
      <t>バンゴウ</t>
    </rPh>
    <phoneticPr fontId="2"/>
  </si>
  <si>
    <t>事業主体名</t>
  </si>
  <si>
    <t>阪神水道企業団</t>
  </si>
  <si>
    <t>表流水</t>
  </si>
  <si>
    <t>浅井戸</t>
  </si>
  <si>
    <t>急速ろ過</t>
  </si>
  <si>
    <t>合計</t>
  </si>
  <si>
    <t>（３）簡易水道健康福祉事務所別集計表</t>
    <rPh sb="3" eb="5">
      <t>カンイ</t>
    </rPh>
    <rPh sb="5" eb="7">
      <t>スイドウ</t>
    </rPh>
    <rPh sb="7" eb="14">
      <t>ケンコウ</t>
    </rPh>
    <rPh sb="14" eb="15">
      <t>ベツ</t>
    </rPh>
    <rPh sb="15" eb="18">
      <t>シュウケイヒョウ</t>
    </rPh>
    <phoneticPr fontId="2"/>
  </si>
  <si>
    <t>給水区域</t>
  </si>
  <si>
    <t>計画１日</t>
  </si>
  <si>
    <t>消</t>
  </si>
  <si>
    <t>膜</t>
  </si>
  <si>
    <t>用</t>
  </si>
  <si>
    <t>口</t>
  </si>
  <si>
    <t>単</t>
  </si>
  <si>
    <t>定</t>
  </si>
  <si>
    <t>年間</t>
  </si>
  <si>
    <t>内人口</t>
  </si>
  <si>
    <t>最大</t>
    <phoneticPr fontId="2"/>
  </si>
  <si>
    <t>毒</t>
  </si>
  <si>
    <t>途</t>
  </si>
  <si>
    <t>径</t>
  </si>
  <si>
    <t>一</t>
  </si>
  <si>
    <t>額</t>
  </si>
  <si>
    <t>有収水量</t>
  </si>
  <si>
    <t xml:space="preserve"> 給水量</t>
    <rPh sb="1" eb="3">
      <t>キュウスイ</t>
    </rPh>
    <rPh sb="3" eb="4">
      <t>リョウ</t>
    </rPh>
    <phoneticPr fontId="2"/>
  </si>
  <si>
    <t>別</t>
  </si>
  <si>
    <t>制</t>
  </si>
  <si>
    <t>み</t>
  </si>
  <si>
    <t>事業の名称</t>
  </si>
  <si>
    <t>事業</t>
  </si>
  <si>
    <t>当り</t>
  </si>
  <si>
    <t>主体</t>
  </si>
  <si>
    <t>体系</t>
  </si>
  <si>
    <t>使用料</t>
  </si>
  <si>
    <t>保健所</t>
    <rPh sb="0" eb="3">
      <t>ホケンショ</t>
    </rPh>
    <phoneticPr fontId="2"/>
  </si>
  <si>
    <t>用水供給</t>
    <rPh sb="0" eb="2">
      <t>ヨウスイ</t>
    </rPh>
    <rPh sb="2" eb="4">
      <t>キョウキュウ</t>
    </rPh>
    <phoneticPr fontId="2"/>
  </si>
  <si>
    <t>〔簡易水道施設別現況表〕</t>
    <phoneticPr fontId="2"/>
  </si>
  <si>
    <t>原水の種別</t>
    <phoneticPr fontId="2"/>
  </si>
  <si>
    <t>浄水施設</t>
    <phoneticPr fontId="2"/>
  </si>
  <si>
    <t>№</t>
    <phoneticPr fontId="2"/>
  </si>
  <si>
    <t>健康
福祉
事務所
等</t>
    <rPh sb="0" eb="2">
      <t>ケンコウ</t>
    </rPh>
    <rPh sb="3" eb="5">
      <t>フクシ</t>
    </rPh>
    <rPh sb="6" eb="8">
      <t>ジム</t>
    </rPh>
    <rPh sb="8" eb="9">
      <t>ショ</t>
    </rPh>
    <rPh sb="10" eb="11">
      <t>トウ</t>
    </rPh>
    <phoneticPr fontId="2"/>
  </si>
  <si>
    <t>施　設　数</t>
    <rPh sb="0" eb="5">
      <t>シセツスウ</t>
    </rPh>
    <phoneticPr fontId="2"/>
  </si>
  <si>
    <t>確認時給水人口（人）</t>
    <rPh sb="0" eb="2">
      <t>カクニン</t>
    </rPh>
    <rPh sb="2" eb="3">
      <t>トキ</t>
    </rPh>
    <rPh sb="3" eb="4">
      <t>ジキュウ</t>
    </rPh>
    <rPh sb="4" eb="5">
      <t>スイ</t>
    </rPh>
    <rPh sb="5" eb="7">
      <t>ジンコウ</t>
    </rPh>
    <rPh sb="8" eb="9">
      <t>ヒト</t>
    </rPh>
    <phoneticPr fontId="2"/>
  </si>
  <si>
    <t>現在給水人口（人）</t>
    <rPh sb="0" eb="2">
      <t>ゲンザイ</t>
    </rPh>
    <rPh sb="2" eb="4">
      <t>キュウスイ</t>
    </rPh>
    <rPh sb="4" eb="6">
      <t>ジンコウ</t>
    </rPh>
    <rPh sb="7" eb="8">
      <t>ヒト</t>
    </rPh>
    <phoneticPr fontId="2"/>
  </si>
  <si>
    <t>原水の種類</t>
    <rPh sb="0" eb="2">
      <t>ゲンスイ</t>
    </rPh>
    <rPh sb="3" eb="5">
      <t>シュルイ</t>
    </rPh>
    <phoneticPr fontId="2"/>
  </si>
  <si>
    <t>浄水施設の種別</t>
    <rPh sb="0" eb="2">
      <t>ジョウスイ</t>
    </rPh>
    <rPh sb="2" eb="4">
      <t>シセツ</t>
    </rPh>
    <rPh sb="5" eb="7">
      <t>シュベツ</t>
    </rPh>
    <phoneticPr fontId="2"/>
  </si>
  <si>
    <t>施設能力(m3/日）</t>
    <rPh sb="0" eb="2">
      <t>シセツ</t>
    </rPh>
    <rPh sb="2" eb="4">
      <t>ノウリョク</t>
    </rPh>
    <rPh sb="8" eb="9">
      <t>ニチ</t>
    </rPh>
    <phoneticPr fontId="2"/>
  </si>
  <si>
    <t>施設の専兼</t>
    <rPh sb="0" eb="2">
      <t>シセツ</t>
    </rPh>
    <rPh sb="3" eb="4">
      <t>センヨウ</t>
    </rPh>
    <rPh sb="4" eb="5">
      <t>ケンヨウ</t>
    </rPh>
    <phoneticPr fontId="2"/>
  </si>
  <si>
    <t>給水状況</t>
    <rPh sb="0" eb="2">
      <t>キュウスイ</t>
    </rPh>
    <rPh sb="2" eb="4">
      <t>ジョウキョウ</t>
    </rPh>
    <phoneticPr fontId="2"/>
  </si>
  <si>
    <t>水質検査機関</t>
    <rPh sb="0" eb="2">
      <t>スイシツ</t>
    </rPh>
    <rPh sb="2" eb="4">
      <t>ケンサ</t>
    </rPh>
    <rPh sb="4" eb="6">
      <t>キカン</t>
    </rPh>
    <phoneticPr fontId="2"/>
  </si>
  <si>
    <t>専従
職員
数
（人）</t>
    <rPh sb="0" eb="2">
      <t>センジュウ</t>
    </rPh>
    <rPh sb="3" eb="5">
      <t>ショクイン</t>
    </rPh>
    <rPh sb="6" eb="7">
      <t>スウ</t>
    </rPh>
    <rPh sb="10" eb="11">
      <t>ヒト</t>
    </rPh>
    <phoneticPr fontId="2"/>
  </si>
  <si>
    <t>技術管理者</t>
    <rPh sb="0" eb="2">
      <t>ギジュツ</t>
    </rPh>
    <rPh sb="2" eb="5">
      <t>カンリシャ</t>
    </rPh>
    <phoneticPr fontId="2"/>
  </si>
  <si>
    <t>左記以外</t>
    <rPh sb="0" eb="1">
      <t>ヒダリ</t>
    </rPh>
    <rPh sb="1" eb="2">
      <t>キ</t>
    </rPh>
    <rPh sb="2" eb="4">
      <t>イガイ</t>
    </rPh>
    <phoneticPr fontId="2"/>
  </si>
  <si>
    <t>左記以外</t>
    <rPh sb="0" eb="2">
      <t>サキ</t>
    </rPh>
    <rPh sb="2" eb="4">
      <t>イガイ</t>
    </rPh>
    <phoneticPr fontId="2"/>
  </si>
  <si>
    <t>受水のみ</t>
    <rPh sb="0" eb="1">
      <t>ウ</t>
    </rPh>
    <rPh sb="1" eb="2">
      <t>スイ</t>
    </rPh>
    <phoneticPr fontId="2"/>
  </si>
  <si>
    <t>併　　用</t>
    <rPh sb="0" eb="1">
      <t>ヘイヨウ</t>
    </rPh>
    <rPh sb="3" eb="4">
      <t>ヨウ</t>
    </rPh>
    <phoneticPr fontId="2"/>
  </si>
  <si>
    <t>緩速ろ過</t>
    <rPh sb="0" eb="1">
      <t>カンソク</t>
    </rPh>
    <rPh sb="1" eb="2">
      <t>ソク</t>
    </rPh>
    <rPh sb="3" eb="4">
      <t>カ</t>
    </rPh>
    <phoneticPr fontId="2"/>
  </si>
  <si>
    <t>急速ろ過</t>
    <rPh sb="0" eb="1">
      <t>キュウ</t>
    </rPh>
    <rPh sb="1" eb="2">
      <t>ソク</t>
    </rPh>
    <rPh sb="3" eb="4">
      <t>カ</t>
    </rPh>
    <phoneticPr fontId="2"/>
  </si>
  <si>
    <t>消毒のみ</t>
    <rPh sb="0" eb="1">
      <t>ショウドク</t>
    </rPh>
    <rPh sb="1" eb="2">
      <t>ドク</t>
    </rPh>
    <phoneticPr fontId="2"/>
  </si>
  <si>
    <t>専　用</t>
    <rPh sb="0" eb="1">
      <t>アツム</t>
    </rPh>
    <rPh sb="2" eb="3">
      <t>ヨウ</t>
    </rPh>
    <phoneticPr fontId="2"/>
  </si>
  <si>
    <t>良</t>
    <rPh sb="0" eb="1">
      <t>リョウ</t>
    </rPh>
    <phoneticPr fontId="2"/>
  </si>
  <si>
    <t>給水制限あり</t>
    <rPh sb="0" eb="2">
      <t>キュウスイ</t>
    </rPh>
    <rPh sb="2" eb="4">
      <t>セイゲン</t>
    </rPh>
    <phoneticPr fontId="2"/>
  </si>
  <si>
    <t>水質悪化あり</t>
    <rPh sb="0" eb="2">
      <t>スイシツ</t>
    </rPh>
    <rPh sb="2" eb="4">
      <t>アッカ</t>
    </rPh>
    <phoneticPr fontId="2"/>
  </si>
  <si>
    <t>有</t>
    <rPh sb="0" eb="1">
      <t>ア</t>
    </rPh>
    <phoneticPr fontId="2"/>
  </si>
  <si>
    <t>無</t>
    <rPh sb="0" eb="1">
      <t>ナシ</t>
    </rPh>
    <phoneticPr fontId="2"/>
  </si>
  <si>
    <t>水源</t>
    <rPh sb="0" eb="2">
      <t>スイゲン</t>
    </rPh>
    <phoneticPr fontId="2"/>
  </si>
  <si>
    <t>記</t>
    <rPh sb="0" eb="1">
      <t>シル</t>
    </rPh>
    <phoneticPr fontId="2"/>
  </si>
  <si>
    <t>水</t>
    <rPh sb="0" eb="1">
      <t>ミズ</t>
    </rPh>
    <phoneticPr fontId="2"/>
  </si>
  <si>
    <t>不</t>
    <rPh sb="0" eb="1">
      <t>フ</t>
    </rPh>
    <phoneticPr fontId="2"/>
  </si>
  <si>
    <t>以</t>
    <rPh sb="0" eb="1">
      <t>イガイ</t>
    </rPh>
    <phoneticPr fontId="2"/>
  </si>
  <si>
    <t>用</t>
    <rPh sb="0" eb="1">
      <t>ヨウ</t>
    </rPh>
    <phoneticPr fontId="2"/>
  </si>
  <si>
    <t>速</t>
    <rPh sb="0" eb="1">
      <t>ソク</t>
    </rPh>
    <phoneticPr fontId="2"/>
  </si>
  <si>
    <t>速</t>
    <rPh sb="0" eb="1">
      <t>ソクド</t>
    </rPh>
    <phoneticPr fontId="2"/>
  </si>
  <si>
    <t>し</t>
    <phoneticPr fontId="2"/>
  </si>
  <si>
    <t>のみ</t>
    <phoneticPr fontId="2"/>
  </si>
  <si>
    <t>外</t>
    <rPh sb="0" eb="1">
      <t>ソト</t>
    </rPh>
    <phoneticPr fontId="2"/>
  </si>
  <si>
    <t>浄水施設
の種別</t>
    <rPh sb="6" eb="8">
      <t>シュベツ</t>
    </rPh>
    <phoneticPr fontId="2"/>
  </si>
  <si>
    <t>施設能力
（ｍ3/日）</t>
    <rPh sb="9" eb="10">
      <t>ヒ</t>
    </rPh>
    <phoneticPr fontId="2"/>
  </si>
  <si>
    <t>施設の</t>
  </si>
  <si>
    <t>水質検査
実施機関</t>
    <rPh sb="5" eb="7">
      <t>ジッシ</t>
    </rPh>
    <rPh sb="7" eb="9">
      <t>キカン</t>
    </rPh>
    <phoneticPr fontId="2"/>
  </si>
  <si>
    <t>専従</t>
  </si>
  <si>
    <t>技術
管理者</t>
    <rPh sb="3" eb="6">
      <t>カンリシャ</t>
    </rPh>
    <phoneticPr fontId="2"/>
  </si>
  <si>
    <t>所在地</t>
  </si>
  <si>
    <t>原水の種別</t>
  </si>
  <si>
    <t>専用兼用</t>
  </si>
  <si>
    <t>実施機関</t>
  </si>
  <si>
    <t>管理者</t>
  </si>
  <si>
    <t>　（人）</t>
  </si>
  <si>
    <t>の別</t>
  </si>
  <si>
    <t>（人）</t>
  </si>
  <si>
    <t>淀川水系淀川</t>
  </si>
  <si>
    <t>淀川水系猪名川</t>
  </si>
  <si>
    <t>武庫川水系川下川</t>
  </si>
  <si>
    <t>明石川</t>
  </si>
  <si>
    <t>加古川水系小川川</t>
  </si>
  <si>
    <t>加古川水系東条川</t>
  </si>
  <si>
    <t>千種川水系千種川</t>
  </si>
  <si>
    <t>揖保川水系揖保川</t>
  </si>
  <si>
    <t>円山川水系円山川</t>
  </si>
  <si>
    <t>円山川水系大谷川</t>
  </si>
  <si>
    <t>円山川水系今津川</t>
  </si>
  <si>
    <t>円山川水系大路川</t>
  </si>
  <si>
    <t>市川</t>
  </si>
  <si>
    <t>加古川水系篠山川</t>
  </si>
  <si>
    <t>丹波市（中央）</t>
  </si>
  <si>
    <t>由良川水系大谷川</t>
  </si>
  <si>
    <t>赤土池</t>
  </si>
  <si>
    <t>奥の内池</t>
  </si>
  <si>
    <t>武庫川水系羽束川</t>
  </si>
  <si>
    <t>住吉川水系住吉川</t>
  </si>
  <si>
    <t>生田川水系布引谷</t>
  </si>
  <si>
    <t>夢前川</t>
  </si>
  <si>
    <t>武庫川水系船坂川</t>
  </si>
  <si>
    <t>川下川ダム</t>
  </si>
  <si>
    <t>一庫ダム</t>
  </si>
  <si>
    <t>加古川大堰</t>
  </si>
  <si>
    <t>加古川堰堤</t>
  </si>
  <si>
    <t>鴨川ダム</t>
  </si>
  <si>
    <t>中郷</t>
  </si>
  <si>
    <t>荒船</t>
  </si>
  <si>
    <t>観音浦</t>
  </si>
  <si>
    <t>大路ダム</t>
  </si>
  <si>
    <t>生野ダム</t>
  </si>
  <si>
    <t>三宝ダム</t>
  </si>
  <si>
    <t>猪鼻第一ダム</t>
  </si>
  <si>
    <t>竹原ダム</t>
  </si>
  <si>
    <t>天川第一ダム</t>
  </si>
  <si>
    <t>細田池貯水池</t>
  </si>
  <si>
    <t>千苅ダム</t>
  </si>
  <si>
    <t>布引ダム</t>
  </si>
  <si>
    <t>伏流水</t>
  </si>
  <si>
    <t>丸山貯水池</t>
  </si>
  <si>
    <t xml:space="preserve"> </t>
    <phoneticPr fontId="9"/>
  </si>
  <si>
    <t>　</t>
    <phoneticPr fontId="2"/>
  </si>
  <si>
    <t>　</t>
    <phoneticPr fontId="2"/>
  </si>
  <si>
    <t>　</t>
    <phoneticPr fontId="2"/>
  </si>
  <si>
    <t>　</t>
    <phoneticPr fontId="2"/>
  </si>
  <si>
    <t>　</t>
    <phoneticPr fontId="2"/>
  </si>
  <si>
    <t>　</t>
    <phoneticPr fontId="2"/>
  </si>
  <si>
    <t>給水人口</t>
    <phoneticPr fontId="2"/>
  </si>
  <si>
    <t>な　し</t>
    <phoneticPr fontId="2"/>
  </si>
  <si>
    <t>の</t>
    <phoneticPr fontId="2"/>
  </si>
  <si>
    <t>のみ</t>
    <phoneticPr fontId="2"/>
  </si>
  <si>
    <t>のみ</t>
    <phoneticPr fontId="2"/>
  </si>
  <si>
    <t>の</t>
    <phoneticPr fontId="2"/>
  </si>
  <si>
    <t>の</t>
    <phoneticPr fontId="2"/>
  </si>
  <si>
    <t>み</t>
    <phoneticPr fontId="2"/>
  </si>
  <si>
    <t>　</t>
    <phoneticPr fontId="2"/>
  </si>
  <si>
    <t xml:space="preserve"> </t>
    <phoneticPr fontId="2"/>
  </si>
  <si>
    <t>（m3）</t>
    <phoneticPr fontId="2"/>
  </si>
  <si>
    <t>（円）</t>
    <phoneticPr fontId="2"/>
  </si>
  <si>
    <t>（ｌ）</t>
    <phoneticPr fontId="2"/>
  </si>
  <si>
    <t>　</t>
    <phoneticPr fontId="2"/>
  </si>
  <si>
    <t>原水の種別</t>
    <phoneticPr fontId="2"/>
  </si>
  <si>
    <t>浄水施設</t>
    <phoneticPr fontId="2"/>
  </si>
  <si>
    <t>水道料金</t>
    <phoneticPr fontId="2"/>
  </si>
  <si>
    <t xml:space="preserve"> 施設数</t>
    <phoneticPr fontId="2"/>
  </si>
  <si>
    <t>最大</t>
    <phoneticPr fontId="2"/>
  </si>
  <si>
    <t>　</t>
    <phoneticPr fontId="2"/>
  </si>
  <si>
    <t>料金収入</t>
    <phoneticPr fontId="2"/>
  </si>
  <si>
    <t>１m3当</t>
    <phoneticPr fontId="2"/>
  </si>
  <si>
    <t>　</t>
    <phoneticPr fontId="2"/>
  </si>
  <si>
    <t>紫</t>
    <rPh sb="0" eb="1">
      <t>ムラサキ</t>
    </rPh>
    <phoneticPr fontId="2"/>
  </si>
  <si>
    <t>線</t>
    <rPh sb="0" eb="1">
      <t>セン</t>
    </rPh>
    <phoneticPr fontId="2"/>
  </si>
  <si>
    <t>職員</t>
    <phoneticPr fontId="2"/>
  </si>
  <si>
    <t>佐用町</t>
  </si>
  <si>
    <t>上郡町長</t>
  </si>
  <si>
    <t>富満地区</t>
  </si>
  <si>
    <t>黒石・市原地区</t>
  </si>
  <si>
    <t>急速ろ過他</t>
  </si>
  <si>
    <t>小野豆地区</t>
  </si>
  <si>
    <t>その他（膜）</t>
  </si>
  <si>
    <t>鍋倉地区</t>
  </si>
  <si>
    <t>有収水量</t>
    <rPh sb="0" eb="2">
      <t>ユウシュウ</t>
    </rPh>
    <rPh sb="2" eb="4">
      <t>スイリョウ</t>
    </rPh>
    <phoneticPr fontId="2"/>
  </si>
  <si>
    <t>膜ろ過</t>
    <rPh sb="0" eb="1">
      <t>マク</t>
    </rPh>
    <rPh sb="2" eb="3">
      <t>カ</t>
    </rPh>
    <phoneticPr fontId="2"/>
  </si>
  <si>
    <t>確認時</t>
    <phoneticPr fontId="2"/>
  </si>
  <si>
    <t>現在</t>
    <phoneticPr fontId="2"/>
  </si>
  <si>
    <t>市町名</t>
  </si>
  <si>
    <t>台帳</t>
    <phoneticPr fontId="2"/>
  </si>
  <si>
    <t>（％）</t>
    <phoneticPr fontId="2"/>
  </si>
  <si>
    <t>①</t>
    <phoneticPr fontId="2"/>
  </si>
  <si>
    <t>②</t>
    <phoneticPr fontId="2"/>
  </si>
  <si>
    <t>③</t>
    <phoneticPr fontId="2"/>
  </si>
  <si>
    <t>④</t>
    <phoneticPr fontId="2"/>
  </si>
  <si>
    <t>⑤</t>
    <phoneticPr fontId="2"/>
  </si>
  <si>
    <t>⑥</t>
    <phoneticPr fontId="2"/>
  </si>
  <si>
    <t>⑦</t>
    <phoneticPr fontId="2"/>
  </si>
  <si>
    <t>⑥/⑤</t>
    <phoneticPr fontId="2"/>
  </si>
  <si>
    <t>有収</t>
    <rPh sb="0" eb="2">
      <t>ユウシュウ</t>
    </rPh>
    <phoneticPr fontId="2"/>
  </si>
  <si>
    <t>有効</t>
    <rPh sb="0" eb="2">
      <t>ユウコウ</t>
    </rPh>
    <phoneticPr fontId="2"/>
  </si>
  <si>
    <t>地表水</t>
    <rPh sb="0" eb="2">
      <t>チヒョウ</t>
    </rPh>
    <rPh sb="2" eb="3">
      <t>スイ</t>
    </rPh>
    <phoneticPr fontId="2"/>
  </si>
  <si>
    <t>表流水等</t>
    <rPh sb="0" eb="3">
      <t>ヒョウリュウスイ</t>
    </rPh>
    <rPh sb="3" eb="4">
      <t>トウ</t>
    </rPh>
    <phoneticPr fontId="2"/>
  </si>
  <si>
    <t>（湧水）</t>
    <rPh sb="1" eb="3">
      <t>ユウスイ</t>
    </rPh>
    <phoneticPr fontId="2"/>
  </si>
  <si>
    <t>⑦/⑥</t>
    <phoneticPr fontId="2"/>
  </si>
  <si>
    <t>③/②</t>
    <phoneticPr fontId="2"/>
  </si>
  <si>
    <t>④/②</t>
    <phoneticPr fontId="2"/>
  </si>
  <si>
    <t>②/①</t>
    <phoneticPr fontId="2"/>
  </si>
  <si>
    <t>浄水施設</t>
    <phoneticPr fontId="2"/>
  </si>
  <si>
    <t>台帳</t>
    <phoneticPr fontId="2"/>
  </si>
  <si>
    <t xml:space="preserve"> </t>
    <phoneticPr fontId="2"/>
  </si>
  <si>
    <t>（ｌ）</t>
    <phoneticPr fontId="2"/>
  </si>
  <si>
    <t>最大</t>
    <phoneticPr fontId="2"/>
  </si>
  <si>
    <t xml:space="preserve"> </t>
    <phoneticPr fontId="2"/>
  </si>
  <si>
    <t>(A)</t>
    <phoneticPr fontId="2"/>
  </si>
  <si>
    <t>(A)</t>
    <phoneticPr fontId="2"/>
  </si>
  <si>
    <t>　</t>
    <phoneticPr fontId="2"/>
  </si>
  <si>
    <t>　</t>
    <phoneticPr fontId="2"/>
  </si>
  <si>
    <t>　</t>
    <phoneticPr fontId="2"/>
  </si>
  <si>
    <t>　</t>
    <phoneticPr fontId="2"/>
  </si>
  <si>
    <t>朝　来</t>
    <rPh sb="0" eb="1">
      <t>アサ</t>
    </rPh>
    <rPh sb="2" eb="3">
      <t>ライ</t>
    </rPh>
    <phoneticPr fontId="2"/>
  </si>
  <si>
    <t>加　東</t>
    <rPh sb="0" eb="1">
      <t>カ</t>
    </rPh>
    <rPh sb="2" eb="3">
      <t>ヒガシ</t>
    </rPh>
    <phoneticPr fontId="2"/>
  </si>
  <si>
    <t>丹　波</t>
    <rPh sb="0" eb="1">
      <t>タン</t>
    </rPh>
    <rPh sb="2" eb="3">
      <t>ナミ</t>
    </rPh>
    <phoneticPr fontId="2"/>
  </si>
  <si>
    <t>居住に必要な水の供給を受けている者の数</t>
    <rPh sb="6" eb="7">
      <t>ミズ</t>
    </rPh>
    <rPh sb="8" eb="10">
      <t>キョウキュウ</t>
    </rPh>
    <rPh sb="11" eb="12">
      <t>ウ</t>
    </rPh>
    <rPh sb="16" eb="17">
      <t>シャ</t>
    </rPh>
    <rPh sb="18" eb="19">
      <t>スウ</t>
    </rPh>
    <phoneticPr fontId="9"/>
  </si>
  <si>
    <t>カ所</t>
    <rPh sb="1" eb="2">
      <t>ジョ</t>
    </rPh>
    <phoneticPr fontId="2"/>
  </si>
  <si>
    <t>朝来</t>
    <rPh sb="0" eb="2">
      <t>アサゴ</t>
    </rPh>
    <phoneticPr fontId="2"/>
  </si>
  <si>
    <t>加東</t>
    <rPh sb="0" eb="2">
      <t>カトウ</t>
    </rPh>
    <phoneticPr fontId="2"/>
  </si>
  <si>
    <t>（５）特設水道健康福祉事務所別集計表</t>
    <rPh sb="7" eb="14">
      <t>ケンコウ</t>
    </rPh>
    <phoneticPr fontId="9"/>
  </si>
  <si>
    <t>施設数</t>
    <rPh sb="0" eb="2">
      <t>シセツ</t>
    </rPh>
    <rPh sb="2" eb="3">
      <t>スウ</t>
    </rPh>
    <phoneticPr fontId="9"/>
  </si>
  <si>
    <t>公営</t>
    <rPh sb="0" eb="2">
      <t>コウエイ</t>
    </rPh>
    <phoneticPr fontId="9"/>
  </si>
  <si>
    <t>その他</t>
    <rPh sb="2" eb="3">
      <t>タ</t>
    </rPh>
    <phoneticPr fontId="9"/>
  </si>
  <si>
    <t>計</t>
    <rPh sb="0" eb="1">
      <t>ケイ</t>
    </rPh>
    <phoneticPr fontId="9"/>
  </si>
  <si>
    <t>上　水　道</t>
    <rPh sb="0" eb="1">
      <t>ウエ</t>
    </rPh>
    <rPh sb="2" eb="3">
      <t>ミズ</t>
    </rPh>
    <rPh sb="4" eb="5">
      <t>ミチ</t>
    </rPh>
    <phoneticPr fontId="2"/>
  </si>
  <si>
    <t>工場内</t>
  </si>
  <si>
    <t>浅</t>
  </si>
  <si>
    <t>消毒のみ</t>
  </si>
  <si>
    <t>公営</t>
  </si>
  <si>
    <t>深</t>
  </si>
  <si>
    <t>ひかみカントリークラブ</t>
  </si>
  <si>
    <t>生活協同組合コープこうべ</t>
  </si>
  <si>
    <t>除鉄・除マ他</t>
  </si>
  <si>
    <t>除鉄・除マ</t>
  </si>
  <si>
    <t>押部プラザ</t>
  </si>
  <si>
    <t>店舗内</t>
  </si>
  <si>
    <t>新日本観光㈱</t>
  </si>
  <si>
    <t>大神戸ゴルフ倶楽部</t>
  </si>
  <si>
    <t>明石ゴルフ倶楽部</t>
  </si>
  <si>
    <t>〔特設水道施設別現況表〕　</t>
    <rPh sb="10" eb="11">
      <t>ヒョウ</t>
    </rPh>
    <phoneticPr fontId="9"/>
  </si>
  <si>
    <t>市町名</t>
    <rPh sb="0" eb="2">
      <t>シチョウ</t>
    </rPh>
    <phoneticPr fontId="9"/>
  </si>
  <si>
    <t>設置者名</t>
    <rPh sb="0" eb="2">
      <t>セッチ</t>
    </rPh>
    <rPh sb="2" eb="3">
      <t>シャ</t>
    </rPh>
    <rPh sb="3" eb="4">
      <t>ナ</t>
    </rPh>
    <phoneticPr fontId="9"/>
  </si>
  <si>
    <t>供給区域または供給対象施設</t>
    <rPh sb="0" eb="2">
      <t>キョウキュウ</t>
    </rPh>
    <rPh sb="2" eb="4">
      <t>クイキ</t>
    </rPh>
    <rPh sb="7" eb="9">
      <t>キョウキュウ</t>
    </rPh>
    <rPh sb="9" eb="11">
      <t>タイショウ</t>
    </rPh>
    <rPh sb="11" eb="13">
      <t>シセツ</t>
    </rPh>
    <phoneticPr fontId="9"/>
  </si>
  <si>
    <t>確認時の飲料水供給対象需要者数</t>
    <rPh sb="0" eb="2">
      <t>カクニン</t>
    </rPh>
    <rPh sb="2" eb="3">
      <t>ジ</t>
    </rPh>
    <rPh sb="4" eb="7">
      <t>インリョウスイ</t>
    </rPh>
    <rPh sb="7" eb="9">
      <t>キョウキュウ</t>
    </rPh>
    <rPh sb="9" eb="11">
      <t>タイショウ</t>
    </rPh>
    <rPh sb="11" eb="13">
      <t>ジュヨウ</t>
    </rPh>
    <rPh sb="13" eb="14">
      <t>シャ</t>
    </rPh>
    <rPh sb="14" eb="15">
      <t>スウ</t>
    </rPh>
    <phoneticPr fontId="9"/>
  </si>
  <si>
    <t>備考</t>
    <rPh sb="0" eb="2">
      <t>ビコウ</t>
    </rPh>
    <phoneticPr fontId="9"/>
  </si>
  <si>
    <t>（３）市町別水道普及表</t>
    <rPh sb="3" eb="5">
      <t>シチョウ</t>
    </rPh>
    <rPh sb="5" eb="6">
      <t>ベツ</t>
    </rPh>
    <rPh sb="6" eb="8">
      <t>スイドウ</t>
    </rPh>
    <rPh sb="8" eb="10">
      <t>フキュウ</t>
    </rPh>
    <rPh sb="10" eb="11">
      <t>ヒョウ</t>
    </rPh>
    <phoneticPr fontId="2"/>
  </si>
  <si>
    <t>兵庫県</t>
  </si>
  <si>
    <t>上水道</t>
  </si>
  <si>
    <t>１　水道普及状況の推移</t>
  </si>
  <si>
    <t>年度</t>
    <rPh sb="1" eb="2">
      <t>ド</t>
    </rPh>
    <phoneticPr fontId="2"/>
  </si>
  <si>
    <t>普及率</t>
    <rPh sb="0" eb="3">
      <t>フキュウリツ</t>
    </rPh>
    <phoneticPr fontId="2"/>
  </si>
  <si>
    <t>給　　　　　　水　　　　　　量</t>
    <rPh sb="0" eb="1">
      <t>キュウ</t>
    </rPh>
    <rPh sb="7" eb="8">
      <t>ミズ</t>
    </rPh>
    <rPh sb="14" eb="15">
      <t>リョウ</t>
    </rPh>
    <phoneticPr fontId="2"/>
  </si>
  <si>
    <t>小　計</t>
  </si>
  <si>
    <t>計</t>
  </si>
  <si>
    <t>特設
水道</t>
    <rPh sb="0" eb="2">
      <t>トクセツ</t>
    </rPh>
    <rPh sb="3" eb="5">
      <t>スイドウ</t>
    </rPh>
    <phoneticPr fontId="2"/>
  </si>
  <si>
    <t>上水道</t>
    <rPh sb="0" eb="3">
      <t>ジョウスイドウ</t>
    </rPh>
    <phoneticPr fontId="2"/>
  </si>
  <si>
    <t>簡易水道</t>
    <rPh sb="0" eb="2">
      <t>カンイ</t>
    </rPh>
    <rPh sb="2" eb="4">
      <t>スイドウ</t>
    </rPh>
    <phoneticPr fontId="2"/>
  </si>
  <si>
    <t>計</t>
    <rPh sb="0" eb="1">
      <t>ケイ</t>
    </rPh>
    <phoneticPr fontId="2"/>
  </si>
  <si>
    <t>その他</t>
  </si>
  <si>
    <t>年　間</t>
  </si>
  <si>
    <t>一人
一日
最大</t>
    <rPh sb="3" eb="5">
      <t>イチニチ</t>
    </rPh>
    <rPh sb="6" eb="8">
      <t>サイダイ</t>
    </rPh>
    <phoneticPr fontId="2"/>
  </si>
  <si>
    <t>（千m3）</t>
  </si>
  <si>
    <t>　　　　　　　　　　　　　施　設　数　（ケ所）</t>
    <phoneticPr fontId="2"/>
  </si>
  <si>
    <t>専用水道施設能力</t>
    <phoneticPr fontId="2"/>
  </si>
  <si>
    <t>簡易
水道</t>
    <phoneticPr fontId="2"/>
  </si>
  <si>
    <t>専用
水道</t>
    <phoneticPr fontId="2"/>
  </si>
  <si>
    <t>簡易
水道</t>
    <phoneticPr fontId="2"/>
  </si>
  <si>
    <t>専用
水道</t>
    <phoneticPr fontId="2"/>
  </si>
  <si>
    <t xml:space="preserve"> </t>
    <phoneticPr fontId="2"/>
  </si>
  <si>
    <t>　</t>
    <phoneticPr fontId="2"/>
  </si>
  <si>
    <t>用水供給</t>
    <phoneticPr fontId="2"/>
  </si>
  <si>
    <t>自己
水源</t>
    <phoneticPr fontId="2"/>
  </si>
  <si>
    <t>一日
最大</t>
    <phoneticPr fontId="2"/>
  </si>
  <si>
    <t>計画給水</t>
  </si>
  <si>
    <t>現在給水</t>
  </si>
  <si>
    <t>表</t>
  </si>
  <si>
    <t>伏</t>
  </si>
  <si>
    <t>地</t>
  </si>
  <si>
    <t>浄</t>
  </si>
  <si>
    <t>そ</t>
  </si>
  <si>
    <t>緩</t>
  </si>
  <si>
    <t>急</t>
  </si>
  <si>
    <t>実績一日</t>
  </si>
  <si>
    <t>実績一人</t>
  </si>
  <si>
    <t>人口</t>
  </si>
  <si>
    <t>流</t>
  </si>
  <si>
    <t>下</t>
  </si>
  <si>
    <t>水</t>
  </si>
  <si>
    <t>の</t>
  </si>
  <si>
    <t>速</t>
  </si>
  <si>
    <t>一日最大</t>
  </si>
  <si>
    <t>受</t>
  </si>
  <si>
    <t>他</t>
  </si>
  <si>
    <t>ろ</t>
  </si>
  <si>
    <t>給水量</t>
  </si>
  <si>
    <t>過</t>
  </si>
  <si>
    <t>芦屋市</t>
  </si>
  <si>
    <t>伊丹市</t>
  </si>
  <si>
    <t>宝塚市</t>
  </si>
  <si>
    <t>川西市</t>
  </si>
  <si>
    <t>三田市</t>
  </si>
  <si>
    <t>猪名川町</t>
  </si>
  <si>
    <t>明石市</t>
  </si>
  <si>
    <t>加古川市</t>
  </si>
  <si>
    <t>高砂市</t>
  </si>
  <si>
    <t>稲美町</t>
  </si>
  <si>
    <t>播磨町</t>
  </si>
  <si>
    <t>三木市</t>
  </si>
  <si>
    <t>小野市</t>
  </si>
  <si>
    <t>加西市</t>
  </si>
  <si>
    <t>多可町</t>
  </si>
  <si>
    <t>市川町</t>
  </si>
  <si>
    <t>福崎町</t>
  </si>
  <si>
    <t>神河町</t>
  </si>
  <si>
    <t>西播磨水道企業団</t>
  </si>
  <si>
    <t>宍粟市</t>
  </si>
  <si>
    <t>たつの市</t>
  </si>
  <si>
    <t>太子町</t>
  </si>
  <si>
    <t>上郡町</t>
  </si>
  <si>
    <t>播磨高原広域事務組合</t>
  </si>
  <si>
    <t>豊岡市</t>
  </si>
  <si>
    <t>養父市</t>
  </si>
  <si>
    <t>朝来市</t>
  </si>
  <si>
    <t>香美町</t>
  </si>
  <si>
    <t>新温泉町</t>
  </si>
  <si>
    <t>神戸市</t>
  </si>
  <si>
    <t>姫路市</t>
  </si>
  <si>
    <t>尼崎市</t>
  </si>
  <si>
    <t>西宮市</t>
  </si>
  <si>
    <t>　</t>
  </si>
  <si>
    <t>〔上水道施設別現況表（Ⅰ）〕</t>
    <rPh sb="1" eb="4">
      <t>ジョウスイドウ</t>
    </rPh>
    <rPh sb="4" eb="7">
      <t>シセツベツ</t>
    </rPh>
    <rPh sb="7" eb="9">
      <t>ゲンキョウ</t>
    </rPh>
    <rPh sb="9" eb="10">
      <t>ヒョウ</t>
    </rPh>
    <phoneticPr fontId="2"/>
  </si>
  <si>
    <t>取水施設</t>
    <rPh sb="0" eb="2">
      <t>シュスイ</t>
    </rPh>
    <rPh sb="2" eb="4">
      <t>シセツ</t>
    </rPh>
    <phoneticPr fontId="2"/>
  </si>
  <si>
    <t>内</t>
    <rPh sb="0" eb="1">
      <t>ウチ</t>
    </rPh>
    <phoneticPr fontId="2"/>
  </si>
  <si>
    <t>訳</t>
    <rPh sb="0" eb="1">
      <t>ワケ</t>
    </rPh>
    <phoneticPr fontId="2"/>
  </si>
  <si>
    <t>膜</t>
    <rPh sb="0" eb="1">
      <t>マク</t>
    </rPh>
    <phoneticPr fontId="2"/>
  </si>
  <si>
    <t>消</t>
    <rPh sb="0" eb="1">
      <t>ショウ</t>
    </rPh>
    <phoneticPr fontId="2"/>
  </si>
  <si>
    <t>料金収入</t>
    <rPh sb="0" eb="2">
      <t>リョウキン</t>
    </rPh>
    <rPh sb="2" eb="4">
      <t>シュウニュウ</t>
    </rPh>
    <phoneticPr fontId="2"/>
  </si>
  <si>
    <t>実績年間</t>
    <rPh sb="0" eb="2">
      <t>ジッセキ</t>
    </rPh>
    <rPh sb="2" eb="4">
      <t>ネンカン</t>
    </rPh>
    <phoneticPr fontId="2"/>
  </si>
  <si>
    <t>家庭用</t>
    <rPh sb="0" eb="3">
      <t>カテイヨウ</t>
    </rPh>
    <phoneticPr fontId="2"/>
  </si>
  <si>
    <t>営業用</t>
    <rPh sb="0" eb="3">
      <t>エイギョウヨウ</t>
    </rPh>
    <phoneticPr fontId="2"/>
  </si>
  <si>
    <t>工業用</t>
    <rPh sb="0" eb="3">
      <t>コウギョウヨウ</t>
    </rPh>
    <phoneticPr fontId="2"/>
  </si>
  <si>
    <t>その他</t>
    <rPh sb="2" eb="3">
      <t>タ</t>
    </rPh>
    <phoneticPr fontId="2"/>
  </si>
  <si>
    <t>損失量</t>
    <rPh sb="0" eb="2">
      <t>ソンシツ</t>
    </rPh>
    <rPh sb="2" eb="3">
      <t>リョウ</t>
    </rPh>
    <phoneticPr fontId="2"/>
  </si>
  <si>
    <t>計画一日</t>
    <rPh sb="0" eb="2">
      <t>ケイカク</t>
    </rPh>
    <rPh sb="2" eb="4">
      <t>イチニチ</t>
    </rPh>
    <phoneticPr fontId="2"/>
  </si>
  <si>
    <t>番号</t>
    <rPh sb="0" eb="2">
      <t>バンゴウ</t>
    </rPh>
    <phoneticPr fontId="2"/>
  </si>
  <si>
    <t>事業主体名</t>
    <rPh sb="0" eb="2">
      <t>ジギョウ</t>
    </rPh>
    <rPh sb="2" eb="4">
      <t>シュタイ</t>
    </rPh>
    <rPh sb="4" eb="5">
      <t>メイ</t>
    </rPh>
    <phoneticPr fontId="2"/>
  </si>
  <si>
    <t>毒</t>
    <rPh sb="0" eb="1">
      <t>ドク</t>
    </rPh>
    <phoneticPr fontId="2"/>
  </si>
  <si>
    <t>最大</t>
    <rPh sb="0" eb="2">
      <t>サイダイ</t>
    </rPh>
    <phoneticPr fontId="2"/>
  </si>
  <si>
    <t>過</t>
    <rPh sb="0" eb="1">
      <t>カ</t>
    </rPh>
    <phoneticPr fontId="2"/>
  </si>
  <si>
    <t>他</t>
    <rPh sb="0" eb="1">
      <t>タ</t>
    </rPh>
    <phoneticPr fontId="2"/>
  </si>
  <si>
    <t>給水量</t>
    <rPh sb="0" eb="3">
      <t>キュウスイリョウ</t>
    </rPh>
    <phoneticPr fontId="2"/>
  </si>
  <si>
    <t>水量</t>
    <rPh sb="0" eb="2">
      <t>スイリョウ</t>
    </rPh>
    <phoneticPr fontId="2"/>
  </si>
  <si>
    <t>県民局</t>
    <rPh sb="0" eb="2">
      <t>ケンミン</t>
    </rPh>
    <rPh sb="2" eb="3">
      <t>キョク</t>
    </rPh>
    <phoneticPr fontId="2"/>
  </si>
  <si>
    <t>　</t>
    <phoneticPr fontId="2"/>
  </si>
  <si>
    <t>（人）</t>
    <rPh sb="1" eb="2">
      <t>ヒト</t>
    </rPh>
    <phoneticPr fontId="2"/>
  </si>
  <si>
    <t>（千円）</t>
    <rPh sb="1" eb="3">
      <t>センエン</t>
    </rPh>
    <phoneticPr fontId="2"/>
  </si>
  <si>
    <t>（千m3）</t>
    <rPh sb="1" eb="2">
      <t>セン</t>
    </rPh>
    <phoneticPr fontId="2"/>
  </si>
  <si>
    <t>（m3/日）</t>
    <rPh sb="4" eb="5">
      <t>ニチ</t>
    </rPh>
    <phoneticPr fontId="2"/>
  </si>
  <si>
    <t>阪神南</t>
    <rPh sb="0" eb="2">
      <t>ハンシン</t>
    </rPh>
    <rPh sb="2" eb="3">
      <t>ミナミ</t>
    </rPh>
    <phoneticPr fontId="2"/>
  </si>
  <si>
    <t>１　水道普及状況の推移</t>
    <rPh sb="2" eb="4">
      <t>スイドウ</t>
    </rPh>
    <rPh sb="4" eb="6">
      <t>フキュウ</t>
    </rPh>
    <rPh sb="6" eb="8">
      <t>ジョウキョウ</t>
    </rPh>
    <rPh sb="9" eb="11">
      <t>スイイ</t>
    </rPh>
    <phoneticPr fontId="2"/>
  </si>
  <si>
    <t>（１）普及率（グラフ）</t>
    <rPh sb="3" eb="6">
      <t>フキュウリツ</t>
    </rPh>
    <phoneticPr fontId="2"/>
  </si>
  <si>
    <t>（２）一人一日最大給水量（グラフ）</t>
    <rPh sb="3" eb="5">
      <t>ヒトリ</t>
    </rPh>
    <rPh sb="5" eb="7">
      <t>イチニチ</t>
    </rPh>
    <rPh sb="7" eb="9">
      <t>サイダイ</t>
    </rPh>
    <rPh sb="9" eb="12">
      <t>キュウスイリョウ</t>
    </rPh>
    <phoneticPr fontId="2"/>
  </si>
  <si>
    <t>（３）年間及び一日最大給水量（グラフ）</t>
    <rPh sb="3" eb="5">
      <t>ネンカン</t>
    </rPh>
    <rPh sb="5" eb="6">
      <t>オヨ</t>
    </rPh>
    <rPh sb="7" eb="9">
      <t>イチニチ</t>
    </rPh>
    <rPh sb="9" eb="11">
      <t>サイダイ</t>
    </rPh>
    <rPh sb="11" eb="14">
      <t>キュウスイリョウ</t>
    </rPh>
    <phoneticPr fontId="2"/>
  </si>
  <si>
    <t>（１）健康福祉事務所別水道普及表</t>
    <rPh sb="3" eb="5">
      <t>ケンコウ</t>
    </rPh>
    <rPh sb="5" eb="7">
      <t>フクシ</t>
    </rPh>
    <rPh sb="7" eb="10">
      <t>ジムショ</t>
    </rPh>
    <rPh sb="10" eb="11">
      <t>ベツ</t>
    </rPh>
    <rPh sb="11" eb="13">
      <t>スイドウ</t>
    </rPh>
    <rPh sb="13" eb="15">
      <t>フキュウ</t>
    </rPh>
    <rPh sb="15" eb="16">
      <t>ヒョウ</t>
    </rPh>
    <phoneticPr fontId="2"/>
  </si>
  <si>
    <t>　　　上水道施設別現況表（Ⅰ）</t>
    <rPh sb="3" eb="6">
      <t>ジョウスイドウ</t>
    </rPh>
    <rPh sb="6" eb="9">
      <t>シセツベツ</t>
    </rPh>
    <rPh sb="9" eb="11">
      <t>ゲンキョウ</t>
    </rPh>
    <rPh sb="11" eb="12">
      <t>ヒョウ</t>
    </rPh>
    <phoneticPr fontId="2"/>
  </si>
  <si>
    <t>　　　上水道施設別現況表（Ⅱ）</t>
    <rPh sb="3" eb="6">
      <t>ジョウスイドウ</t>
    </rPh>
    <rPh sb="6" eb="9">
      <t>シセツベツ</t>
    </rPh>
    <rPh sb="9" eb="11">
      <t>ゲンキョウ</t>
    </rPh>
    <rPh sb="11" eb="12">
      <t>ヒョウ</t>
    </rPh>
    <phoneticPr fontId="2"/>
  </si>
  <si>
    <t>　　　上水道水利権一覧表</t>
    <rPh sb="3" eb="6">
      <t>ジョウスイドウ</t>
    </rPh>
    <rPh sb="6" eb="9">
      <t>スイリケン</t>
    </rPh>
    <rPh sb="9" eb="12">
      <t>イチランヒョウ</t>
    </rPh>
    <phoneticPr fontId="2"/>
  </si>
  <si>
    <t>　　　上水道料金表</t>
    <rPh sb="3" eb="6">
      <t>ジョウスイドウ</t>
    </rPh>
    <rPh sb="6" eb="9">
      <t>リョウキンヒョウ</t>
    </rPh>
    <phoneticPr fontId="2"/>
  </si>
  <si>
    <t>（２）水道用水供給集計表</t>
    <rPh sb="3" eb="5">
      <t>スイドウ</t>
    </rPh>
    <rPh sb="5" eb="7">
      <t>ヨウスイ</t>
    </rPh>
    <rPh sb="7" eb="9">
      <t>キョウキュウ</t>
    </rPh>
    <rPh sb="9" eb="12">
      <t>シュウケイヒョウ</t>
    </rPh>
    <phoneticPr fontId="2"/>
  </si>
  <si>
    <t>（３）簡易水道健康福祉事務所別集計表</t>
    <rPh sb="3" eb="5">
      <t>カンイ</t>
    </rPh>
    <rPh sb="5" eb="7">
      <t>スイドウ</t>
    </rPh>
    <rPh sb="7" eb="9">
      <t>ケンコウ</t>
    </rPh>
    <rPh sb="9" eb="11">
      <t>フクシ</t>
    </rPh>
    <rPh sb="11" eb="14">
      <t>ジムショ</t>
    </rPh>
    <rPh sb="14" eb="15">
      <t>ベツ</t>
    </rPh>
    <rPh sb="15" eb="18">
      <t>シュウケイヒョウ</t>
    </rPh>
    <phoneticPr fontId="2"/>
  </si>
  <si>
    <t>　　　簡易水道施設別現況表</t>
    <rPh sb="3" eb="5">
      <t>カンイ</t>
    </rPh>
    <rPh sb="5" eb="7">
      <t>スイドウ</t>
    </rPh>
    <rPh sb="7" eb="10">
      <t>シセツベツ</t>
    </rPh>
    <rPh sb="10" eb="12">
      <t>ゲンキョウ</t>
    </rPh>
    <rPh sb="12" eb="13">
      <t>ヒョウ</t>
    </rPh>
    <phoneticPr fontId="2"/>
  </si>
  <si>
    <t>（４）専用水道健康福祉事務所別集計表</t>
    <rPh sb="3" eb="5">
      <t>センヨウ</t>
    </rPh>
    <rPh sb="5" eb="7">
      <t>スイドウ</t>
    </rPh>
    <rPh sb="7" eb="9">
      <t>ケンコウ</t>
    </rPh>
    <rPh sb="9" eb="11">
      <t>フクシ</t>
    </rPh>
    <rPh sb="11" eb="14">
      <t>ジムショ</t>
    </rPh>
    <rPh sb="14" eb="15">
      <t>ベツ</t>
    </rPh>
    <rPh sb="15" eb="18">
      <t>シュウケイヒョウ</t>
    </rPh>
    <phoneticPr fontId="2"/>
  </si>
  <si>
    <t>　　　専用水道施設別現況表</t>
    <rPh sb="3" eb="5">
      <t>センヨウ</t>
    </rPh>
    <rPh sb="5" eb="7">
      <t>スイドウ</t>
    </rPh>
    <rPh sb="7" eb="10">
      <t>シセツベツ</t>
    </rPh>
    <rPh sb="10" eb="12">
      <t>ゲンキョウ</t>
    </rPh>
    <phoneticPr fontId="2"/>
  </si>
  <si>
    <t>（５）特設水道健康福祉事務所別集計表</t>
    <rPh sb="3" eb="5">
      <t>トクセツ</t>
    </rPh>
    <rPh sb="5" eb="7">
      <t>スイドウ</t>
    </rPh>
    <rPh sb="7" eb="9">
      <t>ケンコウ</t>
    </rPh>
    <rPh sb="9" eb="11">
      <t>フクシ</t>
    </rPh>
    <rPh sb="11" eb="14">
      <t>ジムショ</t>
    </rPh>
    <rPh sb="14" eb="15">
      <t>ベツ</t>
    </rPh>
    <rPh sb="15" eb="18">
      <t>シュウケイヒョウ</t>
    </rPh>
    <phoneticPr fontId="2"/>
  </si>
  <si>
    <t>　　　特設水道施設別現況表</t>
    <rPh sb="3" eb="5">
      <t>トクセツ</t>
    </rPh>
    <rPh sb="5" eb="7">
      <t>スイドウ</t>
    </rPh>
    <rPh sb="7" eb="10">
      <t>シセツベツ</t>
    </rPh>
    <rPh sb="10" eb="12">
      <t>ゲンキョウ</t>
    </rPh>
    <rPh sb="12" eb="13">
      <t>ヒョウ</t>
    </rPh>
    <phoneticPr fontId="2"/>
  </si>
  <si>
    <t>（６）簡易専用水道現況調査表</t>
    <rPh sb="3" eb="5">
      <t>カンイ</t>
    </rPh>
    <rPh sb="5" eb="7">
      <t>センヨウ</t>
    </rPh>
    <rPh sb="7" eb="9">
      <t>スイドウ</t>
    </rPh>
    <rPh sb="9" eb="11">
      <t>ゲンキョウ</t>
    </rPh>
    <rPh sb="11" eb="14">
      <t>チョウサヒョウ</t>
    </rPh>
    <phoneticPr fontId="2"/>
  </si>
  <si>
    <t>　　　不適合内容</t>
    <rPh sb="3" eb="6">
      <t>フテキゴウ</t>
    </rPh>
    <rPh sb="6" eb="8">
      <t>ナイヨウ</t>
    </rPh>
    <phoneticPr fontId="2"/>
  </si>
  <si>
    <t>阪神北</t>
    <rPh sb="0" eb="2">
      <t>ハンシン</t>
    </rPh>
    <rPh sb="2" eb="3">
      <t>キタ</t>
    </rPh>
    <phoneticPr fontId="2"/>
  </si>
  <si>
    <t>伊丹</t>
    <rPh sb="0" eb="2">
      <t>イタミ</t>
    </rPh>
    <phoneticPr fontId="2"/>
  </si>
  <si>
    <t>宝塚</t>
    <rPh sb="0" eb="2">
      <t>タカラヅカ</t>
    </rPh>
    <phoneticPr fontId="2"/>
  </si>
  <si>
    <t>東播磨</t>
    <rPh sb="0" eb="1">
      <t>ヒガシ</t>
    </rPh>
    <rPh sb="1" eb="3">
      <t>ハリマ</t>
    </rPh>
    <phoneticPr fontId="2"/>
  </si>
  <si>
    <t>加古川</t>
    <rPh sb="0" eb="3">
      <t>カコガワ</t>
    </rPh>
    <phoneticPr fontId="2"/>
  </si>
  <si>
    <t>北播磨</t>
    <rPh sb="0" eb="1">
      <t>キタ</t>
    </rPh>
    <rPh sb="1" eb="3">
      <t>ハリマ</t>
    </rPh>
    <phoneticPr fontId="2"/>
  </si>
  <si>
    <t>中播磨</t>
    <rPh sb="0" eb="1">
      <t>ナカ</t>
    </rPh>
    <rPh sb="1" eb="3">
      <t>ハリマ</t>
    </rPh>
    <phoneticPr fontId="2"/>
  </si>
  <si>
    <t>西播磨</t>
    <rPh sb="0" eb="1">
      <t>ニシ</t>
    </rPh>
    <rPh sb="1" eb="3">
      <t>ハリマ</t>
    </rPh>
    <phoneticPr fontId="2"/>
  </si>
  <si>
    <t>赤穂</t>
    <rPh sb="0" eb="2">
      <t>アコウ</t>
    </rPh>
    <phoneticPr fontId="2"/>
  </si>
  <si>
    <t>龍野</t>
    <rPh sb="0" eb="2">
      <t>タツノ</t>
    </rPh>
    <phoneticPr fontId="2"/>
  </si>
  <si>
    <t>豊岡</t>
    <rPh sb="0" eb="2">
      <t>トヨオカ</t>
    </rPh>
    <phoneticPr fontId="2"/>
  </si>
  <si>
    <t>丹波</t>
    <rPh sb="0" eb="2">
      <t>タンバ</t>
    </rPh>
    <phoneticPr fontId="2"/>
  </si>
  <si>
    <t>洲本</t>
    <rPh sb="0" eb="2">
      <t>スモト</t>
    </rPh>
    <phoneticPr fontId="2"/>
  </si>
  <si>
    <t>〔上水道施設別現況表（Ⅱ）〕</t>
    <rPh sb="1" eb="4">
      <t>ジョウスイドウ</t>
    </rPh>
    <rPh sb="4" eb="7">
      <t>シセツベツ</t>
    </rPh>
    <rPh sb="7" eb="9">
      <t>ゲンキョウ</t>
    </rPh>
    <rPh sb="9" eb="10">
      <t>ヒョウ</t>
    </rPh>
    <phoneticPr fontId="2"/>
  </si>
  <si>
    <t>年間</t>
    <rPh sb="0" eb="2">
      <t>ネンカン</t>
    </rPh>
    <phoneticPr fontId="2"/>
  </si>
  <si>
    <t>現在施設</t>
    <rPh sb="0" eb="2">
      <t>ゲンザイ</t>
    </rPh>
    <rPh sb="2" eb="4">
      <t>シセツ</t>
    </rPh>
    <phoneticPr fontId="2"/>
  </si>
  <si>
    <t>実績一日</t>
    <rPh sb="0" eb="2">
      <t>ジッセキ</t>
    </rPh>
    <rPh sb="2" eb="4">
      <t>イチニチ</t>
    </rPh>
    <phoneticPr fontId="2"/>
  </si>
  <si>
    <t>　　　　　比　　　　　　率</t>
    <rPh sb="5" eb="13">
      <t>ヒリツ</t>
    </rPh>
    <phoneticPr fontId="2"/>
  </si>
  <si>
    <t>取水量</t>
    <rPh sb="0" eb="1">
      <t>シュ</t>
    </rPh>
    <rPh sb="1" eb="3">
      <t>スイリョウ</t>
    </rPh>
    <phoneticPr fontId="2"/>
  </si>
  <si>
    <t>伏流水</t>
    <rPh sb="0" eb="2">
      <t>フクリュウ</t>
    </rPh>
    <rPh sb="2" eb="3">
      <t>スイ</t>
    </rPh>
    <phoneticPr fontId="2"/>
  </si>
  <si>
    <t>地下水</t>
    <rPh sb="0" eb="3">
      <t>チカスイ</t>
    </rPh>
    <phoneticPr fontId="2"/>
  </si>
  <si>
    <t>有効水量</t>
    <rPh sb="0" eb="2">
      <t>ユウコウ</t>
    </rPh>
    <rPh sb="2" eb="4">
      <t>スイリョウ</t>
    </rPh>
    <phoneticPr fontId="2"/>
  </si>
  <si>
    <t>有収水量</t>
    <rPh sb="0" eb="1">
      <t>ユウ</t>
    </rPh>
    <rPh sb="1" eb="2">
      <t>オサム</t>
    </rPh>
    <rPh sb="2" eb="4">
      <t>スイリョウ</t>
    </rPh>
    <phoneticPr fontId="2"/>
  </si>
  <si>
    <t>能力</t>
    <rPh sb="0" eb="2">
      <t>ノウリョク</t>
    </rPh>
    <phoneticPr fontId="2"/>
  </si>
  <si>
    <t>最大給水量</t>
    <rPh sb="0" eb="2">
      <t>サイダイ</t>
    </rPh>
    <rPh sb="2" eb="5">
      <t>キュウスイリョウ</t>
    </rPh>
    <phoneticPr fontId="2"/>
  </si>
  <si>
    <t>平均給水量</t>
    <rPh sb="0" eb="2">
      <t>ヘイキン</t>
    </rPh>
    <rPh sb="2" eb="5">
      <t>キュウスイリョウ</t>
    </rPh>
    <phoneticPr fontId="2"/>
  </si>
  <si>
    <t>稼働率</t>
    <rPh sb="0" eb="3">
      <t>カドウリツ</t>
    </rPh>
    <phoneticPr fontId="2"/>
  </si>
  <si>
    <t>負荷率</t>
    <rPh sb="0" eb="2">
      <t>フカ</t>
    </rPh>
    <rPh sb="2" eb="3">
      <t>リツ</t>
    </rPh>
    <phoneticPr fontId="2"/>
  </si>
  <si>
    <t>有効率</t>
    <rPh sb="0" eb="3">
      <t>ユウコウリツ</t>
    </rPh>
    <phoneticPr fontId="2"/>
  </si>
  <si>
    <t>有収率</t>
    <rPh sb="0" eb="1">
      <t>ユウシュウ</t>
    </rPh>
    <rPh sb="1" eb="2">
      <t>シュウ</t>
    </rPh>
    <rPh sb="2" eb="3">
      <t>リツ</t>
    </rPh>
    <phoneticPr fontId="2"/>
  </si>
  <si>
    <t>利用量</t>
    <rPh sb="0" eb="2">
      <t>リヨウ</t>
    </rPh>
    <rPh sb="2" eb="3">
      <t>リョウ</t>
    </rPh>
    <phoneticPr fontId="2"/>
  </si>
  <si>
    <t>率（％）</t>
    <rPh sb="0" eb="1">
      <t>リツ</t>
    </rPh>
    <phoneticPr fontId="2"/>
  </si>
  <si>
    <t>(注)</t>
    <rPh sb="1" eb="2">
      <t>チュウ</t>
    </rPh>
    <phoneticPr fontId="2"/>
  </si>
  <si>
    <t>１．他の事業体に対する分水量を（　　）外書した。</t>
    <rPh sb="2" eb="3">
      <t>タ</t>
    </rPh>
    <rPh sb="4" eb="7">
      <t>ジギョウタイ</t>
    </rPh>
    <rPh sb="8" eb="9">
      <t>タイ</t>
    </rPh>
    <rPh sb="11" eb="14">
      <t>ブンスイリョウ</t>
    </rPh>
    <rPh sb="19" eb="21">
      <t>ソトガ</t>
    </rPh>
    <phoneticPr fontId="2"/>
  </si>
  <si>
    <t>２．実績一日最大給水量及び実績一日平均給水量並びに各比率は、分水量を含めて算出した。</t>
    <rPh sb="2" eb="4">
      <t>ジッセキ</t>
    </rPh>
    <rPh sb="4" eb="6">
      <t>イチニチ</t>
    </rPh>
    <rPh sb="6" eb="8">
      <t>サイダイ</t>
    </rPh>
    <rPh sb="8" eb="11">
      <t>キュウスイリョウ</t>
    </rPh>
    <rPh sb="11" eb="12">
      <t>オヨ</t>
    </rPh>
    <rPh sb="13" eb="15">
      <t>ジッセキ</t>
    </rPh>
    <rPh sb="15" eb="16">
      <t>1</t>
    </rPh>
    <rPh sb="16" eb="17">
      <t>ニチ</t>
    </rPh>
    <rPh sb="17" eb="19">
      <t>ヘイキン</t>
    </rPh>
    <rPh sb="19" eb="22">
      <t>キュウスイリョウ</t>
    </rPh>
    <rPh sb="22" eb="23">
      <t>ナラ</t>
    </rPh>
    <rPh sb="25" eb="26">
      <t>カク</t>
    </rPh>
    <rPh sb="26" eb="28">
      <t>ヒリツ</t>
    </rPh>
    <rPh sb="30" eb="33">
      <t>ブンスイリョウ</t>
    </rPh>
    <rPh sb="34" eb="35">
      <t>フク</t>
    </rPh>
    <rPh sb="37" eb="39">
      <t>サンシュツ</t>
    </rPh>
    <phoneticPr fontId="2"/>
  </si>
  <si>
    <t>姫路市</t>
    <rPh sb="0" eb="3">
      <t>ヒメジシ</t>
    </rPh>
    <phoneticPr fontId="2"/>
  </si>
  <si>
    <t>西宮市</t>
    <rPh sb="0" eb="3">
      <t>ニシノミヤシ</t>
    </rPh>
    <phoneticPr fontId="2"/>
  </si>
  <si>
    <t>合計</t>
    <rPh sb="0" eb="2">
      <t>ゴウケイ</t>
    </rPh>
    <phoneticPr fontId="2"/>
  </si>
  <si>
    <t>３　種類別水道の現況</t>
    <rPh sb="2" eb="5">
      <t>シュルイベツ</t>
    </rPh>
    <rPh sb="5" eb="7">
      <t>スイドウ</t>
    </rPh>
    <rPh sb="8" eb="10">
      <t>ゲンキョウ</t>
    </rPh>
    <phoneticPr fontId="2"/>
  </si>
  <si>
    <t>健康福祉</t>
    <rPh sb="0" eb="2">
      <t>ケンコウ</t>
    </rPh>
    <rPh sb="2" eb="4">
      <t>フクシ</t>
    </rPh>
    <phoneticPr fontId="2"/>
  </si>
  <si>
    <t>施設</t>
    <rPh sb="0" eb="2">
      <t>シセツ</t>
    </rPh>
    <phoneticPr fontId="2"/>
  </si>
  <si>
    <t>事務所等</t>
    <rPh sb="0" eb="2">
      <t>ジム</t>
    </rPh>
    <rPh sb="2" eb="3">
      <t>ジョ</t>
    </rPh>
    <rPh sb="3" eb="4">
      <t>ナド</t>
    </rPh>
    <phoneticPr fontId="2"/>
  </si>
  <si>
    <t>数</t>
    <rPh sb="0" eb="1">
      <t>スウ</t>
    </rPh>
    <phoneticPr fontId="2"/>
  </si>
  <si>
    <t>阪神南</t>
    <rPh sb="0" eb="2">
      <t>ハンシン</t>
    </rPh>
    <rPh sb="2" eb="3">
      <t>ミナミ</t>
    </rPh>
    <phoneticPr fontId="5"/>
  </si>
  <si>
    <t>伊　丹</t>
    <rPh sb="0" eb="1">
      <t>イ</t>
    </rPh>
    <rPh sb="2" eb="3">
      <t>ニ</t>
    </rPh>
    <phoneticPr fontId="2"/>
  </si>
  <si>
    <t>赤　穂</t>
    <rPh sb="0" eb="1">
      <t>アカ</t>
    </rPh>
    <rPh sb="2" eb="3">
      <t>ホ</t>
    </rPh>
    <phoneticPr fontId="2"/>
  </si>
  <si>
    <t>但 　馬</t>
    <rPh sb="0" eb="1">
      <t>タダシ</t>
    </rPh>
    <rPh sb="3" eb="4">
      <t>ウマ</t>
    </rPh>
    <phoneticPr fontId="2"/>
  </si>
  <si>
    <t>確認年月日
または報告
受理年月日</t>
    <rPh sb="0" eb="2">
      <t>カクニン</t>
    </rPh>
    <rPh sb="9" eb="11">
      <t>ホウコク</t>
    </rPh>
    <rPh sb="12" eb="14">
      <t>ジュリ</t>
    </rPh>
    <rPh sb="14" eb="17">
      <t>ネンガッピ</t>
    </rPh>
    <phoneticPr fontId="9"/>
  </si>
  <si>
    <t>水道料金</t>
    <rPh sb="0" eb="2">
      <t>スイドウ</t>
    </rPh>
    <rPh sb="2" eb="4">
      <t>リョウキン</t>
    </rPh>
    <phoneticPr fontId="2"/>
  </si>
  <si>
    <t>湧</t>
    <rPh sb="0" eb="1">
      <t>ユウ</t>
    </rPh>
    <phoneticPr fontId="2"/>
  </si>
  <si>
    <t>水</t>
    <rPh sb="0" eb="1">
      <t>スイ</t>
    </rPh>
    <phoneticPr fontId="2"/>
  </si>
  <si>
    <t>地</t>
    <rPh sb="0" eb="1">
      <t>チ</t>
    </rPh>
    <phoneticPr fontId="2"/>
  </si>
  <si>
    <t>下</t>
    <rPh sb="0" eb="1">
      <t>カ</t>
    </rPh>
    <phoneticPr fontId="2"/>
  </si>
  <si>
    <t>（浅）</t>
    <rPh sb="1" eb="2">
      <t>アサ</t>
    </rPh>
    <phoneticPr fontId="2"/>
  </si>
  <si>
    <t>（深）</t>
    <rPh sb="1" eb="2">
      <t>フカ</t>
    </rPh>
    <phoneticPr fontId="2"/>
  </si>
  <si>
    <t>FLPリオス</t>
  </si>
  <si>
    <t>一日
最大</t>
    <phoneticPr fontId="2"/>
  </si>
  <si>
    <t>丹   波</t>
    <rPh sb="0" eb="1">
      <t>ニ</t>
    </rPh>
    <rPh sb="4" eb="5">
      <t>ナミ</t>
    </rPh>
    <phoneticPr fontId="2"/>
  </si>
  <si>
    <t>洲　本</t>
    <rPh sb="0" eb="1">
      <t>シュウ</t>
    </rPh>
    <rPh sb="2" eb="3">
      <t>ホン</t>
    </rPh>
    <phoneticPr fontId="2"/>
  </si>
  <si>
    <t>芦　屋</t>
    <rPh sb="0" eb="1">
      <t>アシ</t>
    </rPh>
    <rPh sb="2" eb="3">
      <t>ヤ</t>
    </rPh>
    <phoneticPr fontId="5"/>
  </si>
  <si>
    <t>宝　塚</t>
    <rPh sb="0" eb="1">
      <t>タカラ</t>
    </rPh>
    <rPh sb="2" eb="3">
      <t>ツカ</t>
    </rPh>
    <phoneticPr fontId="2"/>
  </si>
  <si>
    <t>龍　野</t>
    <rPh sb="0" eb="1">
      <t>リュウ</t>
    </rPh>
    <rPh sb="2" eb="3">
      <t>ノ</t>
    </rPh>
    <phoneticPr fontId="2"/>
  </si>
  <si>
    <t>豊　岡</t>
    <rPh sb="0" eb="1">
      <t>ユタカ</t>
    </rPh>
    <rPh sb="2" eb="3">
      <t>オカ</t>
    </rPh>
    <phoneticPr fontId="2"/>
  </si>
  <si>
    <t>合　計</t>
    <rPh sb="0" eb="1">
      <t>ゴウ</t>
    </rPh>
    <rPh sb="2" eb="3">
      <t>ケイ</t>
    </rPh>
    <phoneticPr fontId="5"/>
  </si>
  <si>
    <t>淡   路</t>
    <rPh sb="0" eb="1">
      <t>タン</t>
    </rPh>
    <rPh sb="4" eb="5">
      <t>ミチ</t>
    </rPh>
    <phoneticPr fontId="2"/>
  </si>
  <si>
    <t>神戸市</t>
    <rPh sb="0" eb="3">
      <t>コウベシ</t>
    </rPh>
    <phoneticPr fontId="2"/>
  </si>
  <si>
    <t>姫路市</t>
    <rPh sb="0" eb="3">
      <t>ヒメジシ</t>
    </rPh>
    <phoneticPr fontId="5"/>
  </si>
  <si>
    <t>尼崎市</t>
    <rPh sb="0" eb="3">
      <t>アマガサキシ</t>
    </rPh>
    <phoneticPr fontId="5"/>
  </si>
  <si>
    <t>西宮市</t>
    <rPh sb="0" eb="3">
      <t>ニシノミヤシ</t>
    </rPh>
    <phoneticPr fontId="5"/>
  </si>
  <si>
    <t>合計</t>
    <rPh sb="0" eb="2">
      <t>ゴウケイ</t>
    </rPh>
    <phoneticPr fontId="5"/>
  </si>
  <si>
    <t>（１）健康福祉事務所別水道普及表</t>
    <rPh sb="3" eb="5">
      <t>ケンコウ</t>
    </rPh>
    <rPh sb="5" eb="7">
      <t>フクシ</t>
    </rPh>
    <rPh sb="7" eb="9">
      <t>ジム</t>
    </rPh>
    <rPh sb="9" eb="10">
      <t>ショ</t>
    </rPh>
    <rPh sb="10" eb="11">
      <t>ベツ</t>
    </rPh>
    <rPh sb="11" eb="13">
      <t>スイドウ</t>
    </rPh>
    <rPh sb="13" eb="15">
      <t>フキュウ</t>
    </rPh>
    <rPh sb="15" eb="16">
      <t>ヒョウ</t>
    </rPh>
    <phoneticPr fontId="2"/>
  </si>
  <si>
    <t>施　　設　　数</t>
    <rPh sb="0" eb="1">
      <t>シ</t>
    </rPh>
    <rPh sb="3" eb="4">
      <t>セツ</t>
    </rPh>
    <rPh sb="6" eb="7">
      <t>スウ</t>
    </rPh>
    <phoneticPr fontId="2"/>
  </si>
  <si>
    <t>給　水　人　口（人）</t>
    <rPh sb="0" eb="1">
      <t>キュウスイ</t>
    </rPh>
    <rPh sb="2" eb="3">
      <t>スイ</t>
    </rPh>
    <rPh sb="4" eb="5">
      <t>ヒト</t>
    </rPh>
    <rPh sb="6" eb="7">
      <t>クチ</t>
    </rPh>
    <rPh sb="8" eb="9">
      <t>ヒト</t>
    </rPh>
    <phoneticPr fontId="2"/>
  </si>
  <si>
    <t>特設水道</t>
    <rPh sb="0" eb="2">
      <t>トクセツ</t>
    </rPh>
    <rPh sb="2" eb="4">
      <t>スイドウ</t>
    </rPh>
    <phoneticPr fontId="2"/>
  </si>
  <si>
    <t>管内人口</t>
    <rPh sb="0" eb="2">
      <t>カンナイ</t>
    </rPh>
    <rPh sb="2" eb="4">
      <t>ジンコウ</t>
    </rPh>
    <phoneticPr fontId="2"/>
  </si>
  <si>
    <t>普及率（％）</t>
    <rPh sb="0" eb="3">
      <t>フキュウリツ</t>
    </rPh>
    <phoneticPr fontId="2"/>
  </si>
  <si>
    <t>区域外</t>
    <rPh sb="0" eb="3">
      <t>クイキガイ</t>
    </rPh>
    <phoneticPr fontId="2"/>
  </si>
  <si>
    <t>用水供給
事　　業</t>
    <rPh sb="0" eb="2">
      <t>ヨウスイ</t>
    </rPh>
    <rPh sb="2" eb="4">
      <t>キョウキュウ</t>
    </rPh>
    <rPh sb="5" eb="6">
      <t>コト</t>
    </rPh>
    <rPh sb="8" eb="9">
      <t>ギョウ</t>
    </rPh>
    <phoneticPr fontId="2"/>
  </si>
  <si>
    <t>専用水道</t>
    <rPh sb="0" eb="2">
      <t>センヨウ</t>
    </rPh>
    <rPh sb="2" eb="4">
      <t>スイドウ</t>
    </rPh>
    <phoneticPr fontId="2"/>
  </si>
  <si>
    <t>給水人口</t>
    <rPh sb="0" eb="2">
      <t>キュウスイ</t>
    </rPh>
    <rPh sb="2" eb="4">
      <t>ジンコウ</t>
    </rPh>
    <phoneticPr fontId="2"/>
  </si>
  <si>
    <t>事　　　業</t>
    <rPh sb="0" eb="5">
      <t>ジギョウ</t>
    </rPh>
    <phoneticPr fontId="2"/>
  </si>
  <si>
    <t>（B）（人）</t>
    <rPh sb="4" eb="5">
      <t>ヒト</t>
    </rPh>
    <phoneticPr fontId="2"/>
  </si>
  <si>
    <t>（C）（人）</t>
    <rPh sb="4" eb="5">
      <t>ヒト</t>
    </rPh>
    <phoneticPr fontId="2"/>
  </si>
  <si>
    <t>芦屋</t>
    <rPh sb="0" eb="2">
      <t>アシヤ</t>
    </rPh>
    <phoneticPr fontId="5"/>
  </si>
  <si>
    <t>但　馬</t>
    <rPh sb="0" eb="1">
      <t>タダシ</t>
    </rPh>
    <rPh sb="2" eb="3">
      <t>ウマ</t>
    </rPh>
    <phoneticPr fontId="2"/>
  </si>
  <si>
    <t>丹　波</t>
    <rPh sb="0" eb="1">
      <t>ニ</t>
    </rPh>
    <rPh sb="2" eb="3">
      <t>ナミ</t>
    </rPh>
    <phoneticPr fontId="2"/>
  </si>
  <si>
    <t>淡　路</t>
    <rPh sb="0" eb="1">
      <t>タン</t>
    </rPh>
    <rPh sb="2" eb="3">
      <t>ミチ</t>
    </rPh>
    <phoneticPr fontId="2"/>
  </si>
  <si>
    <t>兵庫県</t>
    <rPh sb="0" eb="3">
      <t>ヒョウゴケン</t>
    </rPh>
    <phoneticPr fontId="2"/>
  </si>
  <si>
    <t>阪神水道</t>
    <rPh sb="0" eb="2">
      <t>ハンシン</t>
    </rPh>
    <rPh sb="2" eb="4">
      <t>スイドウ</t>
    </rPh>
    <phoneticPr fontId="2"/>
  </si>
  <si>
    <t>（注）施設数の欄中、（　　）内は未廃止施設分の内書である。</t>
    <rPh sb="1" eb="2">
      <t>チュウ</t>
    </rPh>
    <rPh sb="3" eb="5">
      <t>シセツ</t>
    </rPh>
    <rPh sb="5" eb="6">
      <t>スウ</t>
    </rPh>
    <rPh sb="7" eb="8">
      <t>ラン</t>
    </rPh>
    <rPh sb="8" eb="9">
      <t>チュウ</t>
    </rPh>
    <rPh sb="14" eb="15">
      <t>ナイ</t>
    </rPh>
    <rPh sb="16" eb="17">
      <t>ミ</t>
    </rPh>
    <rPh sb="17" eb="19">
      <t>ハイシ</t>
    </rPh>
    <rPh sb="19" eb="21">
      <t>シセツ</t>
    </rPh>
    <rPh sb="21" eb="22">
      <t>ブン</t>
    </rPh>
    <rPh sb="23" eb="24">
      <t>ウチ</t>
    </rPh>
    <rPh sb="24" eb="25">
      <t>ショ</t>
    </rPh>
    <phoneticPr fontId="2"/>
  </si>
  <si>
    <t>（２）市町別水道普及表（総括）</t>
    <rPh sb="3" eb="5">
      <t>シチョウ</t>
    </rPh>
    <rPh sb="5" eb="6">
      <t>ベツ</t>
    </rPh>
    <rPh sb="6" eb="8">
      <t>スイドウ</t>
    </rPh>
    <rPh sb="8" eb="10">
      <t>フキュウ</t>
    </rPh>
    <rPh sb="10" eb="11">
      <t>ヒョウ</t>
    </rPh>
    <rPh sb="12" eb="14">
      <t>ソウカツ</t>
    </rPh>
    <phoneticPr fontId="2"/>
  </si>
  <si>
    <t>市町名</t>
    <rPh sb="0" eb="2">
      <t>シチョウ</t>
    </rPh>
    <rPh sb="2" eb="3">
      <t>ナ</t>
    </rPh>
    <phoneticPr fontId="2"/>
  </si>
  <si>
    <t>施　　設　　数</t>
    <rPh sb="0" eb="1">
      <t>ホドコ</t>
    </rPh>
    <rPh sb="3" eb="4">
      <t>セツ</t>
    </rPh>
    <rPh sb="6" eb="7">
      <t>スウ</t>
    </rPh>
    <phoneticPr fontId="2"/>
  </si>
  <si>
    <t>用水
供給
事業</t>
    <rPh sb="0" eb="2">
      <t>ヨウスイ</t>
    </rPh>
    <rPh sb="3" eb="4">
      <t>トモ</t>
    </rPh>
    <rPh sb="4" eb="5">
      <t>キュウ</t>
    </rPh>
    <rPh sb="6" eb="7">
      <t>コト</t>
    </rPh>
    <rPh sb="7" eb="8">
      <t>ギョウ</t>
    </rPh>
    <phoneticPr fontId="2"/>
  </si>
  <si>
    <t>簡易
水道</t>
    <rPh sb="0" eb="2">
      <t>カンイ</t>
    </rPh>
    <rPh sb="3" eb="5">
      <t>スイドウ</t>
    </rPh>
    <phoneticPr fontId="2"/>
  </si>
  <si>
    <t>専用
水道</t>
    <rPh sb="0" eb="2">
      <t>センヨウ</t>
    </rPh>
    <rPh sb="3" eb="5">
      <t>スイドウ</t>
    </rPh>
    <phoneticPr fontId="2"/>
  </si>
  <si>
    <t>芦屋市</t>
    <rPh sb="0" eb="3">
      <t>アシヤシ</t>
    </rPh>
    <phoneticPr fontId="2"/>
  </si>
  <si>
    <t>伊丹市</t>
    <rPh sb="0" eb="3">
      <t>イタミシ</t>
    </rPh>
    <phoneticPr fontId="2"/>
  </si>
  <si>
    <t>宝塚市</t>
    <rPh sb="0" eb="3">
      <t>タカラヅカシ</t>
    </rPh>
    <phoneticPr fontId="2"/>
  </si>
  <si>
    <t>川西市</t>
    <rPh sb="0" eb="3">
      <t>カワニシシ</t>
    </rPh>
    <phoneticPr fontId="2"/>
  </si>
  <si>
    <t>三田市</t>
    <rPh sb="0" eb="3">
      <t>サンダシ</t>
    </rPh>
    <phoneticPr fontId="2"/>
  </si>
  <si>
    <t>猪名川町</t>
    <rPh sb="0" eb="4">
      <t>イナガワチョウ</t>
    </rPh>
    <phoneticPr fontId="2"/>
  </si>
  <si>
    <t>明石市</t>
    <rPh sb="0" eb="3">
      <t>アカシシ</t>
    </rPh>
    <phoneticPr fontId="2"/>
  </si>
  <si>
    <t>加古川市</t>
    <rPh sb="0" eb="4">
      <t>カコガワシ</t>
    </rPh>
    <phoneticPr fontId="2"/>
  </si>
  <si>
    <t>高砂市</t>
    <rPh sb="0" eb="3">
      <t>タカサゴシ</t>
    </rPh>
    <phoneticPr fontId="2"/>
  </si>
  <si>
    <t>稲美町</t>
    <rPh sb="0" eb="3">
      <t>イナミチョウ</t>
    </rPh>
    <phoneticPr fontId="2"/>
  </si>
  <si>
    <t>播磨町</t>
    <rPh sb="0" eb="3">
      <t>ハリマチョウ</t>
    </rPh>
    <phoneticPr fontId="2"/>
  </si>
  <si>
    <t>西脇市</t>
    <rPh sb="0" eb="3">
      <t>ニシワキシ</t>
    </rPh>
    <phoneticPr fontId="2"/>
  </si>
  <si>
    <t>三木市</t>
    <rPh sb="0" eb="3">
      <t>ミキシ</t>
    </rPh>
    <phoneticPr fontId="2"/>
  </si>
  <si>
    <t>小野市</t>
    <rPh sb="0" eb="3">
      <t>オノシ</t>
    </rPh>
    <phoneticPr fontId="2"/>
  </si>
  <si>
    <t>加西市</t>
    <rPh sb="0" eb="3">
      <t>カサイシ</t>
    </rPh>
    <phoneticPr fontId="2"/>
  </si>
  <si>
    <t>加東市</t>
    <rPh sb="0" eb="2">
      <t>カトウ</t>
    </rPh>
    <rPh sb="2" eb="3">
      <t>シ</t>
    </rPh>
    <phoneticPr fontId="2"/>
  </si>
  <si>
    <t>多可町</t>
    <rPh sb="0" eb="2">
      <t>タカ</t>
    </rPh>
    <rPh sb="2" eb="3">
      <t>チョウ</t>
    </rPh>
    <phoneticPr fontId="2"/>
  </si>
  <si>
    <t>市川町</t>
    <rPh sb="0" eb="3">
      <t>イチカワチョウ</t>
    </rPh>
    <phoneticPr fontId="2"/>
  </si>
  <si>
    <t>福崎町</t>
    <rPh sb="0" eb="3">
      <t>フクサキチョウ</t>
    </rPh>
    <phoneticPr fontId="2"/>
  </si>
  <si>
    <t>神河町</t>
    <rPh sb="0" eb="2">
      <t>カミカワ</t>
    </rPh>
    <rPh sb="2" eb="3">
      <t>マチ</t>
    </rPh>
    <phoneticPr fontId="2"/>
  </si>
  <si>
    <t>相生市</t>
    <rPh sb="0" eb="3">
      <t>アイオイシ</t>
    </rPh>
    <phoneticPr fontId="2"/>
  </si>
  <si>
    <t>赤穂市</t>
    <rPh sb="0" eb="3">
      <t>アコウシ</t>
    </rPh>
    <phoneticPr fontId="2"/>
  </si>
  <si>
    <t>宍粟市</t>
    <rPh sb="0" eb="2">
      <t>シソウ</t>
    </rPh>
    <rPh sb="2" eb="3">
      <t>シ</t>
    </rPh>
    <phoneticPr fontId="2"/>
  </si>
  <si>
    <t>たつの市</t>
    <rPh sb="3" eb="4">
      <t>シ</t>
    </rPh>
    <phoneticPr fontId="2"/>
  </si>
  <si>
    <t>上郡町</t>
    <rPh sb="0" eb="2">
      <t>カミゴオリ</t>
    </rPh>
    <rPh sb="2" eb="3">
      <t>チョウ</t>
    </rPh>
    <phoneticPr fontId="2"/>
  </si>
  <si>
    <t>佐用町</t>
    <rPh sb="0" eb="3">
      <t>サヨウチョウ</t>
    </rPh>
    <phoneticPr fontId="2"/>
  </si>
  <si>
    <t>豊岡市</t>
    <rPh sb="0" eb="3">
      <t>トヨオカシ</t>
    </rPh>
    <phoneticPr fontId="2"/>
  </si>
  <si>
    <t>養父市</t>
    <rPh sb="0" eb="2">
      <t>ヤブ</t>
    </rPh>
    <rPh sb="2" eb="3">
      <t>シ</t>
    </rPh>
    <phoneticPr fontId="2"/>
  </si>
  <si>
    <t>朝来市</t>
    <rPh sb="0" eb="2">
      <t>アサゴ</t>
    </rPh>
    <rPh sb="2" eb="3">
      <t>シ</t>
    </rPh>
    <phoneticPr fontId="2"/>
  </si>
  <si>
    <t>香美町</t>
    <rPh sb="0" eb="2">
      <t>カミ</t>
    </rPh>
    <rPh sb="2" eb="3">
      <t>マチ</t>
    </rPh>
    <phoneticPr fontId="2"/>
  </si>
  <si>
    <t>新温泉町</t>
    <rPh sb="0" eb="1">
      <t>シン</t>
    </rPh>
    <rPh sb="1" eb="4">
      <t>オンセンチョウ</t>
    </rPh>
    <phoneticPr fontId="2"/>
  </si>
  <si>
    <t>丹波市</t>
    <rPh sb="0" eb="2">
      <t>タンバ</t>
    </rPh>
    <rPh sb="2" eb="3">
      <t>シ</t>
    </rPh>
    <phoneticPr fontId="2"/>
  </si>
  <si>
    <t>洲本市</t>
    <rPh sb="0" eb="3">
      <t>スモトシ</t>
    </rPh>
    <phoneticPr fontId="2"/>
  </si>
  <si>
    <t>南あわじ市</t>
    <rPh sb="0" eb="1">
      <t>ミナミ</t>
    </rPh>
    <rPh sb="4" eb="5">
      <t>シ</t>
    </rPh>
    <phoneticPr fontId="2"/>
  </si>
  <si>
    <t>淡路市</t>
    <rPh sb="0" eb="2">
      <t>アワジ</t>
    </rPh>
    <rPh sb="2" eb="3">
      <t>シ</t>
    </rPh>
    <phoneticPr fontId="2"/>
  </si>
  <si>
    <t>尼崎市</t>
    <rPh sb="0" eb="2">
      <t>アマガサキ</t>
    </rPh>
    <rPh sb="2" eb="3">
      <t>シ</t>
    </rPh>
    <phoneticPr fontId="2"/>
  </si>
  <si>
    <t>（３）市町別水道普及表</t>
    <rPh sb="3" eb="6">
      <t>シチョウベツ</t>
    </rPh>
    <rPh sb="6" eb="8">
      <t>スイドウ</t>
    </rPh>
    <rPh sb="8" eb="10">
      <t>フキュウ</t>
    </rPh>
    <rPh sb="10" eb="11">
      <t>ヒョウ</t>
    </rPh>
    <phoneticPr fontId="2"/>
  </si>
  <si>
    <t>市町名</t>
    <rPh sb="0" eb="3">
      <t>シチョウメイ</t>
    </rPh>
    <phoneticPr fontId="2"/>
  </si>
  <si>
    <t xml:space="preserve">
推計人口
（Ａ） （人）</t>
    <rPh sb="1" eb="3">
      <t>スイケイ</t>
    </rPh>
    <rPh sb="3" eb="5">
      <t>ジンコウ</t>
    </rPh>
    <rPh sb="11" eb="12">
      <t>ヒト</t>
    </rPh>
    <phoneticPr fontId="2"/>
  </si>
  <si>
    <t>簡　　易　　水　　道</t>
    <rPh sb="0" eb="1">
      <t>カン</t>
    </rPh>
    <rPh sb="3" eb="4">
      <t>エキ</t>
    </rPh>
    <rPh sb="6" eb="7">
      <t>ミズ</t>
    </rPh>
    <rPh sb="9" eb="10">
      <t>ミチ</t>
    </rPh>
    <phoneticPr fontId="2"/>
  </si>
  <si>
    <t>専　　用　　水　　道　</t>
    <rPh sb="0" eb="1">
      <t>セン</t>
    </rPh>
    <rPh sb="3" eb="4">
      <t>ヨウ</t>
    </rPh>
    <rPh sb="6" eb="7">
      <t>ミズ</t>
    </rPh>
    <rPh sb="9" eb="10">
      <t>ミチ</t>
    </rPh>
    <phoneticPr fontId="2"/>
  </si>
  <si>
    <t>合　　計</t>
    <rPh sb="0" eb="1">
      <t>ゴウ</t>
    </rPh>
    <rPh sb="3" eb="4">
      <t>ケイ</t>
    </rPh>
    <phoneticPr fontId="2"/>
  </si>
  <si>
    <t xml:space="preserve">  特  設  水  道</t>
    <rPh sb="2" eb="6">
      <t>トクセツ</t>
    </rPh>
    <rPh sb="8" eb="12">
      <t>スイドウ</t>
    </rPh>
    <phoneticPr fontId="2"/>
  </si>
  <si>
    <t>推計人口</t>
    <rPh sb="0" eb="2">
      <t>スイケイ</t>
    </rPh>
    <rPh sb="2" eb="4">
      <t>ジンコウ</t>
    </rPh>
    <phoneticPr fontId="2"/>
  </si>
  <si>
    <t>公　営</t>
    <rPh sb="0" eb="1">
      <t>コウ</t>
    </rPh>
    <rPh sb="2" eb="3">
      <t>エイ</t>
    </rPh>
    <phoneticPr fontId="2"/>
  </si>
  <si>
    <t xml:space="preserve">  その他 </t>
    <rPh sb="4" eb="5">
      <t>タ</t>
    </rPh>
    <phoneticPr fontId="2"/>
  </si>
  <si>
    <t>自己水源のみによるもの</t>
    <rPh sb="0" eb="2">
      <t>ジコ</t>
    </rPh>
    <rPh sb="2" eb="4">
      <t>スイゲン</t>
    </rPh>
    <phoneticPr fontId="2"/>
  </si>
  <si>
    <t>左記以外のもの</t>
    <rPh sb="0" eb="1">
      <t>ヒダリ</t>
    </rPh>
    <rPh sb="1" eb="2">
      <t>シル</t>
    </rPh>
    <rPh sb="2" eb="4">
      <t>イガイ</t>
    </rPh>
    <phoneticPr fontId="2"/>
  </si>
  <si>
    <t>公　営</t>
    <rPh sb="0" eb="3">
      <t>コウエイ</t>
    </rPh>
    <phoneticPr fontId="2"/>
  </si>
  <si>
    <t>カ所</t>
    <rPh sb="1" eb="2">
      <t>ショ</t>
    </rPh>
    <phoneticPr fontId="2"/>
  </si>
  <si>
    <t>計画
給水人口
（人）</t>
    <rPh sb="0" eb="2">
      <t>ケイカク</t>
    </rPh>
    <rPh sb="3" eb="5">
      <t>キュウスイ</t>
    </rPh>
    <rPh sb="5" eb="7">
      <t>ジンコウ</t>
    </rPh>
    <rPh sb="9" eb="10">
      <t>ヒト</t>
    </rPh>
    <phoneticPr fontId="2"/>
  </si>
  <si>
    <t>現在
給水人口
（Ｃ）　（人）</t>
    <rPh sb="0" eb="2">
      <t>ゲンザイ</t>
    </rPh>
    <rPh sb="3" eb="5">
      <t>キュウスイ</t>
    </rPh>
    <rPh sb="5" eb="7">
      <t>ジンコウ</t>
    </rPh>
    <rPh sb="13" eb="14">
      <t>ヒト</t>
    </rPh>
    <phoneticPr fontId="2"/>
  </si>
  <si>
    <t>竣工年月</t>
    <phoneticPr fontId="2"/>
  </si>
  <si>
    <t>安室ダム水道用水
供給企業団</t>
    <phoneticPr fontId="2"/>
  </si>
  <si>
    <t>うち</t>
    <phoneticPr fontId="2"/>
  </si>
  <si>
    <t>×100</t>
    <phoneticPr fontId="2"/>
  </si>
  <si>
    <t>現在
給水人口
（Ｄ）　（人）</t>
    <rPh sb="0" eb="2">
      <t>ゲンザイ</t>
    </rPh>
    <rPh sb="3" eb="5">
      <t>キュウスイ</t>
    </rPh>
    <rPh sb="5" eb="7">
      <t>ジンコウ</t>
    </rPh>
    <rPh sb="13" eb="14">
      <t>ヒト</t>
    </rPh>
    <phoneticPr fontId="2"/>
  </si>
  <si>
    <t>登録機関等</t>
    <rPh sb="0" eb="2">
      <t>トウロク</t>
    </rPh>
    <rPh sb="2" eb="4">
      <t>キカン</t>
    </rPh>
    <rPh sb="4" eb="5">
      <t>トウ</t>
    </rPh>
    <phoneticPr fontId="2"/>
  </si>
  <si>
    <t>確認時
給水人口
（人）</t>
    <rPh sb="0" eb="2">
      <t>カクニン</t>
    </rPh>
    <rPh sb="2" eb="3">
      <t>ジ</t>
    </rPh>
    <rPh sb="4" eb="6">
      <t>キュウスイ</t>
    </rPh>
    <rPh sb="6" eb="8">
      <t>ジンコウ</t>
    </rPh>
    <rPh sb="10" eb="11">
      <t>ヒト</t>
    </rPh>
    <phoneticPr fontId="2"/>
  </si>
  <si>
    <t>現在
給水人口
（Ｅ）　（人）</t>
    <rPh sb="0" eb="2">
      <t>ゲンザイ</t>
    </rPh>
    <rPh sb="3" eb="5">
      <t>キュウスイ</t>
    </rPh>
    <rPh sb="5" eb="7">
      <t>ジンコウ</t>
    </rPh>
    <rPh sb="13" eb="14">
      <t>ヒト</t>
    </rPh>
    <phoneticPr fontId="2"/>
  </si>
  <si>
    <t>現在
給水人口
（Ｆ）　（人）</t>
    <rPh sb="0" eb="2">
      <t>ゲンザイ</t>
    </rPh>
    <rPh sb="3" eb="5">
      <t>キュウスイ</t>
    </rPh>
    <rPh sb="5" eb="7">
      <t>ジンコウ</t>
    </rPh>
    <rPh sb="13" eb="14">
      <t>ヒト</t>
    </rPh>
    <phoneticPr fontId="2"/>
  </si>
  <si>
    <t>現在
給水人口
（Ｇ）　（人）</t>
    <rPh sb="0" eb="2">
      <t>ゲンザイ</t>
    </rPh>
    <rPh sb="3" eb="5">
      <t>キュウスイ</t>
    </rPh>
    <rPh sb="5" eb="7">
      <t>ジンコウ</t>
    </rPh>
    <rPh sb="13" eb="14">
      <t>ヒト</t>
    </rPh>
    <phoneticPr fontId="2"/>
  </si>
  <si>
    <t>給水
人口
（人）</t>
    <rPh sb="0" eb="2">
      <t>キュウスイ</t>
    </rPh>
    <rPh sb="3" eb="5">
      <t>ジンコウ</t>
    </rPh>
    <rPh sb="7" eb="8">
      <t>ヒト</t>
    </rPh>
    <phoneticPr fontId="2"/>
  </si>
  <si>
    <t>〔上水道水利権一覧表〕</t>
    <rPh sb="1" eb="4">
      <t>ジョウスイドウ</t>
    </rPh>
    <rPh sb="4" eb="7">
      <t>スイリケン</t>
    </rPh>
    <rPh sb="7" eb="10">
      <t>イチランヒョウ</t>
    </rPh>
    <phoneticPr fontId="2"/>
  </si>
  <si>
    <t>台帳
番号</t>
    <rPh sb="0" eb="2">
      <t>ダイチョウ</t>
    </rPh>
    <rPh sb="3" eb="5">
      <t>バンゴウ</t>
    </rPh>
    <phoneticPr fontId="2"/>
  </si>
  <si>
    <t>河川名</t>
    <rPh sb="0" eb="2">
      <t>カセン</t>
    </rPh>
    <rPh sb="2" eb="3">
      <t>メイ</t>
    </rPh>
    <phoneticPr fontId="2"/>
  </si>
  <si>
    <t>許可水利権（m3/秒）</t>
    <rPh sb="0" eb="2">
      <t>キョカ</t>
    </rPh>
    <rPh sb="2" eb="5">
      <t>スイリケン</t>
    </rPh>
    <rPh sb="9" eb="10">
      <t>ビョウ</t>
    </rPh>
    <phoneticPr fontId="2"/>
  </si>
  <si>
    <t>その他
水量
（m3/秒）</t>
    <rPh sb="2" eb="3">
      <t>タ</t>
    </rPh>
    <rPh sb="4" eb="6">
      <t>スイリョウ</t>
    </rPh>
    <phoneticPr fontId="2"/>
  </si>
  <si>
    <t>ダム等
水源名</t>
    <rPh sb="2" eb="3">
      <t>ナド</t>
    </rPh>
    <rPh sb="4" eb="6">
      <t>スイゲン</t>
    </rPh>
    <rPh sb="6" eb="7">
      <t>ナ</t>
    </rPh>
    <phoneticPr fontId="2"/>
  </si>
  <si>
    <t>備考</t>
    <rPh sb="0" eb="2">
      <t>ビコウ</t>
    </rPh>
    <phoneticPr fontId="2"/>
  </si>
  <si>
    <t>　</t>
    <phoneticPr fontId="2"/>
  </si>
  <si>
    <t>(m3/日)</t>
    <phoneticPr fontId="2"/>
  </si>
  <si>
    <t>紫合</t>
  </si>
  <si>
    <t>池下</t>
  </si>
  <si>
    <t>田井</t>
  </si>
  <si>
    <t>老ノ口</t>
  </si>
  <si>
    <t>小束野</t>
  </si>
  <si>
    <t>東栃木</t>
  </si>
  <si>
    <t>南部</t>
  </si>
  <si>
    <t>里</t>
  </si>
  <si>
    <t>国包船町</t>
  </si>
  <si>
    <t>二俣</t>
  </si>
  <si>
    <t>中部</t>
  </si>
  <si>
    <t>北部</t>
  </si>
  <si>
    <t>下宇原</t>
  </si>
  <si>
    <t>佐用</t>
  </si>
  <si>
    <t>三日月</t>
  </si>
  <si>
    <t>の</t>
    <phoneticPr fontId="2"/>
  </si>
  <si>
    <t>そ</t>
    <phoneticPr fontId="2"/>
  </si>
  <si>
    <t>三木市志染町西自由が丘２－３７１</t>
  </si>
  <si>
    <t>神戸市西区押部谷町西盛５６６</t>
  </si>
  <si>
    <t>三木市志染町吉田１２１３－１</t>
  </si>
  <si>
    <t>三木市緑が丘町本町２－５</t>
  </si>
  <si>
    <t>簡易ろ過</t>
    <rPh sb="0" eb="2">
      <t>カンイ</t>
    </rPh>
    <rPh sb="3" eb="4">
      <t>カ</t>
    </rPh>
    <phoneticPr fontId="2"/>
  </si>
  <si>
    <t>水道事業</t>
    <rPh sb="0" eb="2">
      <t>スイドウ</t>
    </rPh>
    <rPh sb="2" eb="4">
      <t>ジギョウ</t>
    </rPh>
    <phoneticPr fontId="2"/>
  </si>
  <si>
    <t>保健所等</t>
    <rPh sb="0" eb="2">
      <t>ホケン</t>
    </rPh>
    <rPh sb="2" eb="3">
      <t>ショ</t>
    </rPh>
    <rPh sb="3" eb="4">
      <t>トウ</t>
    </rPh>
    <phoneticPr fontId="2"/>
  </si>
  <si>
    <t>丹波市（山南）</t>
  </si>
  <si>
    <t>淡路広域水道企業団</t>
  </si>
  <si>
    <t>丹波市（市島）</t>
  </si>
  <si>
    <t>無収</t>
    <rPh sb="0" eb="1">
      <t>ム</t>
    </rPh>
    <rPh sb="1" eb="2">
      <t>シュウ</t>
    </rPh>
    <phoneticPr fontId="2"/>
  </si>
  <si>
    <t>(無効</t>
    <rPh sb="1" eb="3">
      <t>ムコウ</t>
    </rPh>
    <phoneticPr fontId="2"/>
  </si>
  <si>
    <t>水量)</t>
    <rPh sb="0" eb="1">
      <t>スイ</t>
    </rPh>
    <rPh sb="1" eb="2">
      <t>リョウ</t>
    </rPh>
    <phoneticPr fontId="2"/>
  </si>
  <si>
    <t>職員</t>
    <rPh sb="0" eb="2">
      <t>ショクイン</t>
    </rPh>
    <phoneticPr fontId="2"/>
  </si>
  <si>
    <t>数</t>
    <rPh sb="0" eb="1">
      <t>スウ</t>
    </rPh>
    <phoneticPr fontId="2"/>
  </si>
  <si>
    <t>建設</t>
    <rPh sb="0" eb="2">
      <t>ケンセツ</t>
    </rPh>
    <phoneticPr fontId="2"/>
  </si>
  <si>
    <t>事業費</t>
    <phoneticPr fontId="2"/>
  </si>
  <si>
    <t>一日</t>
    <phoneticPr fontId="2"/>
  </si>
  <si>
    <t>実績</t>
    <phoneticPr fontId="2"/>
  </si>
  <si>
    <t>最大</t>
    <phoneticPr fontId="2"/>
  </si>
  <si>
    <t>一人一日</t>
    <phoneticPr fontId="2"/>
  </si>
  <si>
    <t>年間</t>
    <phoneticPr fontId="2"/>
  </si>
  <si>
    <t>（千m3）</t>
    <phoneticPr fontId="2"/>
  </si>
  <si>
    <t>浄水</t>
    <rPh sb="0" eb="2">
      <t>ジョウスイ</t>
    </rPh>
    <phoneticPr fontId="2"/>
  </si>
  <si>
    <t>受水</t>
    <phoneticPr fontId="2"/>
  </si>
  <si>
    <t>外</t>
  </si>
  <si>
    <t>線</t>
  </si>
  <si>
    <t>（１）上水道施設集計表（健康福祉事務所別）</t>
    <rPh sb="3" eb="6">
      <t>ジョウスイドウ</t>
    </rPh>
    <rPh sb="6" eb="8">
      <t>シセツ</t>
    </rPh>
    <rPh sb="8" eb="11">
      <t>シュウケイヒョウ</t>
    </rPh>
    <phoneticPr fontId="2"/>
  </si>
  <si>
    <t>（１）上水道施設集計表（健康福祉事務所別）</t>
    <rPh sb="3" eb="6">
      <t>ジョウスイドウ</t>
    </rPh>
    <rPh sb="6" eb="8">
      <t>シセツ</t>
    </rPh>
    <rPh sb="8" eb="11">
      <t>シュウケイヒョウ</t>
    </rPh>
    <rPh sb="12" eb="14">
      <t>ケンコウ</t>
    </rPh>
    <rPh sb="14" eb="16">
      <t>フクシ</t>
    </rPh>
    <rPh sb="16" eb="18">
      <t>ジム</t>
    </rPh>
    <rPh sb="18" eb="19">
      <t>ショ</t>
    </rPh>
    <rPh sb="19" eb="20">
      <t>ベツ</t>
    </rPh>
    <phoneticPr fontId="2"/>
  </si>
  <si>
    <t>左記
以外</t>
    <rPh sb="0" eb="2">
      <t>サキ</t>
    </rPh>
    <phoneticPr fontId="2"/>
  </si>
  <si>
    <t>原水併用</t>
    <rPh sb="0" eb="1">
      <t>ハラ</t>
    </rPh>
    <rPh sb="1" eb="2">
      <t>スイ</t>
    </rPh>
    <rPh sb="2" eb="3">
      <t>ヘイ</t>
    </rPh>
    <rPh sb="3" eb="4">
      <t>ヨウ</t>
    </rPh>
    <phoneticPr fontId="2"/>
  </si>
  <si>
    <t>浄水併用</t>
    <rPh sb="0" eb="1">
      <t>ジョウ</t>
    </rPh>
    <rPh sb="1" eb="2">
      <t>スイ</t>
    </rPh>
    <rPh sb="2" eb="4">
      <t>ヘイヨウ</t>
    </rPh>
    <phoneticPr fontId="2"/>
  </si>
  <si>
    <t>自己水源のみ</t>
    <rPh sb="0" eb="2">
      <t>ジコ</t>
    </rPh>
    <rPh sb="2" eb="4">
      <t>スイゲン</t>
    </rPh>
    <phoneticPr fontId="2"/>
  </si>
  <si>
    <t>左記
以外</t>
    <rPh sb="0" eb="2">
      <t>サキ</t>
    </rPh>
    <rPh sb="3" eb="5">
      <t>イガイ</t>
    </rPh>
    <phoneticPr fontId="2"/>
  </si>
  <si>
    <t>確認時の飲料水供給
対象需要者数（人）</t>
    <rPh sb="7" eb="9">
      <t>キョウキュウ</t>
    </rPh>
    <rPh sb="10" eb="12">
      <t>タイショウ</t>
    </rPh>
    <rPh sb="12" eb="14">
      <t>ジュヨウ</t>
    </rPh>
    <rPh sb="14" eb="15">
      <t>シャ</t>
    </rPh>
    <rPh sb="15" eb="16">
      <t>スウ</t>
    </rPh>
    <phoneticPr fontId="9"/>
  </si>
  <si>
    <t>居住に必要な水の供給を受けている者の数（人）</t>
    <phoneticPr fontId="9"/>
  </si>
  <si>
    <t>県民局</t>
    <rPh sb="0" eb="3">
      <t>ケンミンキョク</t>
    </rPh>
    <phoneticPr fontId="2"/>
  </si>
  <si>
    <t>健康福祉
事務所等</t>
    <phoneticPr fontId="9"/>
  </si>
  <si>
    <t>現在
給水人口
（Ｂ）（人）</t>
    <rPh sb="0" eb="2">
      <t>ゲンザイ</t>
    </rPh>
    <rPh sb="3" eb="5">
      <t>キュウスイ</t>
    </rPh>
    <rPh sb="5" eb="7">
      <t>ジンコウ</t>
    </rPh>
    <rPh sb="12" eb="13">
      <t>ヒト</t>
    </rPh>
    <phoneticPr fontId="2"/>
  </si>
  <si>
    <t>原水の
種類</t>
    <rPh sb="4" eb="6">
      <t>シュルイ</t>
    </rPh>
    <phoneticPr fontId="2"/>
  </si>
  <si>
    <t>浄水施設
の種別</t>
    <rPh sb="6" eb="8">
      <t>シュベツ</t>
    </rPh>
    <phoneticPr fontId="2"/>
  </si>
  <si>
    <t>建設事業費
（千円）</t>
    <phoneticPr fontId="2"/>
  </si>
  <si>
    <t>職員数
（人）</t>
    <rPh sb="5" eb="6">
      <t>ニン</t>
    </rPh>
    <phoneticPr fontId="2"/>
  </si>
  <si>
    <t>（千円）</t>
    <phoneticPr fontId="2"/>
  </si>
  <si>
    <t>たり（円）</t>
    <phoneticPr fontId="2"/>
  </si>
  <si>
    <t>等</t>
    <rPh sb="0" eb="1">
      <t>トウ</t>
    </rPh>
    <phoneticPr fontId="2"/>
  </si>
  <si>
    <t>年</t>
    <rPh sb="0" eb="1">
      <t>ネン</t>
    </rPh>
    <phoneticPr fontId="2"/>
  </si>
  <si>
    <t>月</t>
    <rPh sb="0" eb="1">
      <t>ガツ</t>
    </rPh>
    <phoneticPr fontId="2"/>
  </si>
  <si>
    <t>日</t>
    <rPh sb="0" eb="1">
      <t>ヒ</t>
    </rPh>
    <phoneticPr fontId="2"/>
  </si>
  <si>
    <t>認　　　可</t>
    <phoneticPr fontId="2"/>
  </si>
  <si>
    <t>給水区域</t>
    <phoneticPr fontId="2"/>
  </si>
  <si>
    <t>紫外線</t>
    <rPh sb="0" eb="3">
      <t>シガイセン</t>
    </rPh>
    <phoneticPr fontId="2"/>
  </si>
  <si>
    <t>朝来市生野町栃原</t>
  </si>
  <si>
    <t>朝来市多々良木1514</t>
  </si>
  <si>
    <t>北区有馬町池の尻２９２番の２</t>
  </si>
  <si>
    <t>合　　計</t>
    <rPh sb="0" eb="1">
      <t>ア</t>
    </rPh>
    <rPh sb="3" eb="4">
      <t>ケイ</t>
    </rPh>
    <phoneticPr fontId="5"/>
  </si>
  <si>
    <t>給　　水　　人　　口　　（人）</t>
    <phoneticPr fontId="2"/>
  </si>
  <si>
    <t>(A)÷(B)</t>
    <phoneticPr fontId="2"/>
  </si>
  <si>
    <t>〔上水道料金表（家庭用料金/月）〕</t>
    <rPh sb="1" eb="4">
      <t>ジョウスイドウ</t>
    </rPh>
    <rPh sb="4" eb="7">
      <t>リョウキンヒョウ</t>
    </rPh>
    <phoneticPr fontId="9"/>
  </si>
  <si>
    <t>事業体名</t>
  </si>
  <si>
    <t>基本水量
(m3)</t>
    <phoneticPr fontId="2"/>
  </si>
  <si>
    <t>基本料金
(円)</t>
    <phoneticPr fontId="2"/>
  </si>
  <si>
    <t>超過料金
(円/m3)</t>
    <phoneticPr fontId="2"/>
  </si>
  <si>
    <t>１０m3
使用料金</t>
    <phoneticPr fontId="2"/>
  </si>
  <si>
    <t>１５m3
使用料金</t>
    <phoneticPr fontId="2"/>
  </si>
  <si>
    <t>２０m3
使用料金</t>
    <phoneticPr fontId="2"/>
  </si>
  <si>
    <t>現行料金
施行年月日</t>
    <phoneticPr fontId="2"/>
  </si>
  <si>
    <t>県　最高</t>
    <rPh sb="0" eb="1">
      <t>ケン</t>
    </rPh>
    <rPh sb="2" eb="4">
      <t>サイコウ</t>
    </rPh>
    <phoneticPr fontId="2"/>
  </si>
  <si>
    <t>県　最低</t>
    <rPh sb="0" eb="1">
      <t>ケン</t>
    </rPh>
    <rPh sb="2" eb="4">
      <t>サイテイ</t>
    </rPh>
    <phoneticPr fontId="2"/>
  </si>
  <si>
    <t>県　平均</t>
    <rPh sb="0" eb="1">
      <t>ケン</t>
    </rPh>
    <rPh sb="2" eb="4">
      <t>ヘイキン</t>
    </rPh>
    <phoneticPr fontId="2"/>
  </si>
  <si>
    <t>注： 1　家庭用料金（口径別の場合１３㎜）について消費税を含む料金を記載した。　</t>
    <rPh sb="0" eb="1">
      <t>チュウ</t>
    </rPh>
    <rPh sb="5" eb="8">
      <t>カテイヨウ</t>
    </rPh>
    <rPh sb="8" eb="10">
      <t>リョウキン</t>
    </rPh>
    <rPh sb="11" eb="13">
      <t>コウケイ</t>
    </rPh>
    <rPh sb="13" eb="14">
      <t>ベツ</t>
    </rPh>
    <rPh sb="15" eb="17">
      <t>バアイ</t>
    </rPh>
    <rPh sb="25" eb="28">
      <t>ショウヒゼイ</t>
    </rPh>
    <rPh sb="29" eb="30">
      <t>フク</t>
    </rPh>
    <rPh sb="31" eb="33">
      <t>リョウキン</t>
    </rPh>
    <rPh sb="34" eb="36">
      <t>キサイ</t>
    </rPh>
    <phoneticPr fontId="9"/>
  </si>
  <si>
    <t>（円未満の単位がある場合は、切り捨て）</t>
    <phoneticPr fontId="2"/>
  </si>
  <si>
    <t>超過料金が、段階別料金の場合は、最初の区分のm3 当たり料金を入力した。</t>
    <phoneticPr fontId="2"/>
  </si>
  <si>
    <t>1ヶ月当たり家庭用料金はメータ使用料、消費税を含む料金を入力した。</t>
    <phoneticPr fontId="2"/>
  </si>
  <si>
    <t>1ヶ月当たりの家庭用料金は、口径別料金の場合13mmにおける料金を入力した。</t>
    <phoneticPr fontId="2"/>
  </si>
  <si>
    <t>浅・深井戸</t>
    <rPh sb="0" eb="1">
      <t>アサ</t>
    </rPh>
    <rPh sb="2" eb="5">
      <t>フカイド</t>
    </rPh>
    <rPh sb="3" eb="5">
      <t>イド</t>
    </rPh>
    <phoneticPr fontId="2"/>
  </si>
  <si>
    <t>そ</t>
    <phoneticPr fontId="2"/>
  </si>
  <si>
    <t>ろ</t>
    <phoneticPr fontId="2"/>
  </si>
  <si>
    <t>外</t>
    <phoneticPr fontId="2"/>
  </si>
  <si>
    <t>の</t>
    <phoneticPr fontId="2"/>
  </si>
  <si>
    <t>線</t>
    <phoneticPr fontId="2"/>
  </si>
  <si>
    <t>の</t>
    <phoneticPr fontId="2"/>
  </si>
  <si>
    <t>み</t>
    <phoneticPr fontId="2"/>
  </si>
  <si>
    <t>給　水　人　口　（人）</t>
    <rPh sb="0" eb="1">
      <t>キュウスイ</t>
    </rPh>
    <rPh sb="2" eb="3">
      <t>スイ</t>
    </rPh>
    <rPh sb="4" eb="5">
      <t>ヒト</t>
    </rPh>
    <rPh sb="6" eb="7">
      <t>クチ</t>
    </rPh>
    <rPh sb="9" eb="10">
      <t>ヒト</t>
    </rPh>
    <phoneticPr fontId="2"/>
  </si>
  <si>
    <t>※複数の市町にわたって施設がある場合は、主たる事務所が設置されている市町に実数計上する。</t>
    <rPh sb="1" eb="3">
      <t>フクスウ</t>
    </rPh>
    <rPh sb="4" eb="6">
      <t>シチョウ</t>
    </rPh>
    <rPh sb="11" eb="13">
      <t>シセツ</t>
    </rPh>
    <rPh sb="16" eb="18">
      <t>バアイ</t>
    </rPh>
    <rPh sb="20" eb="21">
      <t>シュ</t>
    </rPh>
    <rPh sb="23" eb="26">
      <t>ジムショ</t>
    </rPh>
    <rPh sb="27" eb="29">
      <t>セッチ</t>
    </rPh>
    <rPh sb="34" eb="36">
      <t>シチョウ</t>
    </rPh>
    <rPh sb="37" eb="39">
      <t>ジッスウ</t>
    </rPh>
    <rPh sb="39" eb="41">
      <t>ケイジョウ</t>
    </rPh>
    <phoneticPr fontId="2"/>
  </si>
  <si>
    <t>健康福祉
事務所等</t>
    <rPh sb="0" eb="2">
      <t>ケンコウ</t>
    </rPh>
    <rPh sb="2" eb="4">
      <t>フクシ</t>
    </rPh>
    <rPh sb="5" eb="8">
      <t>ジムショ</t>
    </rPh>
    <rPh sb="8" eb="9">
      <t>トウ</t>
    </rPh>
    <phoneticPr fontId="2"/>
  </si>
  <si>
    <t>（注）</t>
    <rPh sb="1" eb="2">
      <t>チュウ</t>
    </rPh>
    <phoneticPr fontId="9"/>
  </si>
  <si>
    <t>検査
対象
市町</t>
    <rPh sb="3" eb="5">
      <t>タイショウ</t>
    </rPh>
    <rPh sb="6" eb="8">
      <t>シチョウ</t>
    </rPh>
    <phoneticPr fontId="2"/>
  </si>
  <si>
    <t>検査
対象
施設数</t>
    <rPh sb="3" eb="5">
      <t>タイショウ</t>
    </rPh>
    <rPh sb="6" eb="8">
      <t>シセツ</t>
    </rPh>
    <rPh sb="8" eb="9">
      <t>スウ</t>
    </rPh>
    <phoneticPr fontId="2"/>
  </si>
  <si>
    <t>検査
実施
施設数</t>
    <rPh sb="3" eb="5">
      <t>ジッシ</t>
    </rPh>
    <rPh sb="6" eb="8">
      <t>シセツ</t>
    </rPh>
    <rPh sb="8" eb="9">
      <t>スウ</t>
    </rPh>
    <phoneticPr fontId="2"/>
  </si>
  <si>
    <t>不適合
施設数</t>
    <rPh sb="0" eb="3">
      <t>フテキゴウ</t>
    </rPh>
    <rPh sb="4" eb="6">
      <t>シセツ</t>
    </rPh>
    <rPh sb="6" eb="7">
      <t>スウ</t>
    </rPh>
    <phoneticPr fontId="2"/>
  </si>
  <si>
    <t>不　適　合　内　容</t>
    <phoneticPr fontId="2"/>
  </si>
  <si>
    <t>通報
件数</t>
    <rPh sb="3" eb="5">
      <t>ケンスウ</t>
    </rPh>
    <phoneticPr fontId="2"/>
  </si>
  <si>
    <t>立入
件数</t>
    <rPh sb="3" eb="5">
      <t>ケンスウ</t>
    </rPh>
    <phoneticPr fontId="2"/>
  </si>
  <si>
    <t>改善指導等件数</t>
    <rPh sb="5" eb="7">
      <t>ケンスウ</t>
    </rPh>
    <phoneticPr fontId="2"/>
  </si>
  <si>
    <t>口頭</t>
  </si>
  <si>
    <t>文書</t>
  </si>
  <si>
    <t>命令</t>
  </si>
  <si>
    <t>明石市</t>
    <rPh sb="0" eb="2">
      <t>アカシ</t>
    </rPh>
    <rPh sb="2" eb="3">
      <t>シ</t>
    </rPh>
    <phoneticPr fontId="2"/>
  </si>
  <si>
    <t>小計</t>
    <rPh sb="0" eb="2">
      <t>ショウケイ</t>
    </rPh>
    <phoneticPr fontId="2"/>
  </si>
  <si>
    <t>兵庫県計</t>
    <rPh sb="0" eb="3">
      <t>ヒョウゴケン</t>
    </rPh>
    <rPh sb="3" eb="4">
      <t>ケイ</t>
    </rPh>
    <phoneticPr fontId="2"/>
  </si>
  <si>
    <t>項　　　　目</t>
    <rPh sb="0" eb="6">
      <t>コウモク</t>
    </rPh>
    <phoneticPr fontId="2"/>
  </si>
  <si>
    <t>兵庫県計</t>
    <rPh sb="0" eb="1">
      <t>ヘイ</t>
    </rPh>
    <rPh sb="1" eb="2">
      <t>コ</t>
    </rPh>
    <rPh sb="2" eb="3">
      <t>ケン</t>
    </rPh>
    <rPh sb="3" eb="4">
      <t>ケイ</t>
    </rPh>
    <phoneticPr fontId="2"/>
  </si>
  <si>
    <t xml:space="preserve"> </t>
    <phoneticPr fontId="2"/>
  </si>
  <si>
    <t>設置市</t>
    <rPh sb="0" eb="2">
      <t>セッチ</t>
    </rPh>
    <rPh sb="2" eb="3">
      <t>シ</t>
    </rPh>
    <phoneticPr fontId="2"/>
  </si>
  <si>
    <t>その他の市町</t>
    <rPh sb="2" eb="3">
      <t>タ</t>
    </rPh>
    <rPh sb="4" eb="6">
      <t>シチョウ</t>
    </rPh>
    <phoneticPr fontId="2"/>
  </si>
  <si>
    <t>（％）</t>
    <phoneticPr fontId="2"/>
  </si>
  <si>
    <t>神戸市　（％）</t>
    <rPh sb="0" eb="2">
      <t>コウベ</t>
    </rPh>
    <rPh sb="2" eb="3">
      <t>シ</t>
    </rPh>
    <phoneticPr fontId="2"/>
  </si>
  <si>
    <t>姫路市　（％）</t>
    <rPh sb="0" eb="2">
      <t>ヒメジ</t>
    </rPh>
    <rPh sb="2" eb="3">
      <t>シ</t>
    </rPh>
    <phoneticPr fontId="2"/>
  </si>
  <si>
    <t>尼崎市　（％）</t>
    <rPh sb="0" eb="2">
      <t>アマガサキ</t>
    </rPh>
    <rPh sb="2" eb="3">
      <t>シ</t>
    </rPh>
    <phoneticPr fontId="2"/>
  </si>
  <si>
    <t>西宮市　（％）</t>
    <rPh sb="0" eb="2">
      <t>ニシノミヤ</t>
    </rPh>
    <rPh sb="2" eb="3">
      <t>シ</t>
    </rPh>
    <phoneticPr fontId="2"/>
  </si>
  <si>
    <t>検査実施施設数</t>
    <rPh sb="0" eb="2">
      <t>ケンサ</t>
    </rPh>
    <rPh sb="2" eb="4">
      <t>ジッシ</t>
    </rPh>
    <rPh sb="4" eb="7">
      <t>シセツスウ</t>
    </rPh>
    <phoneticPr fontId="2"/>
  </si>
  <si>
    <t xml:space="preserve">検査受検率 ( </t>
    <rPh sb="0" eb="2">
      <t>ケンサ</t>
    </rPh>
    <rPh sb="2" eb="4">
      <t>ジュケン</t>
    </rPh>
    <rPh sb="4" eb="5">
      <t>リツ</t>
    </rPh>
    <phoneticPr fontId="2"/>
  </si>
  <si>
    <t xml:space="preserve">―――――――― </t>
    <phoneticPr fontId="2"/>
  </si>
  <si>
    <t xml:space="preserve"> )＊１００</t>
    <phoneticPr fontId="2"/>
  </si>
  <si>
    <t>検査対象施設数</t>
    <rPh sb="0" eb="2">
      <t>ケンサ</t>
    </rPh>
    <rPh sb="2" eb="4">
      <t>タイショウ</t>
    </rPh>
    <rPh sb="4" eb="7">
      <t>シセツスウ</t>
    </rPh>
    <phoneticPr fontId="2"/>
  </si>
  <si>
    <t>不適合施設数</t>
    <rPh sb="0" eb="3">
      <t>フテキゴウ</t>
    </rPh>
    <rPh sb="3" eb="6">
      <t>シセツスウ</t>
    </rPh>
    <phoneticPr fontId="2"/>
  </si>
  <si>
    <t xml:space="preserve">不適合率    ( </t>
    <rPh sb="0" eb="3">
      <t>フテキゴウ</t>
    </rPh>
    <rPh sb="3" eb="4">
      <t>リツ</t>
    </rPh>
    <phoneticPr fontId="2"/>
  </si>
  <si>
    <t>通報件数</t>
    <rPh sb="0" eb="2">
      <t>ツウホウ</t>
    </rPh>
    <rPh sb="2" eb="4">
      <t>ケンスウ</t>
    </rPh>
    <phoneticPr fontId="2"/>
  </si>
  <si>
    <t xml:space="preserve">通報率      ( </t>
    <rPh sb="0" eb="2">
      <t>ツウホウ</t>
    </rPh>
    <rPh sb="2" eb="3">
      <t>リツ</t>
    </rPh>
    <phoneticPr fontId="2"/>
  </si>
  <si>
    <t>用水量</t>
    <rPh sb="0" eb="2">
      <t>ヨウスイ</t>
    </rPh>
    <rPh sb="2" eb="3">
      <t>リョウ</t>
    </rPh>
    <phoneticPr fontId="2"/>
  </si>
  <si>
    <t>相生市</t>
  </si>
  <si>
    <t>姫路市市川台２丁目１,２</t>
  </si>
  <si>
    <t>姫路市峰南町1－70</t>
  </si>
  <si>
    <t>姫路市広畑区富士町１</t>
  </si>
  <si>
    <t>姫路市飾磨区中島３００７</t>
  </si>
  <si>
    <t>姫路市網干区興浜９９２－１</t>
  </si>
  <si>
    <t>姫路市豊富町神谷１４３６－１</t>
  </si>
  <si>
    <t>姫路市野里２７５</t>
  </si>
  <si>
    <t>姫路市本町６８</t>
  </si>
  <si>
    <t>姫路市大津区吉美３８０</t>
  </si>
  <si>
    <t>姫路市東延末３丁目５６</t>
  </si>
  <si>
    <t>姫路市三左衛門堀西の町２１０</t>
  </si>
  <si>
    <t>相生市千尋町5268</t>
  </si>
  <si>
    <t>神戸市中央区波止場町2-1</t>
  </si>
  <si>
    <t>神戸市中央区波止場5-6</t>
  </si>
  <si>
    <t>神戸市中央区籠池通４丁目１－23</t>
  </si>
  <si>
    <t>神戸市須磨区北落合５－１</t>
  </si>
  <si>
    <t>神戸市須磨区北落合１丁目外</t>
  </si>
  <si>
    <t>神戸市北区ひよどり台1丁目１</t>
  </si>
  <si>
    <t>神戸市北区北五葉５丁目</t>
  </si>
  <si>
    <t>神戸市北区花山東町１</t>
  </si>
  <si>
    <t>神戸市北区有野台１丁目６</t>
  </si>
  <si>
    <t>神戸市北区有野台５丁目</t>
  </si>
  <si>
    <t>神戸市北区上津台８丁目１‐１</t>
  </si>
  <si>
    <t>神戸市垂水区学が丘2-1</t>
  </si>
  <si>
    <t>神戸市垂水区学が丘5-2</t>
  </si>
  <si>
    <t>神戸市西区竜が岡1-21-1</t>
  </si>
  <si>
    <t>神戸市西区糀台5-6-3</t>
  </si>
  <si>
    <t>神戸市西区押部谷町高和字性海寺山1557-1</t>
  </si>
  <si>
    <t>神戸市西区伊川谷町潤和824-1</t>
  </si>
  <si>
    <t>神戸市西区高塚台5-4-1</t>
  </si>
  <si>
    <t>神戸市西区高塚台2-11-1</t>
  </si>
  <si>
    <t>神戸市西区高塚台6-19-15</t>
  </si>
  <si>
    <t>神戸市西区神出町勝成78-53</t>
  </si>
  <si>
    <t>神戸市西区櫨谷町長谷13-1</t>
  </si>
  <si>
    <t>神戸市西区高塚台5－5</t>
  </si>
  <si>
    <t>神戸市西区櫨谷町長谷字光松谷13-1</t>
  </si>
  <si>
    <t>神戸市西区岩岡町西脇８３８番地</t>
  </si>
  <si>
    <t>神戸市西区高塚台7丁目２－１</t>
  </si>
  <si>
    <t>№</t>
    <phoneticPr fontId="9"/>
  </si>
  <si>
    <t>六甲国際ゴルフ倶楽部</t>
  </si>
  <si>
    <t>除鉄、除マ、RO膜ろ過、活性炭、急速ろ過</t>
  </si>
  <si>
    <t>株式会社　菊水ゴルフクラブ</t>
  </si>
  <si>
    <t>活性炭、イオン交換</t>
  </si>
  <si>
    <t>顕修会すずらん病院</t>
  </si>
  <si>
    <t>　</t>
    <phoneticPr fontId="2"/>
  </si>
  <si>
    <t>伊丹市緑ヶ丘7-1-1</t>
  </si>
  <si>
    <t>播磨社会復帰促進センター</t>
  </si>
  <si>
    <t>加東市黒谷字西山1197番地99</t>
  </si>
  <si>
    <t>生野高原開発（株）</t>
  </si>
  <si>
    <t>八鹿病院</t>
  </si>
  <si>
    <t>㈱ホテルニューアワジ</t>
  </si>
  <si>
    <t>神戸市西区高塚台６－19－１</t>
  </si>
  <si>
    <t>姫路市網干区新在家１２３６</t>
  </si>
  <si>
    <t>にしきカントリークラブ</t>
  </si>
  <si>
    <t>アルパインローズホテルほか</t>
  </si>
  <si>
    <t>社会福祉法人　基督教日本救霊隊</t>
  </si>
  <si>
    <t>神戸実業学院</t>
  </si>
  <si>
    <t>兵庫カンツリー倶楽部</t>
  </si>
  <si>
    <t>トーヨーケム㈱西神工場</t>
  </si>
  <si>
    <t>㈱神戸新聞社　製作センター</t>
  </si>
  <si>
    <t>除鉄・除マ・膜ろ過</t>
  </si>
  <si>
    <t>消毒＋UV</t>
  </si>
  <si>
    <t>ネスレ日本株式会社　姫路工場</t>
  </si>
  <si>
    <t>姫路市</t>
    <rPh sb="0" eb="3">
      <t>ヒメジシ</t>
    </rPh>
    <phoneticPr fontId="6"/>
  </si>
  <si>
    <t>株式会社御座候</t>
  </si>
  <si>
    <t>尼崎市</t>
    <rPh sb="0" eb="3">
      <t>アマガサキシ</t>
    </rPh>
    <phoneticPr fontId="6"/>
  </si>
  <si>
    <t>㈱カナリー</t>
  </si>
  <si>
    <t>RO＋ＵＦ膜ろ過</t>
  </si>
  <si>
    <t>　「原水の種別」は、表流水は「表」、湖水は「湖」、貯水池（ダムを含む）は「貯」、浅井戸は「浅」、深井戸は「深」、伏流水は「伏」、湧水は「湧」、浄水受水は「受」、原水受水は「原」、その他は「他」とし、複数ある場合は、取水量の多い順に記載。</t>
    <phoneticPr fontId="9"/>
  </si>
  <si>
    <t>東播磨</t>
    <phoneticPr fontId="2"/>
  </si>
  <si>
    <t>東播磨</t>
    <phoneticPr fontId="9"/>
  </si>
  <si>
    <t>明石市</t>
    <rPh sb="0" eb="1">
      <t>メイ</t>
    </rPh>
    <rPh sb="1" eb="2">
      <t>イシ</t>
    </rPh>
    <rPh sb="2" eb="3">
      <t>シ</t>
    </rPh>
    <phoneticPr fontId="2"/>
  </si>
  <si>
    <t>　</t>
    <phoneticPr fontId="2"/>
  </si>
  <si>
    <t>明石市　（％）</t>
    <rPh sb="0" eb="2">
      <t>アカシ</t>
    </rPh>
    <rPh sb="2" eb="3">
      <t>シ</t>
    </rPh>
    <rPh sb="3" eb="4">
      <t>ミヤイチ</t>
    </rPh>
    <phoneticPr fontId="2"/>
  </si>
  <si>
    <t>そ</t>
    <phoneticPr fontId="2"/>
  </si>
  <si>
    <t>の</t>
    <phoneticPr fontId="2"/>
  </si>
  <si>
    <t>他</t>
    <rPh sb="0" eb="1">
      <t>ホカ</t>
    </rPh>
    <phoneticPr fontId="2"/>
  </si>
  <si>
    <t>R1</t>
  </si>
  <si>
    <t>S39</t>
  </si>
  <si>
    <t>S40</t>
  </si>
  <si>
    <t>S41</t>
  </si>
  <si>
    <t>S42</t>
  </si>
  <si>
    <t>S43</t>
  </si>
  <si>
    <t>S44</t>
  </si>
  <si>
    <t>S45</t>
  </si>
  <si>
    <t>S46</t>
  </si>
  <si>
    <t>S47</t>
  </si>
  <si>
    <t>S48</t>
  </si>
  <si>
    <t>S49</t>
  </si>
  <si>
    <t>S50</t>
  </si>
  <si>
    <t>S51</t>
  </si>
  <si>
    <t>S52</t>
  </si>
  <si>
    <t>S53</t>
  </si>
  <si>
    <t>S54</t>
  </si>
  <si>
    <t>S55</t>
  </si>
  <si>
    <t>S56</t>
  </si>
  <si>
    <t>S57</t>
  </si>
  <si>
    <t>S58</t>
  </si>
  <si>
    <t>S59</t>
  </si>
  <si>
    <t>S60</t>
  </si>
  <si>
    <t>S61</t>
  </si>
  <si>
    <t>S62</t>
  </si>
  <si>
    <t>S63</t>
  </si>
  <si>
    <t>H1</t>
  </si>
  <si>
    <t>H2</t>
  </si>
  <si>
    <t>H3</t>
  </si>
  <si>
    <t>H4</t>
  </si>
  <si>
    <t>H5</t>
  </si>
  <si>
    <t>H6</t>
  </si>
  <si>
    <t>H7</t>
  </si>
  <si>
    <t>H8</t>
  </si>
  <si>
    <t>H9</t>
  </si>
  <si>
    <t>H10</t>
  </si>
  <si>
    <t>H11</t>
  </si>
  <si>
    <t>H12</t>
  </si>
  <si>
    <t>H13</t>
  </si>
  <si>
    <t>H14</t>
  </si>
  <si>
    <t>H15</t>
  </si>
  <si>
    <t>H16</t>
  </si>
  <si>
    <t>H17</t>
  </si>
  <si>
    <t>H18</t>
  </si>
  <si>
    <t>H19</t>
  </si>
  <si>
    <t>H20</t>
  </si>
  <si>
    <t>H21</t>
  </si>
  <si>
    <t>H22</t>
  </si>
  <si>
    <t>H23</t>
  </si>
  <si>
    <t>H24</t>
  </si>
  <si>
    <t>H25</t>
  </si>
  <si>
    <t>H26</t>
  </si>
  <si>
    <t>H27</t>
  </si>
  <si>
    <t>H28</t>
  </si>
  <si>
    <t>H29</t>
  </si>
  <si>
    <t>H30</t>
  </si>
  <si>
    <t>(参考)全国普及率</t>
    <rPh sb="1" eb="3">
      <t>サンコウ</t>
    </rPh>
    <rPh sb="4" eb="6">
      <t>ゼンコク</t>
    </rPh>
    <rPh sb="6" eb="9">
      <t>フキュウリツ</t>
    </rPh>
    <phoneticPr fontId="2"/>
  </si>
  <si>
    <t>(1)</t>
  </si>
  <si>
    <t>赤穂市</t>
  </si>
  <si>
    <t/>
  </si>
  <si>
    <t>加古川水系加古川</t>
  </si>
  <si>
    <t>円山川水系大谿川</t>
  </si>
  <si>
    <t>円山川水系気比川</t>
  </si>
  <si>
    <t>畑上</t>
  </si>
  <si>
    <t>円山川水系奥山川</t>
  </si>
  <si>
    <t>奥山</t>
  </si>
  <si>
    <t>円山川水系三椒川</t>
  </si>
  <si>
    <t>椒</t>
  </si>
  <si>
    <t>円山川水系出石川</t>
  </si>
  <si>
    <t>小谷</t>
  </si>
  <si>
    <t>円山川水系大光寺川</t>
  </si>
  <si>
    <t>大光寺</t>
  </si>
  <si>
    <t>唐川</t>
  </si>
  <si>
    <t>円山川水系高龍寺川</t>
  </si>
  <si>
    <t>高龍寺</t>
  </si>
  <si>
    <t>丹波篠山市</t>
  </si>
  <si>
    <t>夢前川水系菅生川</t>
  </si>
  <si>
    <t>菅生ダム</t>
  </si>
  <si>
    <t>芦屋川水系・芦屋川</t>
  </si>
  <si>
    <t>武庫川水系山田川</t>
  </si>
  <si>
    <t>山田ダム</t>
  </si>
  <si>
    <t>武庫川水系惣川</t>
  </si>
  <si>
    <t>円山川水系与布土川</t>
  </si>
  <si>
    <t>与布土ダム</t>
  </si>
  <si>
    <t>市川水系市川</t>
  </si>
  <si>
    <t>三原川水系牛内川</t>
  </si>
  <si>
    <t>牛内ダム</t>
  </si>
  <si>
    <t>本庄川水系本庄川</t>
  </si>
  <si>
    <t>本庄川ダム</t>
  </si>
  <si>
    <t>三原川水系成相川</t>
  </si>
  <si>
    <t>成相ダム</t>
  </si>
  <si>
    <t>郡家川水系郡家川</t>
  </si>
  <si>
    <t>佐野川水系佐野川</t>
  </si>
  <si>
    <t>室津川水系室津川</t>
  </si>
  <si>
    <t>楠本川水系楠本川</t>
  </si>
  <si>
    <t>茶間川水系茶間川</t>
  </si>
  <si>
    <t>洲本川水系猪鼻川</t>
  </si>
  <si>
    <t>洲本川水系竹原川</t>
  </si>
  <si>
    <t>天川水系天川</t>
  </si>
  <si>
    <t>長見山水系長見山貯水池</t>
  </si>
  <si>
    <t>長見山貯水池</t>
  </si>
  <si>
    <t>大日川水系細田池</t>
  </si>
  <si>
    <t>原田川水系原田池</t>
  </si>
  <si>
    <t>原田池貯水池</t>
  </si>
  <si>
    <t>倉川水系倉川</t>
  </si>
  <si>
    <t>津井川水系貯水池</t>
  </si>
  <si>
    <t>津井貯水池</t>
  </si>
  <si>
    <t>R01.10.01</t>
  </si>
  <si>
    <t>R01.12.01</t>
  </si>
  <si>
    <t>H31.10.01</t>
  </si>
  <si>
    <t>H26.04.01</t>
  </si>
  <si>
    <t>H18.04.01</t>
  </si>
  <si>
    <t>H24.12.01</t>
  </si>
  <si>
    <t>H22.10.01</t>
  </si>
  <si>
    <t>H26.01.01</t>
  </si>
  <si>
    <t>H20.01.01</t>
  </si>
  <si>
    <t>H08.04.01</t>
  </si>
  <si>
    <t>*1</t>
  </si>
  <si>
    <t>*2</t>
  </si>
  <si>
    <t xml:space="preserve">*1　給水条例の改定をしており、料金改定の理由が、R1.10.1の消費税増税である事業体
</t>
    <phoneticPr fontId="2"/>
  </si>
  <si>
    <t>*2　給水条例の改定は行わなかったが、R1.10.1からの消費税増税により税込水道料金に変更があった事業体</t>
    <phoneticPr fontId="2"/>
  </si>
  <si>
    <t>備考欄詳細</t>
    <phoneticPr fontId="2"/>
  </si>
  <si>
    <t>備考</t>
    <phoneticPr fontId="2"/>
  </si>
  <si>
    <t>平成27年03月17日</t>
  </si>
  <si>
    <t>昭和51年05月31日</t>
  </si>
  <si>
    <t>平成17年01月11日</t>
  </si>
  <si>
    <t>昭和58年02月16日</t>
  </si>
  <si>
    <t>給水対象数(市)</t>
    <rPh sb="4" eb="5">
      <t>スウ</t>
    </rPh>
    <rPh sb="6" eb="7">
      <t>シ</t>
    </rPh>
    <phoneticPr fontId="2"/>
  </si>
  <si>
    <t>給水対象数(町)</t>
    <rPh sb="4" eb="5">
      <t>スウ</t>
    </rPh>
    <rPh sb="6" eb="7">
      <t>マチ</t>
    </rPh>
    <phoneticPr fontId="2"/>
  </si>
  <si>
    <t>給水対象数(企)</t>
    <rPh sb="4" eb="5">
      <t>スウ</t>
    </rPh>
    <rPh sb="6" eb="7">
      <t>キ</t>
    </rPh>
    <phoneticPr fontId="2"/>
  </si>
  <si>
    <t>急速ろ過
その他</t>
  </si>
  <si>
    <t>市</t>
  </si>
  <si>
    <t>昭和</t>
  </si>
  <si>
    <t>口径別</t>
  </si>
  <si>
    <t>組合</t>
  </si>
  <si>
    <t>平成</t>
  </si>
  <si>
    <t>単一制</t>
  </si>
  <si>
    <t>町</t>
  </si>
  <si>
    <t>上月</t>
  </si>
  <si>
    <t>芦屋</t>
    <rPh sb="0" eb="2">
      <t>アシヤ</t>
    </rPh>
    <phoneticPr fontId="6"/>
  </si>
  <si>
    <t>宝塚</t>
    <rPh sb="0" eb="2">
      <t>タカラヅカ</t>
    </rPh>
    <phoneticPr fontId="3"/>
  </si>
  <si>
    <t>伊丹</t>
    <rPh sb="0" eb="2">
      <t>イタミ</t>
    </rPh>
    <phoneticPr fontId="3"/>
  </si>
  <si>
    <t>加古川</t>
    <rPh sb="0" eb="3">
      <t>カコガワ</t>
    </rPh>
    <phoneticPr fontId="3"/>
  </si>
  <si>
    <t>加東</t>
    <rPh sb="0" eb="2">
      <t>カトウ</t>
    </rPh>
    <phoneticPr fontId="3"/>
  </si>
  <si>
    <t>中播磨</t>
    <rPh sb="0" eb="1">
      <t>ナカ</t>
    </rPh>
    <rPh sb="1" eb="3">
      <t>ハリマ</t>
    </rPh>
    <phoneticPr fontId="3"/>
  </si>
  <si>
    <t>龍野</t>
    <rPh sb="0" eb="2">
      <t>タツノ</t>
    </rPh>
    <phoneticPr fontId="3"/>
  </si>
  <si>
    <t>赤穂</t>
    <rPh sb="0" eb="2">
      <t>アコウ</t>
    </rPh>
    <phoneticPr fontId="3"/>
  </si>
  <si>
    <t>豊岡</t>
    <rPh sb="0" eb="2">
      <t>トヨオカ</t>
    </rPh>
    <phoneticPr fontId="3"/>
  </si>
  <si>
    <t>朝来</t>
    <rPh sb="0" eb="2">
      <t>アサゴ</t>
    </rPh>
    <phoneticPr fontId="3"/>
  </si>
  <si>
    <t>丹波</t>
    <rPh sb="0" eb="2">
      <t>タンバ</t>
    </rPh>
    <phoneticPr fontId="3"/>
  </si>
  <si>
    <t>洲本</t>
    <rPh sb="0" eb="2">
      <t>スモト</t>
    </rPh>
    <phoneticPr fontId="3"/>
  </si>
  <si>
    <t>神戸市</t>
    <rPh sb="0" eb="3">
      <t>コウベシ</t>
    </rPh>
    <phoneticPr fontId="3"/>
  </si>
  <si>
    <t>明石市</t>
    <rPh sb="0" eb="2">
      <t>アカシ</t>
    </rPh>
    <rPh sb="2" eb="3">
      <t>シ</t>
    </rPh>
    <phoneticPr fontId="3"/>
  </si>
  <si>
    <t>西宮市</t>
    <rPh sb="0" eb="3">
      <t>ニシノミヤシ</t>
    </rPh>
    <phoneticPr fontId="6"/>
  </si>
  <si>
    <t>受水のみ</t>
  </si>
  <si>
    <t>（</t>
  </si>
  <si>
    <t>）</t>
  </si>
  <si>
    <t>浄水併用</t>
  </si>
  <si>
    <t>良</t>
  </si>
  <si>
    <t>登録機関</t>
  </si>
  <si>
    <t>有</t>
  </si>
  <si>
    <t>神戸市灘区篠原北町3-11-15</t>
  </si>
  <si>
    <t>併用</t>
  </si>
  <si>
    <t>膜ろ過</t>
  </si>
  <si>
    <t>急速ろ過,除鉄,除Mn,膜ろ過</t>
  </si>
  <si>
    <t>神戸市中央区御幸通2-1-10</t>
  </si>
  <si>
    <t>自己水源</t>
  </si>
  <si>
    <t>急速ろ過,除鉄,除Mn</t>
  </si>
  <si>
    <t>除鉄,除Mn,膜ろ過</t>
  </si>
  <si>
    <t>神戸市中央区加納町1-3-2</t>
  </si>
  <si>
    <t>神戸市中央区東川崎町１丁目８－1</t>
  </si>
  <si>
    <t>神戸市中央区楠町7-5-2</t>
  </si>
  <si>
    <t>急速ろ過,膜ろ過</t>
  </si>
  <si>
    <t>専用</t>
  </si>
  <si>
    <t>神戸市垂水区狩口台1・2丁目，
南多聞台７丁目他</t>
  </si>
  <si>
    <t>神戸市垂水区本多聞
5</t>
  </si>
  <si>
    <t>簡易ろ過</t>
  </si>
  <si>
    <t>除鉄,除Mn</t>
  </si>
  <si>
    <t>社会福祉法人大慈厚生事業会
大慈園</t>
  </si>
  <si>
    <t>緩速ろ過</t>
  </si>
  <si>
    <t>社会福祉法人恩徳福祉会
サンビラこうべ</t>
  </si>
  <si>
    <t>川崎重工業㈱
西神工場</t>
  </si>
  <si>
    <t>神戸市西区高塚台２－８－１</t>
  </si>
  <si>
    <t>住友精密工業株式会社</t>
  </si>
  <si>
    <t>尼崎市扶桑町1-10</t>
  </si>
  <si>
    <t>尼崎市杭瀬南新町3-2-1</t>
  </si>
  <si>
    <t>尼崎市西立花町5-12-1</t>
  </si>
  <si>
    <t>西宮市枝川町</t>
  </si>
  <si>
    <t>西宮市高須町1丁目</t>
  </si>
  <si>
    <t>西宮市高須町2丁目</t>
  </si>
  <si>
    <t>学校法人関西学院</t>
  </si>
  <si>
    <t>読売ゴルフ株式会社</t>
  </si>
  <si>
    <t>西宮市塩瀬町名塩北山</t>
  </si>
  <si>
    <t>西宮市山口町船坂下ヶ平柏木谷1825-3</t>
  </si>
  <si>
    <t>西宮市甲子園高潮町3-30</t>
  </si>
  <si>
    <t>西宮市甲山町53-20</t>
  </si>
  <si>
    <t>西宮市今津山中町11-1</t>
  </si>
  <si>
    <t>西宮市今津水波町6-30</t>
  </si>
  <si>
    <t>西宮市室川町10-22</t>
  </si>
  <si>
    <t>西宮市鳴尾浜3-5-7</t>
  </si>
  <si>
    <t>西宮市上鳴尾町4-31</t>
  </si>
  <si>
    <t>西宮市高松町3-7</t>
  </si>
  <si>
    <t>西宮市鳴尾浜一丁目22-5</t>
  </si>
  <si>
    <t>西宮市田近野町7-32</t>
  </si>
  <si>
    <t>太陽物産株式会社</t>
  </si>
  <si>
    <t>未着工</t>
  </si>
  <si>
    <t>芦屋市高浜町</t>
  </si>
  <si>
    <t>保健所・衛研</t>
  </si>
  <si>
    <t>宝塚市切畑字桜小堀</t>
  </si>
  <si>
    <t>宝塚市切畑字検見</t>
  </si>
  <si>
    <t>宝塚市切畑字長尾山</t>
  </si>
  <si>
    <t>宝塚市弥生町</t>
  </si>
  <si>
    <t>阪急電鉄（株）宝塚ホテル</t>
  </si>
  <si>
    <t>宝塚市栄町</t>
  </si>
  <si>
    <t>三田市上本庄</t>
  </si>
  <si>
    <t>無</t>
  </si>
  <si>
    <t>三田市下槻瀬</t>
  </si>
  <si>
    <t>三田市藍本</t>
  </si>
  <si>
    <t>明石市魚住町清水2744-30</t>
  </si>
  <si>
    <t>明石市松が丘2-2</t>
  </si>
  <si>
    <t>明石市大久保町高丘3-1-1</t>
  </si>
  <si>
    <t>三菱重工業㈱取締役神戸造船所長</t>
  </si>
  <si>
    <t>明石市二見町南二見1番地</t>
  </si>
  <si>
    <t>明石市魚住町清水3208</t>
  </si>
  <si>
    <t>明石市魚住町清水1871-3</t>
  </si>
  <si>
    <t>明石市二見町南二見1-33</t>
  </si>
  <si>
    <t>除鉄,除Mn,膜ろ過,その他</t>
  </si>
  <si>
    <t>学校法人睦学園（兵庫大学）</t>
  </si>
  <si>
    <t>加古川市平岡町新在家2301</t>
  </si>
  <si>
    <t>医療法人達磨会（東加古川病院）</t>
  </si>
  <si>
    <t>加古川市平岡町新在家1197-3</t>
  </si>
  <si>
    <t>ニシカワ食品株式会社</t>
  </si>
  <si>
    <t>加古川市野口町長砂799</t>
  </si>
  <si>
    <t>除鉄</t>
  </si>
  <si>
    <t>イオンリテール株式会社（イオン加古川店）</t>
  </si>
  <si>
    <t>加古川市平岡町新在家615-1</t>
  </si>
  <si>
    <t>コナミスポーツ株式会社（コナミスポーツクラブ加古川）</t>
  </si>
  <si>
    <t>加古川市別府町緑町2</t>
  </si>
  <si>
    <t>株式会社メイショク</t>
  </si>
  <si>
    <t>加古川市野口町北野434-1</t>
  </si>
  <si>
    <t>株式会社神戸製鋼所加古川製鉄所</t>
  </si>
  <si>
    <t>加古川市金沢町1</t>
  </si>
  <si>
    <t>加古川市八幡町宗佐５４４</t>
  </si>
  <si>
    <t>高砂市荒井町新浜1丁目1番1号</t>
  </si>
  <si>
    <t>稲美町岡2680</t>
  </si>
  <si>
    <t>稲美町六分一1183</t>
  </si>
  <si>
    <t>原水併用</t>
  </si>
  <si>
    <t>小野市桜台１番地</t>
  </si>
  <si>
    <t>加東市新定字流尾2063番地3</t>
  </si>
  <si>
    <t>加東市永福字高ツコ663番地61</t>
  </si>
  <si>
    <t>西脇市</t>
  </si>
  <si>
    <t>西脇市黒田庄町田高313</t>
  </si>
  <si>
    <t>膜ろ過,その他</t>
  </si>
  <si>
    <t>活性炭</t>
  </si>
  <si>
    <t>急速ろ過,その他</t>
  </si>
  <si>
    <t>粒状活性炭</t>
  </si>
  <si>
    <t>姫路市飾磨区妻鹿常盤町</t>
  </si>
  <si>
    <t>姫路市仁豊野６５０</t>
  </si>
  <si>
    <t>ろ過、紫外線</t>
  </si>
  <si>
    <t>姫路市駅前町60</t>
  </si>
  <si>
    <t>姫路市別所町佐土１１１８</t>
  </si>
  <si>
    <t>学校法人都築学園
神戸医療福祉大学</t>
  </si>
  <si>
    <t>神崎郡福崎町高岡1966-5</t>
  </si>
  <si>
    <t>たつの市揖保川町半田703-1</t>
  </si>
  <si>
    <t>たつの市揖保川町馬場805</t>
  </si>
  <si>
    <t>宍粟市山崎町春安111-1</t>
  </si>
  <si>
    <t>宍粟市一宮町福知1757-16</t>
  </si>
  <si>
    <t>宍粟市波賀町上野1799-6</t>
  </si>
  <si>
    <t>宍粟市千種町西河内1047-218</t>
  </si>
  <si>
    <t>宍粟市山崎町川戸1821</t>
  </si>
  <si>
    <t>豊岡市瀬戸</t>
  </si>
  <si>
    <t>豊岡市竹野町竹野</t>
  </si>
  <si>
    <t>香美町小代区新屋</t>
  </si>
  <si>
    <t>給水制限あり</t>
  </si>
  <si>
    <t>水質悪化あり</t>
  </si>
  <si>
    <t>丹波篠山市矢代231-1</t>
  </si>
  <si>
    <t>丹波篠山市日置25-1</t>
  </si>
  <si>
    <t>丹波市</t>
  </si>
  <si>
    <t>洲本市</t>
  </si>
  <si>
    <t>三洋電機㈱</t>
  </si>
  <si>
    <t>洲本市上内膳222-1</t>
  </si>
  <si>
    <t>洲本市五色町都志
1151</t>
  </si>
  <si>
    <t>イオンリテール株式会社</t>
  </si>
  <si>
    <t>洲本市塩屋１-1-18</t>
  </si>
  <si>
    <t>洲本市小路谷20</t>
  </si>
  <si>
    <t>淡路市</t>
  </si>
  <si>
    <t>本州四国連絡高速道路(株)</t>
  </si>
  <si>
    <t>淡路市岩屋3118番1</t>
  </si>
  <si>
    <t>株式会社夢舞台</t>
  </si>
  <si>
    <t>淡路市夢舞台1及び2番</t>
  </si>
  <si>
    <t>淡路市育波558番2</t>
  </si>
  <si>
    <t>淡路市大町畑597番4</t>
  </si>
  <si>
    <t>淡路市大磯9番3</t>
  </si>
  <si>
    <t>南あわじ市</t>
  </si>
  <si>
    <t>2019/08/30</t>
  </si>
  <si>
    <t>急速ろ過,除鉄,除Mn,その他</t>
  </si>
  <si>
    <t>能勢観光開発(株)</t>
  </si>
  <si>
    <t>能勢カントリー倶楽部</t>
  </si>
  <si>
    <t>(株)ヤマトハウジング</t>
  </si>
  <si>
    <t>東海カントリー倶楽部</t>
  </si>
  <si>
    <t>新有馬開発㈱</t>
  </si>
  <si>
    <t>有馬カンツリー倶楽部</t>
  </si>
  <si>
    <t>千刈興産㈱</t>
  </si>
  <si>
    <t>千刈カンツリー倶楽部</t>
  </si>
  <si>
    <t>貯</t>
  </si>
  <si>
    <t>有馬冨士開発㈱</t>
  </si>
  <si>
    <t>有馬冨士カンツリークラブ</t>
  </si>
  <si>
    <t>貯・深</t>
  </si>
  <si>
    <t>三田レークサイド開発㈱</t>
  </si>
  <si>
    <t>三田レークサイドカントリークラブ</t>
  </si>
  <si>
    <t>オイシスはりま工場</t>
  </si>
  <si>
    <t>オイシスはりま工場敷地内</t>
  </si>
  <si>
    <t>広野ゴルフ倶楽部</t>
  </si>
  <si>
    <t>ゴルフ場内</t>
  </si>
  <si>
    <t>グリコ兵庫アイスクリーム㈱</t>
  </si>
  <si>
    <t>マスターズゴルフ倶楽部㈱</t>
  </si>
  <si>
    <t>三明㈱（関西ゴルフクラブ）</t>
  </si>
  <si>
    <t>社会福祉法人まほろば</t>
  </si>
  <si>
    <t>まほろば内</t>
  </si>
  <si>
    <t>小野観光開発㈱</t>
  </si>
  <si>
    <t>ピーエスコンクリート（株）兵庫工場</t>
  </si>
  <si>
    <t>社会福祉法人　真秀会</t>
  </si>
  <si>
    <t>特別養護老人ホームなごやか</t>
  </si>
  <si>
    <t>きよみづ観光㈱</t>
  </si>
  <si>
    <t>きよみづ郷（別荘）</t>
  </si>
  <si>
    <t>㈱ABCゴルフ倶楽部</t>
  </si>
  <si>
    <t>グリーンエコー笠形</t>
  </si>
  <si>
    <t>（株）サン・デベロッパー</t>
  </si>
  <si>
    <t>粟賀ゴルフ</t>
  </si>
  <si>
    <t>兵庫県教育長</t>
  </si>
  <si>
    <t>兎和野高原野外教育センター</t>
  </si>
  <si>
    <t>㈱NEO　MAX近畿</t>
  </si>
  <si>
    <t>朝来市長</t>
  </si>
  <si>
    <t>白口</t>
  </si>
  <si>
    <t>藤和</t>
  </si>
  <si>
    <t>朝日</t>
  </si>
  <si>
    <t>浪速企業株式会社</t>
  </si>
  <si>
    <t>鳳鳴カントリークラブ</t>
  </si>
  <si>
    <t>大谷実業株式会社</t>
  </si>
  <si>
    <t>大谷草山開発株式会社</t>
  </si>
  <si>
    <t>医療法人社団みどり会　にしき記念病院</t>
  </si>
  <si>
    <t>にしき記念病院</t>
  </si>
  <si>
    <t>株式会社ジー・パーク</t>
  </si>
  <si>
    <t>Gパーク山南ゴルフ倶楽部</t>
  </si>
  <si>
    <t>休止中</t>
  </si>
  <si>
    <t>サンケイ開発株式会社</t>
  </si>
  <si>
    <t>直接ろ過</t>
  </si>
  <si>
    <t>淡路フェリーボート(株)</t>
  </si>
  <si>
    <t>洲本カントリークラブ</t>
  </si>
  <si>
    <t>淡路島酪農農業協同組合</t>
  </si>
  <si>
    <t>淡路島酪農農業協同組合牛乳工場</t>
  </si>
  <si>
    <t>（株）あわじ浜離宮</t>
  </si>
  <si>
    <t>あわじ浜離宮</t>
  </si>
  <si>
    <t>除マンガン・活性炭</t>
  </si>
  <si>
    <t>MFろ過池</t>
  </si>
  <si>
    <t>住吉駅ビル内食品加工施設等</t>
  </si>
  <si>
    <t>急速・ＭＦろ過他</t>
  </si>
  <si>
    <t>RO膜ろ過</t>
  </si>
  <si>
    <t>姫路市中央卸内市場内</t>
  </si>
  <si>
    <t>まねき食品工場内</t>
  </si>
  <si>
    <t>ネスレ日本株式会社　姫路工場内</t>
  </si>
  <si>
    <t>ヤマサ蒲鉾株式会社夢前工場内</t>
  </si>
  <si>
    <t>簡易ろ過・除鉄・除ﾏ・UV・フィルター</t>
  </si>
  <si>
    <t>日本水産株式会社姫路総合工場</t>
  </si>
  <si>
    <t>除鉄・活性炭・膜ろ過</t>
  </si>
  <si>
    <t>吉岡興業㈱</t>
  </si>
  <si>
    <t>除鉄・除マ・活性炭・膜ろ過</t>
  </si>
  <si>
    <t>社会福祉法人あいむ</t>
  </si>
  <si>
    <t>姫路市広畑区所在の社会福祉法人あいむ所有施設</t>
  </si>
  <si>
    <t>除鉄・除マンガン・UV</t>
  </si>
  <si>
    <t>和牛マスター株式会社</t>
  </si>
  <si>
    <t>活性炭・UF膜</t>
  </si>
  <si>
    <t>株式会社御座候工場棟・工場ショップ・あずきミュージアム</t>
  </si>
  <si>
    <t>除鉄・除マンガン・プレフィルター</t>
  </si>
  <si>
    <t>ダイセル化学工業㈱</t>
  </si>
  <si>
    <t>尼崎市神崎町１２－１</t>
  </si>
  <si>
    <t>原</t>
  </si>
  <si>
    <t>㈱ダイドー技建</t>
  </si>
  <si>
    <t>苦楽園三番町開発地</t>
  </si>
  <si>
    <t>未給水</t>
  </si>
  <si>
    <t>株式会社カナリー西宮工場</t>
  </si>
  <si>
    <t>深、併用</t>
  </si>
  <si>
    <t>芦屋</t>
    <rPh sb="0" eb="1">
      <t>アシ</t>
    </rPh>
    <rPh sb="1" eb="2">
      <t>ヤ</t>
    </rPh>
    <phoneticPr fontId="6"/>
  </si>
  <si>
    <t>宝塚</t>
    <rPh sb="0" eb="1">
      <t>タカラ</t>
    </rPh>
    <rPh sb="1" eb="2">
      <t>ツカ</t>
    </rPh>
    <phoneticPr fontId="3"/>
  </si>
  <si>
    <t>伊丹</t>
    <rPh sb="0" eb="1">
      <t>イ</t>
    </rPh>
    <rPh sb="1" eb="2">
      <t>ニ</t>
    </rPh>
    <phoneticPr fontId="3"/>
  </si>
  <si>
    <t>加東</t>
    <rPh sb="0" eb="1">
      <t>カ</t>
    </rPh>
    <rPh sb="1" eb="2">
      <t>ヒガシ</t>
    </rPh>
    <phoneticPr fontId="3"/>
  </si>
  <si>
    <t>龍野</t>
    <rPh sb="0" eb="1">
      <t>リュウ</t>
    </rPh>
    <rPh sb="1" eb="2">
      <t>ノ</t>
    </rPh>
    <phoneticPr fontId="3"/>
  </si>
  <si>
    <t>赤穂</t>
    <rPh sb="0" eb="1">
      <t>アカ</t>
    </rPh>
    <rPh sb="1" eb="2">
      <t>ホ</t>
    </rPh>
    <phoneticPr fontId="3"/>
  </si>
  <si>
    <t>豊岡</t>
    <rPh sb="0" eb="1">
      <t>ユタカ</t>
    </rPh>
    <rPh sb="1" eb="2">
      <t>オカ</t>
    </rPh>
    <phoneticPr fontId="3"/>
  </si>
  <si>
    <t>朝来</t>
    <rPh sb="0" eb="1">
      <t>アサ</t>
    </rPh>
    <rPh sb="1" eb="2">
      <t>ライ</t>
    </rPh>
    <phoneticPr fontId="3"/>
  </si>
  <si>
    <t>丹波</t>
    <rPh sb="0" eb="1">
      <t>タン</t>
    </rPh>
    <rPh sb="1" eb="2">
      <t>ナミ</t>
    </rPh>
    <phoneticPr fontId="3"/>
  </si>
  <si>
    <t>洲本</t>
    <rPh sb="0" eb="1">
      <t>シュウ</t>
    </rPh>
    <rPh sb="1" eb="2">
      <t>ホン</t>
    </rPh>
    <phoneticPr fontId="3"/>
  </si>
  <si>
    <t>明石市</t>
    <rPh sb="0" eb="1">
      <t>メイ</t>
    </rPh>
    <rPh sb="1" eb="2">
      <t>イシ</t>
    </rPh>
    <rPh sb="2" eb="3">
      <t>シ</t>
    </rPh>
    <phoneticPr fontId="3"/>
  </si>
  <si>
    <t>丹波篠山市</t>
    <phoneticPr fontId="2"/>
  </si>
  <si>
    <t>原水</t>
    <rPh sb="0" eb="2">
      <t>ゲンスイ</t>
    </rPh>
    <phoneticPr fontId="2"/>
  </si>
  <si>
    <t>受水</t>
    <rPh sb="0" eb="2">
      <t>ジュスイ</t>
    </rPh>
    <phoneticPr fontId="2"/>
  </si>
  <si>
    <t>2017/12/23</t>
  </si>
  <si>
    <t>2017/11/02</t>
  </si>
  <si>
    <t>2008/03/28</t>
  </si>
  <si>
    <t>2007/03/22</t>
  </si>
  <si>
    <t>2005/03/01</t>
  </si>
  <si>
    <t>2006/05/20</t>
  </si>
  <si>
    <t>2014/11/14</t>
  </si>
  <si>
    <t>2011/06/20</t>
  </si>
  <si>
    <t>2012/01/25</t>
  </si>
  <si>
    <t>2013/06/15</t>
  </si>
  <si>
    <t>1980/08/01</t>
  </si>
  <si>
    <t>1978/12/01</t>
  </si>
  <si>
    <t>1970/06/01</t>
  </si>
  <si>
    <t>1975/07/01</t>
  </si>
  <si>
    <t>1983/08/01</t>
  </si>
  <si>
    <t>1970/11/01</t>
  </si>
  <si>
    <t>1972/04/01</t>
  </si>
  <si>
    <t>2011/03/25</t>
  </si>
  <si>
    <t>2010/07/09</t>
  </si>
  <si>
    <t>1967/07/01</t>
  </si>
  <si>
    <t>1974/06/01</t>
  </si>
  <si>
    <t>1975/02/01</t>
  </si>
  <si>
    <t xml:space="preserve">神戸市西区神出町広谷623-16 </t>
  </si>
  <si>
    <t>2015/02/02</t>
  </si>
  <si>
    <t xml:space="preserve">神戸市西区北山台3-1-1 </t>
  </si>
  <si>
    <t>1991/05/20</t>
  </si>
  <si>
    <t xml:space="preserve">神戸市西区岩岡町字坂ノ下656-2 </t>
  </si>
  <si>
    <t>2012/12/18</t>
  </si>
  <si>
    <t xml:space="preserve">神戸市西区神出町小束野9-94 </t>
  </si>
  <si>
    <t>2002/03/31</t>
  </si>
  <si>
    <t>1999/11/22</t>
  </si>
  <si>
    <t>2003/09/01</t>
  </si>
  <si>
    <t>1984/06/30</t>
  </si>
  <si>
    <t>2014/02/28</t>
  </si>
  <si>
    <t>2006/11/24</t>
  </si>
  <si>
    <t>2007/07/24</t>
  </si>
  <si>
    <t>2007/07/20</t>
  </si>
  <si>
    <t>2007/10/01</t>
  </si>
  <si>
    <t>2008/05/20</t>
  </si>
  <si>
    <t>2009/10/21</t>
  </si>
  <si>
    <t>1996/02/01</t>
  </si>
  <si>
    <t xml:space="preserve">神戸市西区神出町宝勢字大蔵谷774-39 </t>
  </si>
  <si>
    <t>1999/12/11</t>
  </si>
  <si>
    <t>2010/04/15</t>
  </si>
  <si>
    <t>敷島製パン㈱　神戸工場</t>
  </si>
  <si>
    <t>2011/09/26</t>
  </si>
  <si>
    <t>山崎製パン㈱　神戸工場</t>
  </si>
  <si>
    <t>2018/03/05</t>
  </si>
  <si>
    <t>2019/07/11</t>
  </si>
  <si>
    <t>2015/12/29</t>
  </si>
  <si>
    <t>1963/09/01</t>
  </si>
  <si>
    <t>1979/04/01</t>
  </si>
  <si>
    <t>1980/03/01</t>
  </si>
  <si>
    <t>1983/01/01</t>
  </si>
  <si>
    <t>1984/12/01</t>
  </si>
  <si>
    <t>1985/05/01</t>
  </si>
  <si>
    <t>1983/07/01</t>
  </si>
  <si>
    <t>1984/06/01</t>
  </si>
  <si>
    <t>2004/05/01</t>
  </si>
  <si>
    <t>2008/05/15</t>
  </si>
  <si>
    <t>2009/05/26</t>
  </si>
  <si>
    <t>2011/06/21</t>
  </si>
  <si>
    <t>2012/04/22</t>
  </si>
  <si>
    <t>2012/08/01</t>
  </si>
  <si>
    <t>2012/08/28</t>
  </si>
  <si>
    <t>2013/04/24</t>
  </si>
  <si>
    <t>2013/06/13</t>
  </si>
  <si>
    <t>2014/03/20</t>
  </si>
  <si>
    <t>2018/03/27</t>
  </si>
  <si>
    <t>2018/11/22</t>
  </si>
  <si>
    <t>1989/01/01</t>
  </si>
  <si>
    <t>1961/11/01</t>
  </si>
  <si>
    <t>1989/03/01</t>
  </si>
  <si>
    <t>1964/07/01</t>
  </si>
  <si>
    <t>1976/06/01</t>
  </si>
  <si>
    <t>1993/08/01</t>
  </si>
  <si>
    <t>1998/03/27</t>
  </si>
  <si>
    <t>1999/04/17</t>
  </si>
  <si>
    <t>2002/11/12</t>
  </si>
  <si>
    <t>1997/05/19</t>
  </si>
  <si>
    <t>1956/10/01</t>
  </si>
  <si>
    <t>1967/02/01</t>
  </si>
  <si>
    <t>1975/09/01</t>
  </si>
  <si>
    <t>2011/09/22</t>
  </si>
  <si>
    <t>2012/03/26</t>
  </si>
  <si>
    <t>2018/09/14</t>
  </si>
  <si>
    <t>1976/09/01</t>
  </si>
  <si>
    <t>保健所・衛研,登録機関</t>
  </si>
  <si>
    <t>2011/03/12</t>
  </si>
  <si>
    <t>2010/09/30</t>
  </si>
  <si>
    <t>1999/03/01</t>
  </si>
  <si>
    <t>2011/08/26</t>
  </si>
  <si>
    <t>2012/01/31</t>
  </si>
  <si>
    <t>2017/12/01</t>
  </si>
  <si>
    <t>1968/03/01</t>
  </si>
  <si>
    <t>2007/03/29</t>
  </si>
  <si>
    <t>1987/04/01</t>
  </si>
  <si>
    <t>1994/07/01</t>
  </si>
  <si>
    <t>1976/07/15</t>
  </si>
  <si>
    <t>1991/07/10</t>
  </si>
  <si>
    <t>1979/07/20</t>
  </si>
  <si>
    <t>2003/01/08</t>
  </si>
  <si>
    <t>1979/02/09</t>
  </si>
  <si>
    <t>1979/07/09</t>
  </si>
  <si>
    <t>1989/09/13</t>
  </si>
  <si>
    <t>1990/04/24</t>
  </si>
  <si>
    <t>2005/05/30</t>
  </si>
  <si>
    <t>2010/10/26</t>
  </si>
  <si>
    <t>2018/04/04</t>
  </si>
  <si>
    <t>1976/04/01</t>
  </si>
  <si>
    <t>1975/04/01</t>
  </si>
  <si>
    <t>2009/03/01</t>
  </si>
  <si>
    <t>2016/07/01</t>
  </si>
  <si>
    <t>2004/10/01</t>
  </si>
  <si>
    <t>2006/04/01</t>
  </si>
  <si>
    <t>2009/08/01</t>
  </si>
  <si>
    <t>2009/12/01</t>
  </si>
  <si>
    <t>2009/11/01</t>
  </si>
  <si>
    <t>2010/01/01</t>
  </si>
  <si>
    <t>2012/11/01</t>
  </si>
  <si>
    <t>2014/11/01</t>
  </si>
  <si>
    <t>2018/03/01</t>
  </si>
  <si>
    <t>2015/08/07</t>
  </si>
  <si>
    <t>1992/03/31</t>
  </si>
  <si>
    <t>2007/03/12</t>
  </si>
  <si>
    <t>1991/01/01</t>
  </si>
  <si>
    <t>1982/08/01</t>
  </si>
  <si>
    <t>2010/04/01</t>
  </si>
  <si>
    <t>1986/11/01</t>
  </si>
  <si>
    <t>2015/11/01</t>
  </si>
  <si>
    <t>1969/07/01</t>
  </si>
  <si>
    <t>1982/09/01</t>
  </si>
  <si>
    <t>2004/08/01</t>
  </si>
  <si>
    <t>1993/04/01</t>
  </si>
  <si>
    <t>2005/04/30</t>
  </si>
  <si>
    <t>1965/02/01</t>
  </si>
  <si>
    <t>2000/10/01</t>
  </si>
  <si>
    <t>松下電器産業労働組合　ユニトピアささやま</t>
  </si>
  <si>
    <t>2003/03/31</t>
  </si>
  <si>
    <t>2005/08/15</t>
  </si>
  <si>
    <t>宗教法人　円応教</t>
  </si>
  <si>
    <t>2003/07/11</t>
  </si>
  <si>
    <t>2008/08/26</t>
  </si>
  <si>
    <t>㈱Golf and Art Resort JAPAN</t>
  </si>
  <si>
    <t>2002/09/30</t>
  </si>
  <si>
    <t>2013/08/08</t>
  </si>
  <si>
    <t>2014/05/16</t>
  </si>
  <si>
    <t>2003/04/16</t>
  </si>
  <si>
    <t>2011/08/08</t>
  </si>
  <si>
    <t>2011/04/07</t>
  </si>
  <si>
    <t>2012/06/18</t>
  </si>
  <si>
    <t>2015/09/10</t>
  </si>
  <si>
    <t>2003/10/21</t>
  </si>
  <si>
    <t>2013/08/21</t>
  </si>
  <si>
    <t>2014/10/31</t>
  </si>
  <si>
    <t>原水として
工業用水受水</t>
  </si>
  <si>
    <t>緩速・急速ろ過、膜ろ過</t>
  </si>
  <si>
    <t>ヒラキ㈱</t>
  </si>
  <si>
    <t>R2</t>
    <phoneticPr fontId="2"/>
  </si>
  <si>
    <t>琵琶湖総合開発</t>
  </si>
  <si>
    <t>加古川水系脇川川</t>
  </si>
  <si>
    <t>R02.04.01</t>
  </si>
  <si>
    <t>神戸大学医学部附属病院</t>
  </si>
  <si>
    <t>UR都市機構西日本支社</t>
  </si>
  <si>
    <t>公団落合団地第１期</t>
  </si>
  <si>
    <t>神戸メリケンパークオリエンタルホテル　専用水道</t>
  </si>
  <si>
    <t>トラストグレイス御影</t>
  </si>
  <si>
    <t>社会福祉法人神戸海星会</t>
  </si>
  <si>
    <t>うみのほし</t>
  </si>
  <si>
    <t>医療法人財団神戸海星病院</t>
  </si>
  <si>
    <t>神戸海星病院　</t>
  </si>
  <si>
    <t>神戸三宮ユニオンホテル</t>
  </si>
  <si>
    <t>神戸ハーバーランド　万葉倶楽部</t>
  </si>
  <si>
    <t>㈱カネカフード</t>
  </si>
  <si>
    <t>㈱カネカフード第１・第２工場</t>
  </si>
  <si>
    <t>医療法人財団　兵庫錦秀会</t>
  </si>
  <si>
    <t>神出病院</t>
  </si>
  <si>
    <t>神戸食品団地協同組合</t>
  </si>
  <si>
    <t>㈱レインボースター</t>
  </si>
  <si>
    <t>神戸西神オリエンタルホテル</t>
  </si>
  <si>
    <t>イズミヤ㈱</t>
  </si>
  <si>
    <t>イズミヤ西神戸店</t>
  </si>
  <si>
    <t>雪印メグミルク㈱</t>
  </si>
  <si>
    <t>神戸工場</t>
  </si>
  <si>
    <t>神戸ワイナリー／兵庫県立西神戸高等特別支援学校</t>
  </si>
  <si>
    <t>社会福祉法人大慈厚生事業会</t>
  </si>
  <si>
    <t>ケアハウス大慈</t>
  </si>
  <si>
    <t>モロゾフ株式会社</t>
  </si>
  <si>
    <t>モロゾフ㈱西神工場</t>
  </si>
  <si>
    <t>医療法人社団　東峰会</t>
  </si>
  <si>
    <t>関西青少年サナトリューム</t>
  </si>
  <si>
    <t>独立行政法人都市再生機構　西日本支社</t>
  </si>
  <si>
    <t>都市機構住宅　有野Ｂ団地№１　受水槽</t>
  </si>
  <si>
    <t>都市機構住宅　花山東団地№２　受水槽</t>
  </si>
  <si>
    <t>イオンモール株式会社</t>
  </si>
  <si>
    <t>イオンモール神戸北</t>
  </si>
  <si>
    <t>都市機構住宅　有野Ｂ団地№２　受水槽</t>
  </si>
  <si>
    <t>都市機構住宅　ひよどり台団地No.1受水槽</t>
  </si>
  <si>
    <t>公団落合団地第２期</t>
  </si>
  <si>
    <t>都市機構住宅　花山東団地№１　受水槽</t>
  </si>
  <si>
    <t>都市機構住宅　鈴蘭台第１団地</t>
  </si>
  <si>
    <t>㈱ブラウン・インベストメント・マネジメント</t>
  </si>
  <si>
    <t>有馬きらり</t>
  </si>
  <si>
    <t>医療法人博愛会</t>
  </si>
  <si>
    <t>広野高原病院</t>
  </si>
  <si>
    <t>医療法人社団　薫英の会</t>
  </si>
  <si>
    <t>久野病院</t>
  </si>
  <si>
    <t>医療法人敬性会</t>
  </si>
  <si>
    <t>神戸白鷺病院</t>
  </si>
  <si>
    <t>社会福祉法人六甲福祉会</t>
  </si>
  <si>
    <t>岩岡の郷</t>
  </si>
  <si>
    <t>新多聞団地（第１給水塔）</t>
  </si>
  <si>
    <t>公団住宅明石舞子Ｃ団地</t>
  </si>
  <si>
    <t>新多聞団地（第３給水塔）</t>
  </si>
  <si>
    <t>新多聞団地（第２給水塔）</t>
  </si>
  <si>
    <t>日鉄鋼板株式会社　西日本製鉄所</t>
  </si>
  <si>
    <t>2005/01/15</t>
  </si>
  <si>
    <t>株式会社TVE</t>
  </si>
  <si>
    <t>2008/10/13</t>
  </si>
  <si>
    <t>住友精密工業株式会社内　工業用水浄化設備</t>
  </si>
  <si>
    <t>医療法人社団健癒会</t>
  </si>
  <si>
    <t>介護老人保健施設ふるさとの家</t>
  </si>
  <si>
    <t>ロテルド甲子園株式会社</t>
  </si>
  <si>
    <t>ホテルヒューイット甲子園</t>
  </si>
  <si>
    <t>西宮市上ケ原一番町1-155</t>
  </si>
  <si>
    <t>医療法人喜望会谷向病院</t>
  </si>
  <si>
    <t>谷向病院</t>
  </si>
  <si>
    <t>社会医療法人渡邊高記念会</t>
  </si>
  <si>
    <t>西宮渡辺病院</t>
  </si>
  <si>
    <t>一般財団法人仁明会</t>
  </si>
  <si>
    <t>仁明会病院</t>
  </si>
  <si>
    <t>社会医療法人甲友会</t>
  </si>
  <si>
    <t>西宮協立脳神経外科病院</t>
  </si>
  <si>
    <t>独立行政法人都市再生機構西日本支社</t>
  </si>
  <si>
    <t>武庫川団地西第一</t>
  </si>
  <si>
    <t>武庫川あおぞらのまち住宅管理組合</t>
  </si>
  <si>
    <t>武庫川あおぞらのまち</t>
  </si>
  <si>
    <t>浜甲子園団地</t>
  </si>
  <si>
    <t>武庫川団地東第一</t>
  </si>
  <si>
    <t>武庫川団地東第二</t>
  </si>
  <si>
    <t>武庫川団地西第三</t>
  </si>
  <si>
    <t>樹のまち住宅管理組合</t>
  </si>
  <si>
    <t>武庫川樹のまち</t>
  </si>
  <si>
    <t>武庫川団地西第二</t>
  </si>
  <si>
    <t>社会福祉法人尼崎武庫川園</t>
  </si>
  <si>
    <t>ホテルヒューイット甲子園ウェスト</t>
  </si>
  <si>
    <t>フジッコ株式会社</t>
  </si>
  <si>
    <t>フジッコ株式会社鳴尾工場</t>
  </si>
  <si>
    <t>株式会社すかいらーくホールディングス</t>
  </si>
  <si>
    <t>株式会社すかいらーくホールディングス西宮MDセンター</t>
  </si>
  <si>
    <t>医療法人明和病院</t>
  </si>
  <si>
    <t>明和病院</t>
  </si>
  <si>
    <t>コナミスポーツ株式会社</t>
  </si>
  <si>
    <t>コナミスポーツクラブ本店西宮</t>
  </si>
  <si>
    <t>芦屋浜高層住宅地区</t>
  </si>
  <si>
    <t>2020/04/17</t>
  </si>
  <si>
    <t>2014/05/20</t>
  </si>
  <si>
    <t>陸上自衛隊伊丹駐屯地業務隊長</t>
  </si>
  <si>
    <t>陸上自衛隊伊丹駐屯地</t>
  </si>
  <si>
    <t>アサヒ飲料株式会社明石工場　理事工場長</t>
  </si>
  <si>
    <t>アサヒ飲料㈱明石工場</t>
  </si>
  <si>
    <t>UR都市機構</t>
  </si>
  <si>
    <t>大久保東第2団地</t>
  </si>
  <si>
    <t>医療法人公仁会</t>
  </si>
  <si>
    <t>明石仁十病院</t>
  </si>
  <si>
    <t>大久保東第3団地</t>
  </si>
  <si>
    <t>社会福祉法人明石愛老園</t>
  </si>
  <si>
    <t>明石愛老園</t>
  </si>
  <si>
    <t>明舞団地B</t>
  </si>
  <si>
    <t>三菱重工業㈱神戸造船所</t>
  </si>
  <si>
    <t>医療法人社団正仁会</t>
  </si>
  <si>
    <t>明石土山病院</t>
  </si>
  <si>
    <t>兵庫大学</t>
  </si>
  <si>
    <t>播磨社会復帰促進センター長</t>
  </si>
  <si>
    <t>東加古川病院</t>
  </si>
  <si>
    <t>コナミスポーツクラブ加古川</t>
  </si>
  <si>
    <t>加古川町寺家町269-1</t>
  </si>
  <si>
    <t>株式会社イトーヨーカ堂</t>
  </si>
  <si>
    <t>イオン加古川店</t>
  </si>
  <si>
    <t>日立建機株式会社</t>
  </si>
  <si>
    <t>日立建機株式会社　播州工場</t>
  </si>
  <si>
    <t>TOYO　TIRE株式会社</t>
  </si>
  <si>
    <t>TOYO　TIRE株式会社　兵庫事業所</t>
  </si>
  <si>
    <t>社会医療法人社団　正峰会</t>
  </si>
  <si>
    <t>大山記念病院</t>
  </si>
  <si>
    <t>公団志染団地</t>
  </si>
  <si>
    <t>㈱ナリス化粧品</t>
  </si>
  <si>
    <t>㈱ナリス化粧品　兵庫工場</t>
  </si>
  <si>
    <t>医療法人社団朋優会</t>
  </si>
  <si>
    <t>三木山陽病院</t>
  </si>
  <si>
    <t>財団法人復光会</t>
  </si>
  <si>
    <t>垂水病院</t>
  </si>
  <si>
    <t>㈱NESTA　RESORT</t>
  </si>
  <si>
    <t>NESTA　RESORT</t>
  </si>
  <si>
    <t>東条の森（株）</t>
  </si>
  <si>
    <t>東条の森カントリークラブ</t>
  </si>
  <si>
    <t>（株）オー・エイチ・ビーエス</t>
  </si>
  <si>
    <t>マダムＪゴルフクラブ</t>
  </si>
  <si>
    <t>（株）ケイアールジー</t>
  </si>
  <si>
    <t>サンシティ永福台</t>
  </si>
  <si>
    <t>陸上自衛隊青野原駐屯地業務隊長</t>
  </si>
  <si>
    <t>陸上自衛隊青野原駐屯地</t>
  </si>
  <si>
    <t>公友不動産（株）</t>
  </si>
  <si>
    <t>マルイト㈱</t>
  </si>
  <si>
    <t>マルイト姫路ビル</t>
  </si>
  <si>
    <t>社会医療法人財団聖フランシスコ会</t>
  </si>
  <si>
    <t>㈱姫路キヤッスルホテル</t>
  </si>
  <si>
    <t>姫路キヤッスルグランヴィリオホテル</t>
  </si>
  <si>
    <t>株式会社ニチリン</t>
  </si>
  <si>
    <t>株式会社ニチリン専用水道</t>
  </si>
  <si>
    <t>2020/11/01</t>
  </si>
  <si>
    <t>姫路市市営市川住宅</t>
  </si>
  <si>
    <t>陸上自衛隊姫路駐屯地業務隊長</t>
  </si>
  <si>
    <t>陸上自衛隊姫路駐屯地</t>
  </si>
  <si>
    <t>有限会社パーク</t>
  </si>
  <si>
    <t>姫路パークホテル専用水道</t>
  </si>
  <si>
    <t>姫路市手柄３５</t>
  </si>
  <si>
    <t>2020/12/01</t>
  </si>
  <si>
    <t>大和工業㈱</t>
  </si>
  <si>
    <t>ブリーズベイオペレーション６号㈱</t>
  </si>
  <si>
    <t>ホテル　クラウンヒルズ姫路</t>
  </si>
  <si>
    <t>関西電力㈱姫路第二発電所</t>
  </si>
  <si>
    <t>関西電力姫路第二発電所</t>
  </si>
  <si>
    <t>（独）国立病院機構姫路医療センター</t>
  </si>
  <si>
    <t>㈱日本触媒姫路製造所</t>
  </si>
  <si>
    <t>㈱ジャパンパーク&amp;リゾート</t>
  </si>
  <si>
    <t>姫路セントラルパーク</t>
  </si>
  <si>
    <t>医療法人全人会</t>
  </si>
  <si>
    <t>医療法人全人会　仁恵病院</t>
  </si>
  <si>
    <t>京口団地総合管理組合</t>
  </si>
  <si>
    <t>京口団地</t>
  </si>
  <si>
    <t>株式会社ダイセル　姫路製造所</t>
  </si>
  <si>
    <t>山陽特殊製鋼㈱</t>
  </si>
  <si>
    <t>日本製鉄株式会社瀬戸内製鐵所</t>
  </si>
  <si>
    <t>日本製鉄株式会社瀬戸内製鐵所専用水道</t>
  </si>
  <si>
    <t>学校法人都築学園</t>
  </si>
  <si>
    <t>宍粟市長</t>
  </si>
  <si>
    <t>福知渓谷専用水道</t>
  </si>
  <si>
    <t>社会福祉法人恩徳福祉会</t>
  </si>
  <si>
    <t>特別養護老人ホームやまさき白寿園</t>
  </si>
  <si>
    <t>フォレストステーション波賀</t>
  </si>
  <si>
    <t>特別養護老人ホームしそうの杜</t>
  </si>
  <si>
    <t>ちくさ高原開発企業組合</t>
  </si>
  <si>
    <t>ちくさ高原専用水道</t>
  </si>
  <si>
    <t>日和山観光（株）</t>
  </si>
  <si>
    <t>瀬戸地区</t>
  </si>
  <si>
    <t>環境省　近畿地方環境事務所</t>
  </si>
  <si>
    <t>竹野集団施設地区　竹野給水施設</t>
  </si>
  <si>
    <t>医療法人社団 俊仁会 大植病院</t>
  </si>
  <si>
    <t>日本チバガイギー株式会社　篠山工場</t>
  </si>
  <si>
    <t>スプリングゴルフ＆アートリゾートアワジ</t>
  </si>
  <si>
    <t>三洋電機(株)エナジーソリューション事業部</t>
  </si>
  <si>
    <t>ﾎﾃﾙﾆｭｰｱﾜｼﾞ、渚の荘花季、淡路夢泉景</t>
  </si>
  <si>
    <t>イオン洲本店</t>
  </si>
  <si>
    <t>社会福祉法人　千鳥会</t>
  </si>
  <si>
    <t>特別養護老人ホーム　ゆうらぎ・養護老人ホーム北淡荘</t>
  </si>
  <si>
    <t>ホテルグランドニッコー淡路</t>
  </si>
  <si>
    <t>株式会社オーパスワン</t>
  </si>
  <si>
    <t>ザ　グランリゾートエレガンテ淡路島</t>
  </si>
  <si>
    <t>特別福祉法人　千鳥会</t>
  </si>
  <si>
    <t>特別養護老人ホーム　千鳥会ゴールド</t>
  </si>
  <si>
    <t>淡路SA</t>
  </si>
  <si>
    <t>社会福祉法人淡路島福祉会</t>
  </si>
  <si>
    <t>すいせんホーム</t>
  </si>
  <si>
    <t>南あわじ市賀集野田764</t>
  </si>
  <si>
    <t>社会福祉法人　淡鳳会</t>
  </si>
  <si>
    <t>フローラせいだん</t>
  </si>
  <si>
    <t>南あわじ市津井1804-2</t>
  </si>
  <si>
    <t>医療法人社団うしお会</t>
  </si>
  <si>
    <t>八木病院</t>
  </si>
  <si>
    <t>南あわじ市八木寺内1147</t>
  </si>
  <si>
    <t>大和リゾート㈱</t>
  </si>
  <si>
    <t>ホテル＆リゾーツ南淡路</t>
  </si>
  <si>
    <t>南あわじ市福良丙317</t>
  </si>
  <si>
    <t>設置者名</t>
    <rPh sb="0" eb="3">
      <t>セッチシャ</t>
    </rPh>
    <rPh sb="3" eb="4">
      <t>メイ</t>
    </rPh>
    <phoneticPr fontId="2"/>
  </si>
  <si>
    <t>施設名</t>
    <rPh sb="0" eb="3">
      <t>シセツメイ</t>
    </rPh>
    <phoneticPr fontId="2"/>
  </si>
  <si>
    <t>株式会社ダイセル</t>
  </si>
  <si>
    <t>表、伏</t>
  </si>
  <si>
    <t>株式会社　カミチク　丹波センター</t>
  </si>
  <si>
    <t>原水の種別</t>
    <phoneticPr fontId="9"/>
  </si>
  <si>
    <t>浄水施設の種別</t>
    <phoneticPr fontId="9"/>
  </si>
  <si>
    <t>公営の別</t>
    <rPh sb="0" eb="2">
      <t>コウエイ</t>
    </rPh>
    <rPh sb="3" eb="4">
      <t>ベツ</t>
    </rPh>
    <phoneticPr fontId="9"/>
  </si>
  <si>
    <t>計</t>
    <rPh sb="0" eb="1">
      <t>ケイ</t>
    </rPh>
    <phoneticPr fontId="2"/>
  </si>
  <si>
    <t>令和３年度水道施設現況調書</t>
  </si>
  <si>
    <t>R3</t>
  </si>
  <si>
    <t>２　令和３年度末水道普及状況</t>
  </si>
  <si>
    <t>区域外
給水
人口
（Ｈ）
（人）</t>
  </si>
  <si>
    <t>（注）１．　簡易水道のカ所の欄中、（　　）内は未廃止施設分の内書である。　　２．　区域外給水人口（Ｈ）の欄中、Δ(-)は、区域外給水をしている事業分である。 　３．　（Ｇ）＝（Ｂ）＋（Ｃ）＋（Ｄ）＋（Ｅ）</t>
  </si>
  <si>
    <t>(参考：R2年度現況）</t>
  </si>
  <si>
    <t>日吉ダム建築事業</t>
  </si>
  <si>
    <t>湖沼水　奥山貯水池</t>
  </si>
  <si>
    <t>R03.04.01</t>
  </si>
  <si>
    <t>R03.10.01</t>
  </si>
  <si>
    <t>（令和４年３月３１日現在）</t>
  </si>
  <si>
    <t>最終認可年月日</t>
  </si>
  <si>
    <t>独立行政法人　労働者健康安全機構　神戸労災病院</t>
  </si>
  <si>
    <t>㈱不二家神戸</t>
  </si>
  <si>
    <t>シンセーシステム株式会社</t>
  </si>
  <si>
    <t>万葉倶楽部株式会社</t>
  </si>
  <si>
    <t>有限会社　虎ノ門プロパティーズ</t>
  </si>
  <si>
    <t>新神戸オリエンタルシティ
C3ビル</t>
  </si>
  <si>
    <t>株式会社ホテルマネージメントジャパン</t>
  </si>
  <si>
    <t>トラストガーデン株式会社</t>
  </si>
  <si>
    <t>神戸市灘区土山町16-1</t>
  </si>
  <si>
    <t>国立大学法人　神戸大学</t>
  </si>
  <si>
    <t>国立大学法人　神戸大学工学部</t>
  </si>
  <si>
    <t>神戸市灘区六甲台町2番地及び1-1</t>
  </si>
  <si>
    <t>株式会社　ホテルオークラ神戸</t>
  </si>
  <si>
    <t>(一財)神戸農政公社／兵庫県立西神戸高等特別支援学校</t>
  </si>
  <si>
    <t>㈱太平洋クラブ
太平洋クラブ宝塚コース</t>
  </si>
  <si>
    <t>大宝塚ゴルフ㈱
大宝塚ゴルフクラブ</t>
  </si>
  <si>
    <t>日新開発㈱
新宝塚カントリークラブ</t>
  </si>
  <si>
    <t>㈱ユニテックスゴルフ
宝塚クラシックゴルフ倶楽部</t>
  </si>
  <si>
    <t>(社）聖隷福祉事業団
宝塚せいれいの里</t>
  </si>
  <si>
    <t>宝塚高原ゴルフ㈱
宝塚高原ゴルフクラブ</t>
  </si>
  <si>
    <t>臨海建設工業（株）</t>
  </si>
  <si>
    <t>（三田みどり台）</t>
  </si>
  <si>
    <t xml:space="preserve">谷水総合開発（株）
</t>
  </si>
  <si>
    <t>（上本庄住宅）</t>
  </si>
  <si>
    <t>（株）風の森興産</t>
  </si>
  <si>
    <t>（風の森ビレッジ）</t>
  </si>
  <si>
    <t>アリオ加古川</t>
  </si>
  <si>
    <t>キッコーマン食品株式会社</t>
  </si>
  <si>
    <t>キッコーマン食品（株）高砂工場</t>
  </si>
  <si>
    <t>株式会社神戸製鋼所高砂製作所</t>
  </si>
  <si>
    <t>高砂市荒井町新浜２－３－１</t>
  </si>
  <si>
    <t>2021/07/02</t>
  </si>
  <si>
    <t>株式会社カネカ</t>
  </si>
  <si>
    <t>高砂工業所</t>
  </si>
  <si>
    <t>高砂市高砂町宮前町1-8</t>
  </si>
  <si>
    <t>2020/04/10</t>
  </si>
  <si>
    <t xml:space="preserve">三菱重工業株式会社 </t>
  </si>
  <si>
    <t>三菱重工業株式会社　浄水場</t>
  </si>
  <si>
    <t>兵庫県高砂市荒井町新浜2丁目1番1号</t>
  </si>
  <si>
    <t>2018/04/25</t>
  </si>
  <si>
    <t>2018/03/15</t>
  </si>
  <si>
    <t>日清ヨーク㈱</t>
  </si>
  <si>
    <t>日清ヨーク㈱関西工場</t>
  </si>
  <si>
    <t>西脇市鹿野町字西河原124-5</t>
  </si>
  <si>
    <t>医療法人社団栄宏会　栄宏会小野病院</t>
  </si>
  <si>
    <t>栄宏会小野病院</t>
  </si>
  <si>
    <t>小野市天神町973</t>
  </si>
  <si>
    <t>2021/10/26</t>
  </si>
  <si>
    <t>2010/11/29</t>
  </si>
  <si>
    <t>加東市黒谷字五所ケ谷1220</t>
  </si>
  <si>
    <t>姫路市市城東町清水</t>
  </si>
  <si>
    <t>医療法人古橋会</t>
  </si>
  <si>
    <t>医療法人古橋会揖保川病院</t>
  </si>
  <si>
    <t>2004/01/10</t>
  </si>
  <si>
    <t>播磨工場</t>
  </si>
  <si>
    <t>関西電力(株)相生発電所</t>
  </si>
  <si>
    <t>一般社団法人播磨自然高原クラブ</t>
  </si>
  <si>
    <t>播磨自然高原クラブ専用水道</t>
  </si>
  <si>
    <t>上郡町梨ケ原1164</t>
  </si>
  <si>
    <t>香美町小代南部健康高原専用水道</t>
  </si>
  <si>
    <t>養父市・香美町構成公立</t>
  </si>
  <si>
    <t>養父市八鹿町八鹿1878-1</t>
  </si>
  <si>
    <t>パナソニックグループ労働組合連合会　中央執行委員長</t>
  </si>
  <si>
    <t>丹波市山南町村森</t>
  </si>
  <si>
    <t>一般社団法人　芦屋カンツリー倶楽部</t>
  </si>
  <si>
    <t>芦屋カンツリー倶楽部GC</t>
  </si>
  <si>
    <t>エム・シー・シー食品株式会社</t>
  </si>
  <si>
    <t>伊藤ハム株式会社</t>
  </si>
  <si>
    <t>兵庫カンツリー倶楽部株式会社</t>
  </si>
  <si>
    <t>六甲国際株式会社</t>
  </si>
  <si>
    <t>株式会社菊水ゴルフクラブ</t>
  </si>
  <si>
    <t>医療法人社団顕修会</t>
  </si>
  <si>
    <t>㈱ナリコマフード</t>
  </si>
  <si>
    <t>神姫トラストホープ株式会社</t>
  </si>
  <si>
    <t>令和３年度簡易専用水道現況調査表</t>
  </si>
  <si>
    <t>R4年3月末</t>
  </si>
  <si>
    <t>R3.7.2.～休止中</t>
  </si>
  <si>
    <t>紫外線処理、塩素消毒、ストレーナー</t>
  </si>
  <si>
    <t>軟水装置</t>
  </si>
  <si>
    <t>軟水装置、活性炭</t>
  </si>
  <si>
    <t>〔専用水道施設別現況表〕</t>
  </si>
  <si>
    <t>（４）専用水道健康福祉事務所別集計表</t>
  </si>
  <si>
    <t>令和3年11月より全て浄水受水に切り替え。（工場使用分を除く）</t>
  </si>
  <si>
    <t>粒状活性炭
工業用水から原水受水</t>
  </si>
  <si>
    <t>活性炭
工業用水から原水受水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</si>
</sst>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64" formatCode="&quot;¥&quot;#,##0;[Red]&quot;¥&quot;\-#,##0"/>
    <numFmt numFmtId="165" formatCode="0_ "/>
    <numFmt numFmtId="166" formatCode="#,##0.00_ ;[Red]\-#,##0.00\ "/>
    <numFmt numFmtId="167" formatCode="0.00_ "/>
    <numFmt numFmtId="168" formatCode="#,##0_ "/>
    <numFmt numFmtId="169" formatCode="0.0_);[Red]\(0.0\)"/>
    <numFmt numFmtId="170" formatCode="\(General\)"/>
    <numFmt numFmtId="171" formatCode="0.0_ "/>
    <numFmt numFmtId="172" formatCode="#,##0.00_ "/>
    <numFmt numFmtId="173" formatCode="#,##0_);[Red]\(#,##0\)"/>
    <numFmt numFmtId="174" formatCode="[$-411]gee\.mm\.dd"/>
    <numFmt numFmtId="175" formatCode="0.000000_ "/>
    <numFmt numFmtId="176" formatCode="0.000000_);[Red]\(0.000000\)"/>
    <numFmt numFmtId="177" formatCode="0_);[Red]\(0\)"/>
    <numFmt numFmtId="178" formatCode="#,###_ "/>
    <numFmt numFmtId="179" formatCode="0.00_);[Red]\(0.00\)"/>
    <numFmt numFmtId="180" formatCode="#,##0.0_);[Red]\(#,##0.0\)"/>
    <numFmt numFmtId="181" formatCode="#,##0;&quot;△ &quot;#,##0"/>
    <numFmt numFmtId="182" formatCode="#,##0_ ;[Red]\-#,##0\ "/>
    <numFmt numFmtId="183" formatCode="[$-411]ge\.m\.d;@"/>
    <numFmt numFmtId="184" formatCode="0;&quot;△ &quot;0"/>
    <numFmt numFmtId="185" formatCode="#,###"/>
    <numFmt numFmtId="186" formatCode="\(#,###\)"/>
    <numFmt numFmtId="187" formatCode="0;[Red]0"/>
    <numFmt numFmtId="188" formatCode="#,##0.0;[Red]\-#,##0.0"/>
    <numFmt numFmtId="189" formatCode="0.000_ "/>
  </numFmts>
  <fonts count="2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2"/>
      <name val="ＭＳ Ｐゴシック"/>
      <family val="3"/>
      <charset val="128"/>
    </font>
    <font>
      <sz val="6"/>
      <name val="Osaka"/>
      <family val="3"/>
      <charset val="128"/>
    </font>
    <font>
      <sz val="14"/>
      <name val="ＭＳ Ｐゴシック"/>
      <family val="3"/>
      <charset val="128"/>
    </font>
    <font>
      <sz val="16"/>
      <name val="ＭＳ Ｐゴシック"/>
      <family val="3"/>
      <charset val="128"/>
    </font>
    <font>
      <sz val="10"/>
      <name val="ＭＳ Ｐゴシック"/>
      <family val="3"/>
      <charset val="128"/>
    </font>
    <font>
      <sz val="7"/>
      <name val="ＭＳ 明朝"/>
      <family val="1"/>
      <charset val="128"/>
    </font>
    <font>
      <sz val="14"/>
      <name val="ＭＳ 明朝"/>
      <family val="1"/>
      <charset val="128"/>
    </font>
    <font>
      <sz val="11"/>
      <name val="ＭＳ Ｐゴシック"/>
      <family val="3"/>
      <charset val="128"/>
    </font>
    <font>
      <strike/>
      <sz val="11"/>
      <name val="ＭＳ Ｐゴシック"/>
      <family val="3"/>
      <charset val="128"/>
    </font>
    <font>
      <u/>
      <sz val="11"/>
      <name val="ＭＳ Ｐゴシック"/>
      <family val="3"/>
      <charset val="128"/>
    </font>
    <font>
      <sz val="13"/>
      <name val="ＭＳ Ｐゴシック"/>
      <family val="3"/>
    </font>
    <font>
      <sz val="10"/>
      <color indexed="81"/>
      <name val="ＭＳ Ｐゴシック"/>
      <family val="3"/>
      <charset val="128"/>
    </font>
    <font>
      <sz val="9"/>
      <name val="ＭＳ Ｐゴシック"/>
      <family val="3"/>
      <charset val="128"/>
    </font>
    <font>
      <b/>
      <sz val="12"/>
      <name val="ＭＳ Ｐゴシック"/>
      <family val="3"/>
      <charset val="128"/>
    </font>
    <font>
      <sz val="16"/>
      <name val="ＭＳ Ｐゴシック"/>
      <family val="3"/>
    </font>
    <font>
      <sz val="12"/>
      <name val="ＭＳ Ｐゴシック"/>
      <family val="3"/>
    </font>
    <font>
      <sz val="11"/>
      <name val="Calibri"/>
      <family val="3"/>
      <charset val="128"/>
      <scheme val="minor"/>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63">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8"/>
      </left>
      <right/>
      <top/>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right style="thin">
        <color indexed="8"/>
      </right>
      <top style="double">
        <color indexed="8"/>
      </top>
      <bottom style="thin">
        <color indexed="8"/>
      </bottom>
      <diagonal/>
    </border>
    <border>
      <left style="thin">
        <color indexed="8"/>
      </left>
      <right style="thin">
        <color indexed="8"/>
      </right>
      <top style="thin">
        <color indexed="64"/>
      </top>
      <bottom/>
      <diagonal/>
    </border>
    <border>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auto="1"/>
      </right>
      <top/>
      <bottom/>
      <diagonal/>
    </border>
    <border>
      <left style="thin">
        <color indexed="64"/>
      </left>
      <right style="thin">
        <color indexed="64"/>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8"/>
      </left>
      <right style="thin">
        <color indexed="8"/>
      </right>
      <top/>
      <bottom style="thin">
        <color indexed="8"/>
      </bottom>
      <diagonal/>
    </border>
  </borders>
  <cellStyleXfs count="9">
    <xf numFmtId="0" fontId="0" fillId="0" borderId="0"/>
    <xf numFmtId="0" fontId="3"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10" fillId="0" borderId="0" applyFont="0" applyFill="0" applyBorder="0" applyAlignment="0" applyProtection="0"/>
    <xf numFmtId="0" fontId="1" fillId="0" borderId="0"/>
    <xf numFmtId="0" fontId="6" fillId="0" borderId="0"/>
    <xf numFmtId="164" fontId="1" fillId="0" borderId="0" applyFont="0" applyFill="0" applyBorder="0" applyAlignment="0" applyProtection="0">
      <alignment vertical="center"/>
    </xf>
  </cellStyleXfs>
  <cellXfs count="798">
    <xf numFmtId="0" fontId="0" fillId="0" borderId="0" xfId="0"/>
    <xf numFmtId="0" fontId="0" fillId="0" borderId="0" xfId="0" applyFill="1"/>
    <xf numFmtId="38" fontId="1" fillId="0" borderId="0" xfId="2" applyFont="1" applyFill="1"/>
    <xf numFmtId="38" fontId="4" fillId="0" borderId="0" xfId="2" applyFont="1" applyFill="1" applyAlignment="1">
      <alignment vertical="center"/>
    </xf>
    <xf numFmtId="38" fontId="4" fillId="0" borderId="1" xfId="2" applyFont="1" applyFill="1" applyBorder="1" applyAlignment="1">
      <alignment vertical="center"/>
    </xf>
    <xf numFmtId="38" fontId="4" fillId="0" borderId="5" xfId="2" applyFont="1" applyFill="1" applyBorder="1" applyAlignment="1">
      <alignment horizontal="center" vertical="center"/>
    </xf>
    <xf numFmtId="38" fontId="4" fillId="0" borderId="5" xfId="2" applyFont="1" applyFill="1" applyBorder="1" applyAlignment="1">
      <alignment vertical="center"/>
    </xf>
    <xf numFmtId="38" fontId="4" fillId="0" borderId="6" xfId="2" applyFont="1" applyFill="1" applyBorder="1" applyAlignment="1">
      <alignment horizontal="center" vertical="center"/>
    </xf>
    <xf numFmtId="38" fontId="4" fillId="0" borderId="7" xfId="2" applyFont="1" applyFill="1" applyBorder="1" applyAlignment="1">
      <alignment horizontal="center" vertical="center"/>
    </xf>
    <xf numFmtId="38" fontId="4" fillId="0" borderId="6" xfId="2" applyFont="1" applyFill="1" applyBorder="1" applyAlignment="1">
      <alignment vertical="center"/>
    </xf>
    <xf numFmtId="38" fontId="4" fillId="0" borderId="0" xfId="2" applyFont="1" applyFill="1" applyAlignment="1">
      <alignment horizontal="center" vertical="center"/>
    </xf>
    <xf numFmtId="38" fontId="1" fillId="0" borderId="6" xfId="2" applyFont="1" applyFill="1" applyBorder="1" applyAlignment="1">
      <alignment vertical="center"/>
    </xf>
    <xf numFmtId="38" fontId="4" fillId="0" borderId="0" xfId="2" applyFont="1" applyFill="1"/>
    <xf numFmtId="38" fontId="4" fillId="0" borderId="8" xfId="2" applyFont="1" applyFill="1" applyBorder="1" applyAlignment="1">
      <alignment horizontal="center" vertical="center"/>
    </xf>
    <xf numFmtId="38" fontId="4" fillId="0" borderId="9" xfId="2" applyFont="1" applyFill="1" applyBorder="1" applyAlignment="1">
      <alignment horizontal="distributed" vertical="center"/>
    </xf>
    <xf numFmtId="170" fontId="4" fillId="0" borderId="11" xfId="0" applyNumberFormat="1" applyFont="1" applyFill="1" applyBorder="1" applyAlignment="1">
      <alignment vertical="center"/>
    </xf>
    <xf numFmtId="38" fontId="4" fillId="0" borderId="0" xfId="2" applyFont="1" applyFill="1" applyAlignment="1">
      <alignment horizontal="left" vertical="center"/>
    </xf>
    <xf numFmtId="38" fontId="1" fillId="0" borderId="0" xfId="2" applyFont="1" applyFill="1" applyAlignment="1">
      <alignment vertical="center"/>
    </xf>
    <xf numFmtId="38" fontId="1" fillId="0" borderId="6" xfId="2" applyFont="1" applyFill="1" applyBorder="1" applyAlignment="1">
      <alignment horizontal="center" vertical="center"/>
    </xf>
    <xf numFmtId="0" fontId="7" fillId="0" borderId="0" xfId="0" applyFont="1" applyFill="1" applyAlignment="1">
      <alignment vertical="center"/>
    </xf>
    <xf numFmtId="0" fontId="7" fillId="0" borderId="0" xfId="0" applyFont="1" applyFill="1" applyBorder="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Border="1" applyAlignment="1">
      <alignment vertical="center"/>
    </xf>
    <xf numFmtId="38" fontId="1" fillId="0" borderId="0" xfId="2" applyFont="1" applyFill="1" applyAlignment="1">
      <alignment horizontal="center" vertical="center" shrinkToFit="1"/>
    </xf>
    <xf numFmtId="166" fontId="1" fillId="0" borderId="6" xfId="2" applyNumberFormat="1" applyFont="1" applyFill="1" applyBorder="1" applyAlignment="1">
      <alignment vertical="center"/>
    </xf>
    <xf numFmtId="0" fontId="3" fillId="0" borderId="0" xfId="1" applyAlignment="1" applyProtection="1"/>
    <xf numFmtId="0" fontId="11" fillId="0" borderId="0" xfId="0" applyFont="1" applyFill="1"/>
    <xf numFmtId="38" fontId="1" fillId="0" borderId="0" xfId="2" applyFont="1" applyFill="1" applyAlignment="1">
      <alignment vertical="center" shrinkToFit="1"/>
    </xf>
    <xf numFmtId="49" fontId="1" fillId="0" borderId="0" xfId="2" applyNumberFormat="1" applyFont="1" applyFill="1" applyAlignment="1">
      <alignment horizontal="left" vertical="center" shrinkToFit="1"/>
    </xf>
    <xf numFmtId="38" fontId="1" fillId="0" borderId="1" xfId="2" applyFont="1" applyFill="1" applyBorder="1" applyAlignment="1">
      <alignment vertical="center" shrinkToFit="1"/>
    </xf>
    <xf numFmtId="38" fontId="1" fillId="0" borderId="1" xfId="2" applyFont="1" applyFill="1" applyBorder="1" applyAlignment="1">
      <alignment horizontal="center" vertical="center" shrinkToFit="1"/>
    </xf>
    <xf numFmtId="38" fontId="1" fillId="0" borderId="5" xfId="2" applyFont="1" applyFill="1" applyBorder="1" applyAlignment="1">
      <alignment horizontal="center" vertical="center" shrinkToFit="1"/>
    </xf>
    <xf numFmtId="38" fontId="1" fillId="0" borderId="5" xfId="2" applyFont="1" applyFill="1" applyBorder="1" applyAlignment="1">
      <alignment vertical="center" shrinkToFit="1"/>
    </xf>
    <xf numFmtId="177" fontId="1" fillId="0" borderId="0" xfId="2" applyNumberFormat="1" applyFont="1" applyFill="1" applyAlignment="1">
      <alignment horizontal="center" vertical="center" shrinkToFit="1"/>
    </xf>
    <xf numFmtId="0" fontId="0" fillId="0" borderId="0" xfId="0" applyAlignment="1">
      <alignment vertical="center"/>
    </xf>
    <xf numFmtId="0" fontId="0" fillId="0" borderId="0" xfId="0" applyFill="1" applyBorder="1"/>
    <xf numFmtId="38" fontId="4" fillId="0" borderId="0" xfId="2" applyFont="1" applyFill="1" applyBorder="1" applyProtection="1">
      <protection locked="0"/>
    </xf>
    <xf numFmtId="38" fontId="4" fillId="0" borderId="0" xfId="2" applyFont="1" applyFill="1" applyBorder="1" applyAlignment="1" applyProtection="1">
      <alignment horizontal="left" vertical="center"/>
      <protection locked="0"/>
    </xf>
    <xf numFmtId="38" fontId="4" fillId="0" borderId="17" xfId="2" applyFont="1" applyFill="1" applyBorder="1" applyProtection="1">
      <protection locked="0"/>
    </xf>
    <xf numFmtId="38" fontId="4" fillId="0" borderId="0" xfId="2" applyFont="1" applyFill="1" applyBorder="1" applyAlignment="1" applyProtection="1">
      <alignment vertical="center"/>
      <protection locked="0"/>
    </xf>
    <xf numFmtId="174" fontId="4" fillId="0" borderId="0" xfId="2" applyNumberFormat="1" applyFont="1" applyFill="1" applyBorder="1" applyAlignment="1" applyProtection="1">
      <alignment horizontal="center" vertical="center"/>
      <protection locked="0"/>
    </xf>
    <xf numFmtId="38" fontId="4" fillId="0" borderId="0" xfId="2" applyFont="1" applyFill="1" applyBorder="1" applyAlignment="1" applyProtection="1">
      <alignment horizontal="center" vertical="center"/>
      <protection locked="0"/>
    </xf>
    <xf numFmtId="38" fontId="4" fillId="0" borderId="19" xfId="2" applyFont="1" applyFill="1" applyBorder="1" applyAlignment="1" applyProtection="1">
      <alignment vertical="center"/>
      <protection locked="0"/>
    </xf>
    <xf numFmtId="174" fontId="4" fillId="0" borderId="19" xfId="2" applyNumberFormat="1" applyFont="1" applyFill="1" applyBorder="1" applyAlignment="1" applyProtection="1">
      <alignment horizontal="center" vertical="center"/>
      <protection locked="0"/>
    </xf>
    <xf numFmtId="173" fontId="4" fillId="0" borderId="6" xfId="2" applyNumberFormat="1" applyFont="1" applyFill="1" applyBorder="1" applyAlignment="1">
      <alignment vertical="center"/>
    </xf>
    <xf numFmtId="38" fontId="4" fillId="0" borderId="21" xfId="2" applyFont="1" applyFill="1" applyBorder="1" applyAlignment="1">
      <alignment horizontal="center" vertical="center"/>
    </xf>
    <xf numFmtId="173" fontId="1" fillId="0" borderId="1" xfId="0" applyNumberFormat="1" applyFont="1" applyFill="1" applyBorder="1" applyAlignment="1">
      <alignment horizontal="center" vertical="center"/>
    </xf>
    <xf numFmtId="173" fontId="1" fillId="0" borderId="5" xfId="0" applyNumberFormat="1" applyFont="1" applyFill="1" applyBorder="1" applyAlignment="1">
      <alignment horizontal="center" vertical="center"/>
    </xf>
    <xf numFmtId="38" fontId="1" fillId="0" borderId="5" xfId="2" applyFont="1" applyFill="1" applyBorder="1" applyAlignment="1">
      <alignment horizontal="center" vertical="center"/>
    </xf>
    <xf numFmtId="38" fontId="1" fillId="0" borderId="0" xfId="2" applyFont="1" applyFill="1" applyAlignment="1">
      <alignment horizontal="left" vertical="center"/>
    </xf>
    <xf numFmtId="170" fontId="1" fillId="0" borderId="0" xfId="2" applyNumberFormat="1" applyFont="1" applyFill="1" applyAlignment="1">
      <alignment vertical="center"/>
    </xf>
    <xf numFmtId="38" fontId="1" fillId="0" borderId="0" xfId="2" applyFont="1" applyFill="1" applyAlignment="1">
      <alignment horizontal="center" vertical="center"/>
    </xf>
    <xf numFmtId="38" fontId="1" fillId="0" borderId="4" xfId="2" applyFont="1" applyFill="1" applyBorder="1" applyAlignment="1">
      <alignment horizontal="left" vertical="center"/>
    </xf>
    <xf numFmtId="170" fontId="1" fillId="0" borderId="4" xfId="2" applyNumberFormat="1" applyFont="1" applyFill="1" applyBorder="1" applyAlignment="1">
      <alignment horizontal="left" vertical="center"/>
    </xf>
    <xf numFmtId="38" fontId="1" fillId="0" borderId="12" xfId="2" applyFont="1" applyFill="1" applyBorder="1" applyAlignment="1">
      <alignment horizontal="center" vertical="center"/>
    </xf>
    <xf numFmtId="38" fontId="1" fillId="0" borderId="12" xfId="2" applyFont="1" applyFill="1" applyBorder="1" applyAlignment="1">
      <alignment vertical="center"/>
    </xf>
    <xf numFmtId="38" fontId="1" fillId="0" borderId="1" xfId="2" applyFont="1" applyFill="1" applyBorder="1" applyAlignment="1">
      <alignment vertical="center"/>
    </xf>
    <xf numFmtId="38" fontId="1" fillId="0" borderId="13" xfId="2" applyFont="1" applyFill="1" applyBorder="1" applyAlignment="1">
      <alignment horizontal="center" vertical="center"/>
    </xf>
    <xf numFmtId="170" fontId="1" fillId="0" borderId="10" xfId="2" applyNumberFormat="1" applyFont="1" applyFill="1" applyBorder="1" applyAlignment="1">
      <alignment horizontal="left" vertical="center"/>
    </xf>
    <xf numFmtId="170" fontId="1" fillId="0" borderId="10" xfId="2" applyNumberFormat="1" applyFont="1" applyFill="1" applyBorder="1" applyAlignment="1">
      <alignment vertical="center"/>
    </xf>
    <xf numFmtId="38" fontId="1" fillId="0" borderId="13" xfId="2" applyFont="1" applyFill="1" applyBorder="1" applyAlignment="1">
      <alignment vertical="center"/>
    </xf>
    <xf numFmtId="38" fontId="1" fillId="0" borderId="5" xfId="2" applyFont="1" applyFill="1" applyBorder="1" applyAlignment="1">
      <alignment vertical="center"/>
    </xf>
    <xf numFmtId="38" fontId="1" fillId="0" borderId="14" xfId="2" applyFont="1" applyFill="1" applyBorder="1" applyAlignment="1">
      <alignment horizontal="center" vertical="center"/>
    </xf>
    <xf numFmtId="170" fontId="1" fillId="0" borderId="14" xfId="2" applyNumberFormat="1" applyFont="1" applyFill="1" applyBorder="1" applyAlignment="1">
      <alignment vertical="center"/>
    </xf>
    <xf numFmtId="38" fontId="1" fillId="0" borderId="15" xfId="2" applyFont="1" applyFill="1" applyBorder="1" applyAlignment="1">
      <alignment vertical="center"/>
    </xf>
    <xf numFmtId="170" fontId="1" fillId="0" borderId="11" xfId="2" applyNumberFormat="1" applyFont="1" applyFill="1" applyBorder="1" applyAlignment="1">
      <alignment vertical="center"/>
    </xf>
    <xf numFmtId="38" fontId="1" fillId="0" borderId="3" xfId="2" applyFont="1" applyFill="1" applyBorder="1" applyAlignment="1">
      <alignment vertical="center"/>
    </xf>
    <xf numFmtId="170" fontId="1" fillId="0" borderId="23" xfId="2" applyNumberFormat="1" applyFont="1" applyFill="1" applyBorder="1" applyAlignment="1">
      <alignment vertical="center"/>
    </xf>
    <xf numFmtId="38" fontId="1" fillId="0" borderId="24" xfId="2" applyFont="1" applyFill="1" applyBorder="1" applyAlignment="1">
      <alignment vertical="center"/>
    </xf>
    <xf numFmtId="38" fontId="1" fillId="0" borderId="20" xfId="2" applyFont="1" applyFill="1" applyBorder="1" applyAlignment="1">
      <alignment vertical="center"/>
    </xf>
    <xf numFmtId="38" fontId="1" fillId="0" borderId="25" xfId="2" applyFont="1" applyFill="1" applyBorder="1" applyAlignment="1">
      <alignment horizontal="center" vertical="center"/>
    </xf>
    <xf numFmtId="38" fontId="1" fillId="0" borderId="7" xfId="2" applyFont="1" applyFill="1" applyBorder="1" applyAlignment="1">
      <alignment vertical="center"/>
    </xf>
    <xf numFmtId="38" fontId="1" fillId="0" borderId="7" xfId="2" applyFont="1" applyFill="1" applyBorder="1" applyAlignment="1">
      <alignment horizontal="right" vertical="center"/>
    </xf>
    <xf numFmtId="38" fontId="1" fillId="0" borderId="0" xfId="2" applyFont="1" applyFill="1" applyBorder="1" applyAlignment="1">
      <alignment horizontal="left" vertical="center"/>
    </xf>
    <xf numFmtId="170" fontId="1" fillId="0" borderId="4" xfId="2" applyNumberFormat="1" applyFont="1" applyFill="1" applyBorder="1" applyAlignment="1">
      <alignment vertical="center"/>
    </xf>
    <xf numFmtId="38" fontId="1" fillId="0" borderId="0" xfId="2" applyFont="1" applyFill="1" applyAlignment="1">
      <alignment horizontal="center"/>
    </xf>
    <xf numFmtId="170" fontId="1" fillId="0" borderId="0" xfId="2" applyNumberFormat="1" applyFont="1" applyFill="1" applyBorder="1"/>
    <xf numFmtId="38" fontId="1" fillId="0" borderId="0" xfId="2" applyFont="1" applyFill="1" applyBorder="1"/>
    <xf numFmtId="170" fontId="1" fillId="0" borderId="0" xfId="2" applyNumberFormat="1" applyFont="1" applyFill="1"/>
    <xf numFmtId="0" fontId="1" fillId="0" borderId="13" xfId="0" applyFont="1" applyFill="1" applyBorder="1" applyAlignment="1">
      <alignment horizontal="center" vertical="center"/>
    </xf>
    <xf numFmtId="38" fontId="1" fillId="0" borderId="4" xfId="2" applyFont="1" applyFill="1" applyBorder="1" applyAlignment="1">
      <alignment horizontal="center" vertical="center"/>
    </xf>
    <xf numFmtId="38" fontId="1" fillId="0" borderId="22" xfId="2" applyFont="1" applyFill="1" applyBorder="1" applyAlignment="1">
      <alignment vertical="center"/>
    </xf>
    <xf numFmtId="38" fontId="1" fillId="0" borderId="23" xfId="2" applyFont="1" applyFill="1" applyBorder="1" applyAlignment="1">
      <alignment horizontal="center" vertical="center"/>
    </xf>
    <xf numFmtId="170" fontId="1" fillId="0" borderId="27" xfId="2" applyNumberFormat="1" applyFont="1" applyFill="1" applyBorder="1" applyAlignment="1">
      <alignment vertical="center"/>
    </xf>
    <xf numFmtId="38" fontId="1" fillId="0" borderId="25" xfId="2" applyFont="1" applyFill="1" applyBorder="1" applyAlignment="1">
      <alignment vertical="center"/>
    </xf>
    <xf numFmtId="170" fontId="1" fillId="0" borderId="28" xfId="2" applyNumberFormat="1" applyFont="1" applyFill="1" applyBorder="1" applyAlignment="1">
      <alignment vertical="center"/>
    </xf>
    <xf numFmtId="0" fontId="1" fillId="0" borderId="0" xfId="0" applyFont="1" applyFill="1" applyBorder="1" applyAlignment="1">
      <alignment horizontal="left" vertical="center"/>
    </xf>
    <xf numFmtId="38" fontId="1" fillId="0" borderId="12" xfId="2" applyFont="1" applyFill="1" applyBorder="1" applyAlignment="1">
      <alignment horizontal="center" vertical="center" shrinkToFit="1"/>
    </xf>
    <xf numFmtId="0" fontId="1" fillId="0" borderId="5" xfId="2" applyNumberFormat="1" applyFont="1" applyFill="1" applyBorder="1" applyAlignment="1">
      <alignment horizontal="center" vertical="center" shrinkToFit="1"/>
    </xf>
    <xf numFmtId="38" fontId="4" fillId="0" borderId="30" xfId="2" applyFont="1" applyFill="1" applyBorder="1" applyAlignment="1" applyProtection="1">
      <alignment horizontal="center" vertical="center"/>
      <protection locked="0"/>
    </xf>
    <xf numFmtId="38" fontId="4" fillId="0" borderId="30" xfId="2" applyFont="1" applyFill="1" applyBorder="1" applyAlignment="1" applyProtection="1">
      <alignment vertical="center"/>
      <protection locked="0"/>
    </xf>
    <xf numFmtId="174" fontId="4" fillId="0" borderId="30" xfId="2" applyNumberFormat="1" applyFont="1" applyFill="1" applyBorder="1" applyAlignment="1" applyProtection="1">
      <alignment horizontal="center" vertical="center"/>
      <protection locked="0"/>
    </xf>
    <xf numFmtId="38" fontId="4" fillId="0" borderId="30" xfId="2" applyFont="1" applyFill="1" applyBorder="1" applyAlignment="1" applyProtection="1">
      <alignment vertical="center" shrinkToFit="1"/>
      <protection locked="0"/>
    </xf>
    <xf numFmtId="38" fontId="4" fillId="0" borderId="31" xfId="2" applyFont="1" applyFill="1" applyBorder="1" applyAlignment="1" applyProtection="1">
      <alignment horizontal="center" vertical="center"/>
      <protection locked="0"/>
    </xf>
    <xf numFmtId="38" fontId="4" fillId="0" borderId="30" xfId="2" applyFont="1" applyFill="1" applyBorder="1" applyAlignment="1" applyProtection="1">
      <alignment horizontal="center" vertical="center" shrinkToFit="1"/>
      <protection locked="0"/>
    </xf>
    <xf numFmtId="0" fontId="4" fillId="0" borderId="6" xfId="0" applyFont="1" applyFill="1" applyBorder="1" applyAlignment="1">
      <alignment horizontal="center" vertical="center"/>
    </xf>
    <xf numFmtId="3" fontId="4" fillId="0" borderId="3" xfId="0" applyNumberFormat="1" applyFont="1" applyFill="1" applyBorder="1" applyAlignment="1">
      <alignment vertical="center"/>
    </xf>
    <xf numFmtId="3" fontId="4" fillId="0" borderId="6" xfId="0" applyNumberFormat="1" applyFont="1" applyFill="1" applyBorder="1" applyAlignment="1">
      <alignment vertical="center"/>
    </xf>
    <xf numFmtId="172" fontId="4" fillId="0" borderId="6" xfId="0" applyNumberFormat="1" applyFont="1" applyFill="1" applyBorder="1" applyAlignment="1">
      <alignment vertical="center"/>
    </xf>
    <xf numFmtId="172" fontId="4" fillId="0" borderId="1" xfId="0" applyNumberFormat="1" applyFont="1" applyFill="1" applyBorder="1" applyAlignment="1">
      <alignment vertical="center"/>
    </xf>
    <xf numFmtId="0" fontId="4" fillId="0" borderId="8" xfId="0" applyFont="1" applyFill="1" applyBorder="1" applyAlignment="1">
      <alignment horizontal="center" vertical="center"/>
    </xf>
    <xf numFmtId="3" fontId="4" fillId="0" borderId="8" xfId="0" applyNumberFormat="1" applyFont="1" applyFill="1" applyBorder="1" applyAlignment="1">
      <alignment vertical="center"/>
    </xf>
    <xf numFmtId="170" fontId="4" fillId="0" borderId="28" xfId="0" applyNumberFormat="1" applyFont="1" applyFill="1" applyBorder="1" applyAlignment="1">
      <alignment vertical="center"/>
    </xf>
    <xf numFmtId="3" fontId="4" fillId="0" borderId="26" xfId="0" applyNumberFormat="1" applyFont="1" applyFill="1" applyBorder="1" applyAlignment="1">
      <alignment vertical="center"/>
    </xf>
    <xf numFmtId="172" fontId="4" fillId="0" borderId="8" xfId="0" applyNumberFormat="1" applyFont="1" applyFill="1" applyBorder="1" applyAlignment="1">
      <alignment vertical="center"/>
    </xf>
    <xf numFmtId="38" fontId="4" fillId="0" borderId="33" xfId="2" applyFont="1" applyFill="1" applyBorder="1" applyAlignment="1" applyProtection="1">
      <alignment horizontal="center" vertical="center"/>
      <protection locked="0"/>
    </xf>
    <xf numFmtId="174" fontId="4" fillId="0" borderId="30" xfId="2" applyNumberFormat="1" applyFont="1" applyFill="1" applyBorder="1" applyAlignment="1" applyProtection="1">
      <alignment vertical="center"/>
      <protection locked="0"/>
    </xf>
    <xf numFmtId="173" fontId="4" fillId="0" borderId="30" xfId="2" applyNumberFormat="1" applyFont="1" applyFill="1" applyBorder="1" applyAlignment="1" applyProtection="1">
      <alignment horizontal="center" vertical="center"/>
      <protection locked="0"/>
    </xf>
    <xf numFmtId="169" fontId="4" fillId="0" borderId="0" xfId="2" applyNumberFormat="1" applyFont="1" applyFill="1" applyAlignment="1">
      <alignment vertical="center"/>
    </xf>
    <xf numFmtId="169" fontId="4" fillId="0" borderId="0" xfId="2" applyNumberFormat="1" applyFont="1" applyFill="1"/>
    <xf numFmtId="167" fontId="1" fillId="0" borderId="7" xfId="0" applyNumberFormat="1" applyFont="1" applyFill="1" applyBorder="1" applyAlignment="1">
      <alignment horizontal="center" vertical="center"/>
    </xf>
    <xf numFmtId="179" fontId="1" fillId="0" borderId="6" xfId="2" applyNumberFormat="1" applyFont="1" applyFill="1" applyBorder="1" applyAlignment="1">
      <alignment vertical="center"/>
    </xf>
    <xf numFmtId="172" fontId="1" fillId="0" borderId="6" xfId="0" applyNumberFormat="1" applyFont="1" applyFill="1" applyBorder="1" applyAlignment="1">
      <alignment vertical="center"/>
    </xf>
    <xf numFmtId="172" fontId="1" fillId="0" borderId="20" xfId="0" applyNumberFormat="1" applyFont="1" applyFill="1" applyBorder="1" applyAlignment="1">
      <alignment vertical="center"/>
    </xf>
    <xf numFmtId="3" fontId="4" fillId="0" borderId="12" xfId="0" applyNumberFormat="1" applyFont="1" applyFill="1" applyBorder="1" applyAlignment="1">
      <alignment vertical="center"/>
    </xf>
    <xf numFmtId="168" fontId="1" fillId="0" borderId="1" xfId="0" applyNumberFormat="1" applyFont="1" applyFill="1" applyBorder="1" applyAlignment="1">
      <alignment horizontal="center" vertical="center"/>
    </xf>
    <xf numFmtId="168" fontId="1" fillId="0" borderId="5" xfId="0" applyNumberFormat="1" applyFont="1" applyFill="1" applyBorder="1" applyAlignment="1">
      <alignment horizontal="center" vertical="center"/>
    </xf>
    <xf numFmtId="174" fontId="4" fillId="0" borderId="30" xfId="2" applyNumberFormat="1" applyFont="1" applyFill="1" applyBorder="1" applyAlignment="1" applyProtection="1">
      <alignment horizontal="center" vertical="center" shrinkToFit="1"/>
      <protection locked="0"/>
    </xf>
    <xf numFmtId="38" fontId="4" fillId="0" borderId="33" xfId="2" applyFont="1" applyFill="1" applyBorder="1" applyAlignment="1" applyProtection="1">
      <alignment vertical="center"/>
      <protection locked="0"/>
    </xf>
    <xf numFmtId="174" fontId="4" fillId="0" borderId="33" xfId="2" applyNumberFormat="1" applyFont="1" applyFill="1" applyBorder="1" applyAlignment="1" applyProtection="1">
      <alignment horizontal="center" vertical="center"/>
      <protection locked="0"/>
    </xf>
    <xf numFmtId="173" fontId="1" fillId="0" borderId="7" xfId="0" applyNumberFormat="1" applyFont="1" applyFill="1" applyBorder="1" applyAlignment="1">
      <alignment horizontal="center" vertical="center"/>
    </xf>
    <xf numFmtId="182" fontId="1" fillId="0" borderId="6" xfId="2" applyNumberFormat="1" applyFont="1" applyFill="1" applyBorder="1" applyAlignment="1">
      <alignment vertical="center"/>
    </xf>
    <xf numFmtId="182" fontId="1" fillId="0" borderId="20" xfId="2" applyNumberFormat="1" applyFont="1" applyFill="1" applyBorder="1" applyAlignment="1">
      <alignment vertical="center"/>
    </xf>
    <xf numFmtId="173" fontId="4" fillId="0" borderId="8" xfId="2" applyNumberFormat="1" applyFont="1" applyFill="1" applyBorder="1" applyAlignment="1">
      <alignment vertical="center"/>
    </xf>
    <xf numFmtId="182" fontId="4" fillId="0" borderId="6" xfId="2" applyNumberFormat="1" applyFont="1" applyFill="1" applyBorder="1" applyAlignment="1">
      <alignment vertical="center"/>
    </xf>
    <xf numFmtId="173" fontId="4" fillId="0" borderId="6" xfId="2" applyNumberFormat="1" applyFont="1" applyFill="1" applyBorder="1" applyAlignment="1">
      <alignment horizontal="center" vertical="center"/>
    </xf>
    <xf numFmtId="173" fontId="4" fillId="0" borderId="1" xfId="2" applyNumberFormat="1" applyFont="1" applyFill="1" applyBorder="1" applyAlignment="1">
      <alignment horizontal="center" vertical="center"/>
    </xf>
    <xf numFmtId="173" fontId="4" fillId="0" borderId="8" xfId="2" applyNumberFormat="1" applyFont="1" applyFill="1" applyBorder="1" applyAlignment="1">
      <alignment horizontal="center" vertical="center"/>
    </xf>
    <xf numFmtId="0" fontId="4" fillId="0" borderId="8" xfId="2" applyNumberFormat="1" applyFont="1" applyFill="1" applyBorder="1" applyAlignment="1">
      <alignment horizontal="center" vertical="center"/>
    </xf>
    <xf numFmtId="38" fontId="6" fillId="0" borderId="0" xfId="2" applyFont="1" applyFill="1" applyAlignment="1">
      <alignment vertical="center"/>
    </xf>
    <xf numFmtId="166" fontId="6" fillId="0" borderId="0" xfId="2" applyNumberFormat="1" applyFont="1" applyFill="1"/>
    <xf numFmtId="38" fontId="6" fillId="0" borderId="0" xfId="2" applyFont="1" applyFill="1"/>
    <xf numFmtId="166" fontId="1" fillId="0" borderId="0" xfId="2" applyNumberFormat="1" applyFont="1" applyFill="1"/>
    <xf numFmtId="182" fontId="4" fillId="0" borderId="8" xfId="2" applyNumberFormat="1" applyFont="1" applyFill="1" applyBorder="1" applyAlignment="1">
      <alignment vertical="center"/>
    </xf>
    <xf numFmtId="180" fontId="4" fillId="0" borderId="0" xfId="2" applyNumberFormat="1" applyFont="1" applyFill="1" applyAlignment="1">
      <alignment vertical="center"/>
    </xf>
    <xf numFmtId="0" fontId="0" fillId="0" borderId="0" xfId="0" applyNumberFormat="1" applyFont="1" applyFill="1" applyAlignment="1">
      <alignment horizontal="left" vertical="center"/>
    </xf>
    <xf numFmtId="168" fontId="0" fillId="0" borderId="16" xfId="0" applyNumberFormat="1" applyFont="1" applyFill="1" applyBorder="1" applyAlignment="1">
      <alignment horizontal="center" vertical="center"/>
    </xf>
    <xf numFmtId="173" fontId="0" fillId="0" borderId="1" xfId="0" applyNumberFormat="1" applyFont="1" applyFill="1" applyBorder="1" applyAlignment="1">
      <alignment horizontal="center" vertical="center"/>
    </xf>
    <xf numFmtId="173" fontId="0" fillId="0" borderId="5" xfId="0" applyNumberFormat="1" applyFont="1" applyFill="1" applyBorder="1" applyAlignment="1">
      <alignment horizontal="center" vertical="center"/>
    </xf>
    <xf numFmtId="38" fontId="0" fillId="0" borderId="5" xfId="2" applyFont="1" applyFill="1" applyBorder="1" applyAlignment="1">
      <alignment horizontal="center" vertical="center"/>
    </xf>
    <xf numFmtId="173" fontId="0" fillId="0" borderId="7" xfId="0" applyNumberFormat="1" applyFont="1" applyFill="1" applyBorder="1" applyAlignment="1">
      <alignment horizontal="center" vertical="center"/>
    </xf>
    <xf numFmtId="173" fontId="0" fillId="0" borderId="6" xfId="0" applyNumberFormat="1" applyFont="1" applyFill="1" applyBorder="1" applyAlignment="1">
      <alignment vertical="center"/>
    </xf>
    <xf numFmtId="0" fontId="0" fillId="0" borderId="6" xfId="0" applyFont="1" applyFill="1" applyBorder="1" applyAlignment="1">
      <alignment vertical="center"/>
    </xf>
    <xf numFmtId="177" fontId="0" fillId="0" borderId="6" xfId="0" applyNumberFormat="1" applyFont="1" applyFill="1" applyBorder="1" applyAlignment="1">
      <alignment vertical="center"/>
    </xf>
    <xf numFmtId="173" fontId="0" fillId="0" borderId="1" xfId="0" applyNumberFormat="1" applyFont="1" applyFill="1" applyBorder="1" applyAlignment="1">
      <alignment vertical="center"/>
    </xf>
    <xf numFmtId="0" fontId="0" fillId="0" borderId="0" xfId="0" applyFont="1" applyFill="1"/>
    <xf numFmtId="173" fontId="0" fillId="0" borderId="8" xfId="0" applyNumberFormat="1" applyFont="1" applyFill="1" applyBorder="1" applyAlignment="1">
      <alignment vertical="center"/>
    </xf>
    <xf numFmtId="168" fontId="0" fillId="0" borderId="8" xfId="0" applyNumberFormat="1" applyFont="1" applyFill="1" applyBorder="1" applyAlignment="1">
      <alignment vertical="center"/>
    </xf>
    <xf numFmtId="0" fontId="0" fillId="0" borderId="0" xfId="0" applyFont="1" applyFill="1" applyAlignment="1">
      <alignment horizontal="center"/>
    </xf>
    <xf numFmtId="38" fontId="6" fillId="0" borderId="0" xfId="2" applyFont="1" applyFill="1" applyBorder="1" applyAlignment="1" applyProtection="1">
      <alignment horizontal="left" vertical="center"/>
    </xf>
    <xf numFmtId="38" fontId="6" fillId="0" borderId="0" xfId="2" applyFont="1" applyFill="1" applyAlignment="1">
      <alignment horizontal="center" vertical="center"/>
    </xf>
    <xf numFmtId="38" fontId="6" fillId="0" borderId="0" xfId="2" applyFont="1" applyFill="1" applyBorder="1" applyAlignment="1" applyProtection="1">
      <alignment vertical="center"/>
    </xf>
    <xf numFmtId="38" fontId="6" fillId="0" borderId="0" xfId="2" applyFont="1" applyFill="1" applyBorder="1" applyAlignment="1" applyProtection="1">
      <alignment horizontal="center" vertical="center"/>
    </xf>
    <xf numFmtId="38" fontId="6" fillId="0" borderId="11" xfId="2" applyFont="1" applyFill="1" applyBorder="1" applyAlignment="1" applyProtection="1">
      <alignment horizontal="right" vertical="center"/>
    </xf>
    <xf numFmtId="38" fontId="6" fillId="0" borderId="2" xfId="2" applyFont="1" applyFill="1" applyBorder="1" applyAlignment="1" applyProtection="1">
      <alignment horizontal="center" vertical="center"/>
    </xf>
    <xf numFmtId="38" fontId="6" fillId="0" borderId="3" xfId="2" applyFont="1" applyFill="1" applyBorder="1" applyAlignment="1" applyProtection="1">
      <alignment vertical="center"/>
    </xf>
    <xf numFmtId="38" fontId="6" fillId="0" borderId="6" xfId="2" applyFont="1" applyFill="1" applyBorder="1" applyAlignment="1">
      <alignment horizontal="center" vertical="center"/>
    </xf>
    <xf numFmtId="0" fontId="6" fillId="0" borderId="6" xfId="2" applyNumberFormat="1" applyFont="1" applyFill="1" applyBorder="1" applyAlignment="1">
      <alignment horizontal="center" vertical="center"/>
    </xf>
    <xf numFmtId="168" fontId="6" fillId="0" borderId="7" xfId="5" applyNumberFormat="1" applyFont="1" applyFill="1" applyBorder="1" applyAlignment="1">
      <alignment horizontal="right" vertical="center"/>
    </xf>
    <xf numFmtId="168" fontId="6" fillId="0" borderId="7" xfId="2" applyNumberFormat="1" applyFont="1" applyFill="1" applyBorder="1" applyAlignment="1">
      <alignment horizontal="right" vertical="center"/>
    </xf>
    <xf numFmtId="168" fontId="6" fillId="0" borderId="6" xfId="2" applyNumberFormat="1" applyFont="1" applyFill="1" applyBorder="1" applyAlignment="1">
      <alignment horizontal="right" vertical="center"/>
    </xf>
    <xf numFmtId="0" fontId="6" fillId="0" borderId="10" xfId="2" applyNumberFormat="1" applyFont="1" applyFill="1" applyBorder="1" applyAlignment="1">
      <alignment horizontal="center" vertical="center"/>
    </xf>
    <xf numFmtId="0" fontId="6" fillId="0" borderId="11" xfId="2" applyNumberFormat="1" applyFont="1" applyFill="1" applyBorder="1" applyAlignment="1">
      <alignment horizontal="center" vertical="center"/>
    </xf>
    <xf numFmtId="168" fontId="6" fillId="0" borderId="1" xfId="2" applyNumberFormat="1" applyFont="1" applyFill="1" applyBorder="1" applyAlignment="1">
      <alignment horizontal="right" vertical="center"/>
    </xf>
    <xf numFmtId="38" fontId="6" fillId="0" borderId="22" xfId="2" applyFont="1" applyFill="1" applyBorder="1" applyAlignment="1">
      <alignment horizontal="center" vertical="center"/>
    </xf>
    <xf numFmtId="168" fontId="6" fillId="0" borderId="20" xfId="2" applyNumberFormat="1" applyFont="1" applyFill="1" applyBorder="1" applyAlignment="1">
      <alignment horizontal="right" vertical="center"/>
    </xf>
    <xf numFmtId="168" fontId="6" fillId="0" borderId="20" xfId="5" applyNumberFormat="1" applyFont="1" applyFill="1" applyBorder="1" applyAlignment="1">
      <alignment horizontal="right" vertical="center"/>
    </xf>
    <xf numFmtId="38" fontId="6" fillId="0" borderId="25" xfId="2" applyFont="1" applyFill="1" applyBorder="1" applyAlignment="1">
      <alignment horizontal="center" vertical="center"/>
    </xf>
    <xf numFmtId="0" fontId="0" fillId="0" borderId="6" xfId="0" applyFont="1" applyFill="1" applyBorder="1" applyAlignment="1">
      <alignment vertical="center" shrinkToFit="1"/>
    </xf>
    <xf numFmtId="0" fontId="0" fillId="0" borderId="0" xfId="0" applyFont="1" applyFill="1" applyAlignment="1">
      <alignment horizontal="center" vertical="center"/>
    </xf>
    <xf numFmtId="0" fontId="6" fillId="0" borderId="0" xfId="0" applyFont="1"/>
    <xf numFmtId="173" fontId="0" fillId="0" borderId="0" xfId="0" applyNumberFormat="1" applyFont="1" applyFill="1" applyAlignment="1">
      <alignment vertical="center"/>
    </xf>
    <xf numFmtId="173" fontId="0" fillId="0" borderId="0" xfId="0" applyNumberFormat="1" applyFont="1" applyFill="1" applyAlignment="1">
      <alignment horizontal="center" vertical="center"/>
    </xf>
    <xf numFmtId="174" fontId="0" fillId="0" borderId="16" xfId="0" applyNumberFormat="1" applyFont="1" applyFill="1" applyBorder="1" applyAlignment="1">
      <alignment horizontal="center" vertical="center"/>
    </xf>
    <xf numFmtId="173" fontId="0" fillId="0" borderId="16" xfId="0" applyNumberFormat="1" applyFont="1" applyFill="1" applyBorder="1" applyAlignment="1">
      <alignment vertical="center"/>
    </xf>
    <xf numFmtId="173" fontId="0" fillId="0" borderId="16" xfId="0" applyNumberFormat="1" applyFont="1" applyFill="1" applyBorder="1" applyAlignment="1">
      <alignment horizontal="center" vertical="center"/>
    </xf>
    <xf numFmtId="173" fontId="0" fillId="0" borderId="0" xfId="0" applyNumberFormat="1" applyFont="1" applyFill="1" applyBorder="1" applyAlignment="1">
      <alignment vertical="center"/>
    </xf>
    <xf numFmtId="173" fontId="0" fillId="0" borderId="1" xfId="0" applyNumberFormat="1" applyFont="1" applyFill="1" applyBorder="1" applyAlignment="1">
      <alignment horizontal="right" vertical="center"/>
    </xf>
    <xf numFmtId="173" fontId="0" fillId="0" borderId="12" xfId="0" applyNumberFormat="1" applyFont="1" applyFill="1" applyBorder="1" applyAlignment="1">
      <alignment horizontal="center" vertical="center"/>
    </xf>
    <xf numFmtId="173" fontId="0" fillId="0" borderId="5" xfId="0" applyNumberFormat="1" applyFont="1" applyFill="1" applyBorder="1" applyAlignment="1">
      <alignment vertical="center"/>
    </xf>
    <xf numFmtId="173" fontId="0" fillId="0" borderId="0" xfId="0" applyNumberFormat="1" applyFont="1" applyFill="1" applyBorder="1" applyAlignment="1">
      <alignment horizontal="center" vertical="center"/>
    </xf>
    <xf numFmtId="173" fontId="0" fillId="0" borderId="5" xfId="0" applyNumberFormat="1" applyFont="1" applyFill="1" applyBorder="1" applyAlignment="1">
      <alignment horizontal="right" vertical="center"/>
    </xf>
    <xf numFmtId="173" fontId="0" fillId="0" borderId="15" xfId="0" applyNumberFormat="1" applyFont="1" applyFill="1" applyBorder="1" applyAlignment="1">
      <alignment horizontal="center" vertical="center"/>
    </xf>
    <xf numFmtId="173" fontId="0" fillId="0" borderId="8" xfId="0" applyNumberFormat="1" applyFont="1" applyFill="1" applyBorder="1" applyAlignment="1">
      <alignment horizontal="right" vertical="center"/>
    </xf>
    <xf numFmtId="173" fontId="0" fillId="0" borderId="8" xfId="0" applyNumberFormat="1" applyFont="1" applyFill="1" applyBorder="1" applyAlignment="1">
      <alignment horizontal="center" vertical="center"/>
    </xf>
    <xf numFmtId="173" fontId="0" fillId="0" borderId="21" xfId="0" applyNumberFormat="1" applyFont="1" applyFill="1" applyBorder="1" applyAlignment="1">
      <alignment horizontal="center" vertical="center"/>
    </xf>
    <xf numFmtId="173" fontId="0" fillId="0" borderId="0" xfId="0" applyNumberFormat="1" applyFont="1" applyFill="1" applyAlignment="1">
      <alignment horizontal="right" vertical="center"/>
    </xf>
    <xf numFmtId="174" fontId="0" fillId="0" borderId="0" xfId="0" applyNumberFormat="1" applyFont="1" applyFill="1" applyAlignment="1">
      <alignment horizontal="center" vertical="center"/>
    </xf>
    <xf numFmtId="0" fontId="0" fillId="0" borderId="0" xfId="0" applyFont="1" applyFill="1" applyAlignment="1">
      <alignment horizontal="right" vertical="center"/>
    </xf>
    <xf numFmtId="173" fontId="0" fillId="0" borderId="4" xfId="0" applyNumberFormat="1" applyFont="1" applyFill="1" applyBorder="1" applyAlignment="1">
      <alignment horizontal="center" vertical="center"/>
    </xf>
    <xf numFmtId="165" fontId="7" fillId="0" borderId="0" xfId="0" applyNumberFormat="1" applyFont="1" applyFill="1" applyBorder="1" applyAlignment="1">
      <alignment vertical="center"/>
    </xf>
    <xf numFmtId="3" fontId="7" fillId="0" borderId="0" xfId="2" applyNumberFormat="1" applyFont="1" applyFill="1" applyAlignment="1">
      <alignment vertical="center"/>
    </xf>
    <xf numFmtId="165" fontId="4" fillId="0" borderId="0" xfId="0" applyNumberFormat="1" applyFont="1" applyFill="1" applyBorder="1" applyAlignment="1">
      <alignment vertical="center"/>
    </xf>
    <xf numFmtId="3" fontId="4" fillId="0" borderId="0" xfId="2" applyNumberFormat="1" applyFont="1" applyFill="1" applyAlignment="1">
      <alignment vertical="center"/>
    </xf>
    <xf numFmtId="182" fontId="4" fillId="0" borderId="0" xfId="2" applyNumberFormat="1" applyFont="1" applyFill="1" applyBorder="1" applyAlignment="1">
      <alignment vertical="center"/>
    </xf>
    <xf numFmtId="38" fontId="4" fillId="0" borderId="9" xfId="2" applyFont="1" applyFill="1" applyBorder="1" applyAlignment="1">
      <alignment vertical="center"/>
    </xf>
    <xf numFmtId="170" fontId="4" fillId="0" borderId="0" xfId="2" applyNumberFormat="1" applyFont="1" applyFill="1" applyAlignment="1">
      <alignment horizontal="center" vertical="center"/>
    </xf>
    <xf numFmtId="173" fontId="4" fillId="0" borderId="1" xfId="2" applyNumberFormat="1" applyFont="1" applyFill="1" applyBorder="1" applyAlignment="1">
      <alignment vertical="center"/>
    </xf>
    <xf numFmtId="0" fontId="4" fillId="0" borderId="2" xfId="0" applyFont="1" applyFill="1" applyBorder="1" applyAlignment="1">
      <alignment vertical="center"/>
    </xf>
    <xf numFmtId="38" fontId="4" fillId="0" borderId="0" xfId="2" applyFont="1" applyFill="1" applyAlignment="1">
      <alignment horizontal="center"/>
    </xf>
    <xf numFmtId="168" fontId="4" fillId="0" borderId="6" xfId="2" applyNumberFormat="1" applyFont="1" applyFill="1" applyBorder="1" applyAlignment="1">
      <alignment vertical="center"/>
    </xf>
    <xf numFmtId="38" fontId="4" fillId="0" borderId="6" xfId="2" applyFont="1" applyFill="1" applyBorder="1" applyAlignment="1">
      <alignment vertical="center" shrinkToFit="1"/>
    </xf>
    <xf numFmtId="38" fontId="4" fillId="0" borderId="0" xfId="2" applyFont="1" applyFill="1" applyAlignment="1">
      <alignment vertical="center" shrinkToFit="1"/>
    </xf>
    <xf numFmtId="38" fontId="4" fillId="0" borderId="1" xfId="2" applyFont="1" applyFill="1" applyBorder="1" applyAlignment="1">
      <alignment vertical="center" shrinkToFit="1"/>
    </xf>
    <xf numFmtId="38" fontId="4" fillId="0" borderId="5" xfId="2" applyFont="1" applyFill="1" applyBorder="1" applyAlignment="1">
      <alignment vertical="center" shrinkToFit="1"/>
    </xf>
    <xf numFmtId="38" fontId="4" fillId="0" borderId="5" xfId="2" applyFont="1" applyFill="1" applyBorder="1" applyAlignment="1">
      <alignment horizontal="center" vertical="center" shrinkToFit="1"/>
    </xf>
    <xf numFmtId="38" fontId="4" fillId="0" borderId="8" xfId="2" applyFont="1" applyFill="1" applyBorder="1" applyAlignment="1">
      <alignment horizontal="center" vertical="center" shrinkToFit="1"/>
    </xf>
    <xf numFmtId="38" fontId="4" fillId="0" borderId="0" xfId="2" applyFont="1" applyFill="1" applyAlignment="1">
      <alignment shrinkToFit="1"/>
    </xf>
    <xf numFmtId="168" fontId="4" fillId="0" borderId="3" xfId="2" applyNumberFormat="1" applyFont="1" applyFill="1" applyBorder="1" applyAlignment="1">
      <alignment vertical="center"/>
    </xf>
    <xf numFmtId="182" fontId="1" fillId="0" borderId="6" xfId="2" applyNumberFormat="1" applyFont="1" applyFill="1" applyBorder="1" applyAlignment="1">
      <alignment horizontal="center" vertical="center"/>
    </xf>
    <xf numFmtId="182" fontId="1" fillId="0" borderId="20" xfId="2" applyNumberFormat="1" applyFont="1" applyFill="1" applyBorder="1" applyAlignment="1">
      <alignment horizontal="center" vertical="center"/>
    </xf>
    <xf numFmtId="182" fontId="1" fillId="0" borderId="1" xfId="2" applyNumberFormat="1" applyFont="1" applyFill="1" applyBorder="1" applyAlignment="1">
      <alignment vertical="center"/>
    </xf>
    <xf numFmtId="182" fontId="1" fillId="0" borderId="7" xfId="2" applyNumberFormat="1" applyFont="1" applyFill="1" applyBorder="1" applyAlignment="1">
      <alignment horizontal="center" vertical="center"/>
    </xf>
    <xf numFmtId="182" fontId="1" fillId="0" borderId="7" xfId="2" applyNumberFormat="1" applyFont="1" applyFill="1" applyBorder="1" applyAlignment="1">
      <alignment vertical="center"/>
    </xf>
    <xf numFmtId="0" fontId="1" fillId="0" borderId="6" xfId="2" applyNumberFormat="1" applyFont="1" applyFill="1" applyBorder="1" applyAlignment="1">
      <alignment horizontal="center" vertical="center"/>
    </xf>
    <xf numFmtId="0" fontId="1" fillId="0" borderId="5" xfId="2" applyNumberFormat="1" applyFont="1" applyFill="1" applyBorder="1" applyAlignment="1">
      <alignment horizontal="center" vertical="center"/>
    </xf>
    <xf numFmtId="0" fontId="1" fillId="0" borderId="22" xfId="2" applyNumberFormat="1" applyFont="1" applyFill="1" applyBorder="1" applyAlignment="1">
      <alignment horizontal="center" vertical="center"/>
    </xf>
    <xf numFmtId="0" fontId="1" fillId="0" borderId="25" xfId="2" applyNumberFormat="1" applyFont="1" applyFill="1" applyBorder="1" applyAlignment="1">
      <alignment horizontal="center" vertical="center"/>
    </xf>
    <xf numFmtId="173" fontId="4" fillId="0" borderId="30" xfId="2" applyNumberFormat="1" applyFont="1" applyFill="1" applyBorder="1" applyAlignment="1" applyProtection="1">
      <alignment horizontal="center" vertical="center" shrinkToFit="1"/>
      <protection locked="0"/>
    </xf>
    <xf numFmtId="173" fontId="4" fillId="0" borderId="33" xfId="2" applyNumberFormat="1" applyFont="1" applyFill="1" applyBorder="1" applyAlignment="1" applyProtection="1">
      <alignment horizontal="center" vertical="center"/>
      <protection locked="0"/>
    </xf>
    <xf numFmtId="38" fontId="4" fillId="0" borderId="0" xfId="2" applyFont="1" applyFill="1" applyBorder="1" applyAlignment="1" applyProtection="1">
      <alignment vertical="center" shrinkToFit="1"/>
      <protection locked="0"/>
    </xf>
    <xf numFmtId="178" fontId="4" fillId="0" borderId="30" xfId="2" applyNumberFormat="1" applyFont="1" applyFill="1" applyBorder="1" applyAlignment="1" applyProtection="1">
      <alignment vertical="center" shrinkToFit="1"/>
      <protection locked="0"/>
    </xf>
    <xf numFmtId="38" fontId="4" fillId="0" borderId="33" xfId="2" applyFont="1" applyFill="1" applyBorder="1" applyAlignment="1" applyProtection="1">
      <alignment vertical="center" shrinkToFit="1"/>
      <protection locked="0"/>
    </xf>
    <xf numFmtId="38" fontId="4" fillId="0" borderId="19" xfId="2" applyFont="1" applyFill="1" applyBorder="1" applyAlignment="1" applyProtection="1">
      <alignment vertical="center" shrinkToFit="1"/>
      <protection locked="0"/>
    </xf>
    <xf numFmtId="173" fontId="4" fillId="0" borderId="19" xfId="2" applyNumberFormat="1" applyFont="1" applyFill="1" applyBorder="1" applyAlignment="1" applyProtection="1">
      <alignment horizontal="center" vertical="center"/>
      <protection locked="0"/>
    </xf>
    <xf numFmtId="0" fontId="0" fillId="0" borderId="0" xfId="0" applyFont="1" applyFill="1" applyAlignment="1">
      <alignment vertical="center"/>
    </xf>
    <xf numFmtId="0" fontId="0" fillId="0" borderId="16" xfId="0" applyFont="1" applyFill="1" applyBorder="1" applyAlignment="1">
      <alignment vertical="center"/>
    </xf>
    <xf numFmtId="38" fontId="4" fillId="0" borderId="0" xfId="2" applyFont="1" applyFill="1" applyBorder="1" applyAlignment="1">
      <alignment horizontal="center" vertical="center"/>
    </xf>
    <xf numFmtId="38" fontId="6" fillId="0" borderId="5" xfId="2" applyFont="1" applyFill="1" applyBorder="1" applyAlignment="1">
      <alignment horizontal="center" vertical="center"/>
    </xf>
    <xf numFmtId="38" fontId="6" fillId="0" borderId="7" xfId="2" applyFont="1" applyFill="1" applyBorder="1" applyAlignment="1">
      <alignment horizontal="center" vertical="center"/>
    </xf>
    <xf numFmtId="0" fontId="0" fillId="0" borderId="1" xfId="0" applyFont="1" applyFill="1" applyBorder="1" applyAlignment="1">
      <alignment horizontal="center"/>
    </xf>
    <xf numFmtId="38" fontId="0" fillId="0" borderId="1" xfId="2" applyFont="1" applyFill="1" applyBorder="1" applyAlignment="1">
      <alignment horizontal="center" vertical="center"/>
    </xf>
    <xf numFmtId="38" fontId="0" fillId="0" borderId="12" xfId="2" applyFont="1" applyFill="1" applyBorder="1" applyAlignment="1">
      <alignment horizontal="center" vertical="center"/>
    </xf>
    <xf numFmtId="0" fontId="0" fillId="0" borderId="5" xfId="0" applyFont="1" applyFill="1" applyBorder="1" applyAlignment="1">
      <alignment horizontal="center"/>
    </xf>
    <xf numFmtId="0" fontId="0" fillId="0" borderId="5" xfId="0" applyFont="1" applyFill="1" applyBorder="1" applyAlignment="1">
      <alignment horizontal="center" wrapText="1"/>
    </xf>
    <xf numFmtId="38" fontId="0" fillId="0" borderId="13" xfId="2" applyFont="1" applyFill="1" applyBorder="1" applyAlignment="1">
      <alignment horizontal="center" vertical="center"/>
    </xf>
    <xf numFmtId="0" fontId="0" fillId="0" borderId="5" xfId="0" applyFont="1" applyFill="1" applyBorder="1" applyAlignment="1">
      <alignment wrapText="1"/>
    </xf>
    <xf numFmtId="38" fontId="0" fillId="0" borderId="6" xfId="2" applyFont="1" applyFill="1" applyBorder="1" applyAlignment="1">
      <alignment vertical="center"/>
    </xf>
    <xf numFmtId="171" fontId="0" fillId="0" borderId="0" xfId="0" applyNumberFormat="1" applyFont="1" applyFill="1"/>
    <xf numFmtId="14" fontId="0" fillId="0" borderId="6" xfId="0" applyNumberFormat="1" applyFont="1" applyFill="1" applyBorder="1" applyAlignment="1">
      <alignment horizontal="center" vertical="center"/>
    </xf>
    <xf numFmtId="174" fontId="0" fillId="0" borderId="4" xfId="0" applyNumberFormat="1" applyFont="1" applyFill="1" applyBorder="1" applyAlignment="1">
      <alignment horizontal="center" vertical="center"/>
    </xf>
    <xf numFmtId="174" fontId="0" fillId="0" borderId="9" xfId="0" applyNumberFormat="1" applyFont="1" applyFill="1" applyBorder="1" applyAlignment="1">
      <alignment horizontal="center" vertical="center"/>
    </xf>
    <xf numFmtId="174" fontId="0" fillId="0" borderId="12" xfId="0" applyNumberFormat="1" applyFont="1" applyFill="1" applyBorder="1" applyAlignment="1">
      <alignment horizontal="center" vertical="center"/>
    </xf>
    <xf numFmtId="0" fontId="0" fillId="0" borderId="0" xfId="0" applyFont="1" applyFill="1" applyAlignment="1">
      <alignment vertical="center" shrinkToFit="1"/>
    </xf>
    <xf numFmtId="0" fontId="0" fillId="0" borderId="0" xfId="0" applyFont="1" applyFill="1" applyAlignment="1">
      <alignment vertical="center"/>
    </xf>
    <xf numFmtId="38" fontId="4" fillId="0" borderId="9" xfId="2" applyFont="1" applyFill="1" applyBorder="1" applyAlignment="1">
      <alignment horizontal="center" vertical="center"/>
    </xf>
    <xf numFmtId="0" fontId="1" fillId="0" borderId="0" xfId="6" applyFont="1" applyFill="1" applyBorder="1" applyAlignment="1">
      <alignment horizontal="right" vertical="center"/>
    </xf>
    <xf numFmtId="0" fontId="0" fillId="0" borderId="0" xfId="0" applyBorder="1" applyAlignment="1">
      <alignment vertical="center"/>
    </xf>
    <xf numFmtId="38" fontId="4" fillId="0" borderId="0" xfId="2" applyFont="1" applyFill="1" applyAlignment="1">
      <alignment horizontal="right" vertical="center"/>
    </xf>
    <xf numFmtId="182" fontId="4" fillId="0" borderId="3" xfId="2" applyNumberFormat="1" applyFont="1" applyFill="1" applyBorder="1" applyAlignment="1">
      <alignment vertical="center"/>
    </xf>
    <xf numFmtId="173" fontId="4" fillId="0" borderId="5" xfId="2" applyNumberFormat="1" applyFont="1" applyFill="1" applyBorder="1" applyAlignment="1">
      <alignment vertical="center"/>
    </xf>
    <xf numFmtId="182" fontId="4" fillId="0" borderId="6" xfId="2" applyNumberFormat="1" applyFont="1" applyFill="1" applyBorder="1" applyAlignment="1" applyProtection="1">
      <alignment vertical="center"/>
    </xf>
    <xf numFmtId="173" fontId="4" fillId="0" borderId="30" xfId="0" applyNumberFormat="1" applyFont="1" applyFill="1" applyBorder="1" applyAlignment="1">
      <alignment horizontal="right" vertical="center"/>
    </xf>
    <xf numFmtId="173" fontId="4" fillId="0" borderId="3" xfId="2" applyNumberFormat="1" applyFont="1" applyFill="1" applyBorder="1" applyAlignment="1">
      <alignment vertical="center"/>
    </xf>
    <xf numFmtId="181" fontId="4" fillId="0" borderId="30" xfId="0" applyNumberFormat="1" applyFont="1" applyFill="1" applyBorder="1" applyAlignment="1">
      <alignment horizontal="right" vertical="center"/>
    </xf>
    <xf numFmtId="173" fontId="4" fillId="0" borderId="33" xfId="0" applyNumberFormat="1" applyFont="1" applyFill="1" applyBorder="1" applyAlignment="1">
      <alignment horizontal="right" vertical="center"/>
    </xf>
    <xf numFmtId="173" fontId="4" fillId="0" borderId="0" xfId="0" applyNumberFormat="1" applyFont="1" applyFill="1" applyAlignment="1">
      <alignment vertical="center"/>
    </xf>
    <xf numFmtId="173" fontId="4" fillId="0" borderId="26" xfId="0" applyNumberFormat="1" applyFont="1" applyFill="1" applyBorder="1" applyAlignment="1">
      <alignment vertical="center"/>
    </xf>
    <xf numFmtId="173" fontId="4" fillId="0" borderId="8" xfId="0" applyNumberFormat="1" applyFont="1" applyFill="1" applyBorder="1" applyAlignment="1">
      <alignment vertical="center"/>
    </xf>
    <xf numFmtId="0" fontId="0" fillId="0" borderId="0" xfId="0" applyFont="1" applyFill="1" applyAlignment="1">
      <alignment vertical="center"/>
    </xf>
    <xf numFmtId="173" fontId="1" fillId="0" borderId="6" xfId="2" applyNumberFormat="1" applyFont="1" applyFill="1" applyBorder="1" applyAlignment="1">
      <alignment vertical="center"/>
    </xf>
    <xf numFmtId="173" fontId="1" fillId="0" borderId="3" xfId="2" applyNumberFormat="1" applyFont="1" applyFill="1" applyBorder="1" applyAlignment="1">
      <alignment vertical="center"/>
    </xf>
    <xf numFmtId="173" fontId="1" fillId="0" borderId="7" xfId="2" applyNumberFormat="1" applyFont="1" applyFill="1" applyBorder="1" applyAlignment="1">
      <alignment vertical="center"/>
    </xf>
    <xf numFmtId="173" fontId="1" fillId="0" borderId="20" xfId="2" applyNumberFormat="1" applyFont="1" applyFill="1" applyBorder="1" applyAlignment="1">
      <alignment vertical="center"/>
    </xf>
    <xf numFmtId="173" fontId="1" fillId="0" borderId="24" xfId="2" applyNumberFormat="1" applyFont="1" applyFill="1" applyBorder="1" applyAlignment="1">
      <alignment vertical="center"/>
    </xf>
    <xf numFmtId="173" fontId="1" fillId="0" borderId="15" xfId="2" applyNumberFormat="1" applyFont="1" applyFill="1" applyBorder="1" applyAlignment="1">
      <alignment vertical="center"/>
    </xf>
    <xf numFmtId="181" fontId="1" fillId="0" borderId="6" xfId="2" applyNumberFormat="1" applyFont="1" applyFill="1" applyBorder="1" applyAlignment="1">
      <alignment vertical="center"/>
    </xf>
    <xf numFmtId="181" fontId="1" fillId="0" borderId="20" xfId="2" applyNumberFormat="1" applyFont="1" applyFill="1" applyBorder="1" applyAlignment="1">
      <alignment vertical="center"/>
    </xf>
    <xf numFmtId="181" fontId="1" fillId="0" borderId="7" xfId="2" applyNumberFormat="1" applyFont="1" applyFill="1" applyBorder="1" applyAlignment="1">
      <alignment vertical="center"/>
    </xf>
    <xf numFmtId="173" fontId="4" fillId="0" borderId="6" xfId="0" applyNumberFormat="1" applyFont="1" applyFill="1" applyBorder="1" applyAlignment="1">
      <alignment vertical="center"/>
    </xf>
    <xf numFmtId="0" fontId="0" fillId="0" borderId="6" xfId="0" applyNumberFormat="1" applyFont="1" applyFill="1" applyBorder="1" applyAlignment="1">
      <alignment horizontal="center" vertical="center"/>
    </xf>
    <xf numFmtId="168" fontId="0" fillId="0" borderId="6" xfId="0" applyNumberFormat="1" applyFont="1" applyFill="1" applyBorder="1" applyAlignment="1">
      <alignment vertical="center"/>
    </xf>
    <xf numFmtId="185" fontId="7" fillId="0" borderId="0" xfId="2" applyNumberFormat="1" applyFont="1" applyFill="1" applyAlignment="1" applyProtection="1">
      <alignment vertical="center"/>
      <protection locked="0"/>
    </xf>
    <xf numFmtId="38" fontId="7" fillId="0" borderId="0" xfId="2" applyFont="1" applyFill="1" applyAlignment="1" applyProtection="1">
      <alignment vertical="center"/>
      <protection locked="0"/>
    </xf>
    <xf numFmtId="38" fontId="4" fillId="0" borderId="0" xfId="2" applyFont="1" applyFill="1" applyProtection="1">
      <protection locked="0"/>
    </xf>
    <xf numFmtId="185" fontId="4" fillId="0" borderId="6" xfId="0" applyNumberFormat="1" applyFont="1" applyFill="1" applyBorder="1" applyAlignment="1">
      <alignment vertical="center" wrapText="1"/>
    </xf>
    <xf numFmtId="185" fontId="4" fillId="0" borderId="6" xfId="2" applyNumberFormat="1" applyFont="1" applyFill="1" applyBorder="1" applyAlignment="1" applyProtection="1">
      <alignment vertical="center"/>
      <protection locked="0"/>
    </xf>
    <xf numFmtId="38" fontId="4" fillId="0" borderId="7" xfId="2" applyFont="1" applyFill="1" applyBorder="1" applyAlignment="1" applyProtection="1">
      <alignment horizontal="center" vertical="center"/>
      <protection locked="0"/>
    </xf>
    <xf numFmtId="185" fontId="4" fillId="0" borderId="7" xfId="2" applyNumberFormat="1" applyFont="1" applyFill="1" applyBorder="1" applyAlignment="1" applyProtection="1">
      <alignment horizontal="right" vertical="center"/>
      <protection locked="0"/>
    </xf>
    <xf numFmtId="185" fontId="4" fillId="0" borderId="7" xfId="2" applyNumberFormat="1" applyFont="1" applyFill="1" applyBorder="1" applyAlignment="1" applyProtection="1">
      <alignment vertical="center"/>
      <protection locked="0"/>
    </xf>
    <xf numFmtId="38" fontId="4" fillId="0" borderId="6" xfId="2" applyFont="1" applyFill="1" applyBorder="1" applyAlignment="1" applyProtection="1">
      <alignment horizontal="center" vertical="center"/>
      <protection locked="0"/>
    </xf>
    <xf numFmtId="185" fontId="4" fillId="0" borderId="6" xfId="2" quotePrefix="1" applyNumberFormat="1" applyFont="1" applyFill="1" applyBorder="1" applyAlignment="1" applyProtection="1">
      <alignment horizontal="right" vertical="center"/>
      <protection locked="0"/>
    </xf>
    <xf numFmtId="0" fontId="4" fillId="0" borderId="42" xfId="0" applyFont="1" applyFill="1" applyBorder="1" applyAlignment="1">
      <alignment horizontal="center" vertical="center"/>
    </xf>
    <xf numFmtId="185" fontId="4" fillId="0" borderId="42" xfId="2" applyNumberFormat="1" applyFont="1" applyFill="1" applyBorder="1" applyAlignment="1" applyProtection="1">
      <alignment vertical="center"/>
    </xf>
    <xf numFmtId="38" fontId="4" fillId="0" borderId="43" xfId="2" applyFont="1" applyFill="1" applyBorder="1" applyAlignment="1" applyProtection="1">
      <alignment horizontal="center" vertical="center" wrapText="1"/>
      <protection locked="0"/>
    </xf>
    <xf numFmtId="185" fontId="4" fillId="0" borderId="43" xfId="2" applyNumberFormat="1" applyFont="1" applyFill="1" applyBorder="1" applyAlignment="1" applyProtection="1">
      <alignment vertical="center"/>
      <protection locked="0"/>
    </xf>
    <xf numFmtId="185" fontId="4" fillId="0" borderId="43" xfId="2" applyNumberFormat="1" applyFont="1" applyFill="1" applyBorder="1" applyAlignment="1" applyProtection="1">
      <alignment vertical="center"/>
    </xf>
    <xf numFmtId="38" fontId="4" fillId="0" borderId="11" xfId="2" applyFont="1" applyFill="1" applyBorder="1" applyAlignment="1" applyProtection="1">
      <alignment horizontal="center" vertical="center" wrapText="1"/>
      <protection locked="0"/>
    </xf>
    <xf numFmtId="185" fontId="4" fillId="0" borderId="6" xfId="2" applyNumberFormat="1" applyFont="1" applyFill="1" applyBorder="1" applyAlignment="1" applyProtection="1">
      <alignment vertical="center"/>
    </xf>
    <xf numFmtId="185" fontId="4" fillId="0" borderId="20" xfId="2" applyNumberFormat="1" applyFont="1" applyFill="1" applyBorder="1" applyAlignment="1" applyProtection="1">
      <alignment vertical="center"/>
      <protection locked="0"/>
    </xf>
    <xf numFmtId="0" fontId="4" fillId="0" borderId="7" xfId="0" applyNumberFormat="1" applyFont="1" applyFill="1" applyBorder="1" applyAlignment="1">
      <alignment horizontal="center" vertical="center"/>
    </xf>
    <xf numFmtId="185" fontId="4" fillId="0" borderId="0" xfId="2" applyNumberFormat="1" applyFont="1" applyFill="1" applyProtection="1">
      <protection locked="0"/>
    </xf>
    <xf numFmtId="38" fontId="4" fillId="0" borderId="0" xfId="2" applyFont="1" applyFill="1" applyBorder="1" applyAlignment="1" applyProtection="1">
      <protection locked="0"/>
    </xf>
    <xf numFmtId="0" fontId="4" fillId="0" borderId="0" xfId="0" applyFont="1" applyFill="1" applyBorder="1" applyAlignment="1"/>
    <xf numFmtId="185" fontId="13" fillId="0" borderId="0" xfId="1" applyNumberFormat="1" applyFont="1" applyFill="1" applyAlignment="1" applyProtection="1">
      <protection locked="0"/>
    </xf>
    <xf numFmtId="185" fontId="4" fillId="0" borderId="0" xfId="2" applyNumberFormat="1" applyFont="1" applyFill="1" applyAlignment="1" applyProtection="1">
      <alignment horizontal="right"/>
      <protection locked="0"/>
    </xf>
    <xf numFmtId="0" fontId="4" fillId="0" borderId="1" xfId="0" applyFont="1" applyBorder="1" applyAlignment="1">
      <alignment horizontal="center" vertical="center"/>
    </xf>
    <xf numFmtId="0" fontId="4" fillId="0" borderId="4" xfId="0" applyFont="1" applyBorder="1" applyAlignment="1">
      <alignment vertical="center"/>
    </xf>
    <xf numFmtId="0" fontId="4" fillId="0" borderId="9" xfId="0" applyFont="1" applyBorder="1" applyAlignment="1">
      <alignment horizontal="right" vertical="center"/>
    </xf>
    <xf numFmtId="0" fontId="4" fillId="0" borderId="9" xfId="0" applyFont="1" applyBorder="1" applyAlignment="1">
      <alignment horizontal="left" vertical="center"/>
    </xf>
    <xf numFmtId="0" fontId="4" fillId="0" borderId="12" xfId="0" applyFont="1" applyBorder="1" applyAlignment="1">
      <alignment vertical="center"/>
    </xf>
    <xf numFmtId="0" fontId="4" fillId="0" borderId="7" xfId="0" applyFont="1" applyBorder="1" applyAlignment="1">
      <alignment horizontal="right" vertical="center"/>
    </xf>
    <xf numFmtId="0" fontId="4" fillId="0" borderId="6" xfId="0" applyFont="1" applyBorder="1" applyAlignment="1">
      <alignment horizontal="center" vertical="center"/>
    </xf>
    <xf numFmtId="0" fontId="4" fillId="0" borderId="10" xfId="0" applyFont="1" applyBorder="1" applyAlignment="1">
      <alignment vertical="center"/>
    </xf>
    <xf numFmtId="0" fontId="4" fillId="0" borderId="0" xfId="0" applyFont="1" applyBorder="1" applyAlignment="1">
      <alignment horizontal="center" vertical="center"/>
    </xf>
    <xf numFmtId="0" fontId="4" fillId="0" borderId="13" xfId="0" applyFont="1" applyBorder="1" applyAlignment="1">
      <alignment vertical="center"/>
    </xf>
    <xf numFmtId="0" fontId="4" fillId="0" borderId="5" xfId="0" applyFont="1" applyBorder="1"/>
    <xf numFmtId="0" fontId="4" fillId="0" borderId="10" xfId="0" applyFont="1" applyBorder="1" applyAlignment="1">
      <alignment horizontal="right" vertical="center"/>
    </xf>
    <xf numFmtId="0" fontId="4" fillId="0" borderId="0" xfId="0" applyFont="1" applyBorder="1" applyAlignment="1">
      <alignment vertical="center"/>
    </xf>
    <xf numFmtId="171" fontId="4" fillId="0" borderId="5" xfId="0" applyNumberFormat="1" applyFont="1" applyBorder="1"/>
    <xf numFmtId="0" fontId="4" fillId="0" borderId="14" xfId="0" applyFont="1" applyBorder="1" applyAlignment="1">
      <alignment vertical="center"/>
    </xf>
    <xf numFmtId="0" fontId="4" fillId="0" borderId="16" xfId="0" applyFont="1" applyBorder="1" applyAlignment="1">
      <alignment horizontal="center" vertical="center"/>
    </xf>
    <xf numFmtId="0" fontId="4" fillId="0" borderId="15" xfId="0" applyFont="1" applyBorder="1" applyAlignment="1">
      <alignment vertical="center"/>
    </xf>
    <xf numFmtId="0" fontId="4" fillId="0" borderId="7" xfId="0" applyFont="1" applyBorder="1"/>
    <xf numFmtId="0" fontId="4" fillId="0" borderId="0" xfId="0" applyFont="1" applyFill="1" applyBorder="1" applyAlignment="1">
      <alignment horizontal="center" vertical="center"/>
    </xf>
    <xf numFmtId="0" fontId="4" fillId="0" borderId="1" xfId="0" applyFont="1" applyBorder="1"/>
    <xf numFmtId="0" fontId="4" fillId="0" borderId="9" xfId="0" applyFont="1" applyBorder="1" applyAlignment="1">
      <alignment horizontal="center" vertical="center"/>
    </xf>
    <xf numFmtId="168" fontId="6" fillId="3" borderId="6" xfId="2" applyNumberFormat="1" applyFont="1" applyFill="1" applyBorder="1" applyAlignment="1">
      <alignment horizontal="right" vertical="center"/>
    </xf>
    <xf numFmtId="182" fontId="1" fillId="0" borderId="1" xfId="2" applyNumberFormat="1" applyFont="1" applyFill="1" applyBorder="1" applyAlignment="1">
      <alignment horizontal="center" vertical="center"/>
    </xf>
    <xf numFmtId="0" fontId="0" fillId="0" borderId="11" xfId="0" applyFont="1" applyFill="1" applyBorder="1" applyAlignment="1">
      <alignment horizontal="center" vertical="center"/>
    </xf>
    <xf numFmtId="181" fontId="14" fillId="0" borderId="30" xfId="0" applyNumberFormat="1" applyFont="1" applyFill="1" applyBorder="1" applyAlignment="1">
      <alignment horizontal="right" vertical="center"/>
    </xf>
    <xf numFmtId="181" fontId="14" fillId="0" borderId="33" xfId="0" applyNumberFormat="1" applyFont="1" applyFill="1" applyBorder="1" applyAlignment="1">
      <alignment horizontal="right" vertical="center"/>
    </xf>
    <xf numFmtId="181" fontId="14" fillId="0" borderId="31" xfId="0" applyNumberFormat="1" applyFont="1" applyFill="1" applyBorder="1" applyAlignment="1">
      <alignment horizontal="right" vertical="center"/>
    </xf>
    <xf numFmtId="176" fontId="0" fillId="0" borderId="0" xfId="0" applyNumberFormat="1" applyFont="1" applyFill="1" applyAlignment="1">
      <alignment horizontal="center"/>
    </xf>
    <xf numFmtId="175" fontId="0" fillId="0" borderId="0" xfId="0" applyNumberFormat="1" applyFont="1" applyFill="1" applyAlignment="1">
      <alignment horizontal="center"/>
    </xf>
    <xf numFmtId="176" fontId="0" fillId="0" borderId="6" xfId="0" applyNumberFormat="1" applyFont="1" applyFill="1" applyBorder="1" applyAlignment="1">
      <alignment horizontal="center" vertical="center"/>
    </xf>
    <xf numFmtId="176" fontId="0" fillId="0" borderId="6" xfId="0" applyNumberFormat="1" applyFont="1" applyFill="1" applyBorder="1" applyAlignment="1">
      <alignment vertical="center"/>
    </xf>
    <xf numFmtId="164" fontId="0" fillId="0" borderId="6" xfId="8" applyFont="1" applyFill="1" applyBorder="1" applyAlignment="1">
      <alignment vertical="center"/>
    </xf>
    <xf numFmtId="176" fontId="12" fillId="0" borderId="6" xfId="0" applyNumberFormat="1" applyFont="1" applyFill="1" applyBorder="1" applyAlignment="1">
      <alignment vertical="center"/>
    </xf>
    <xf numFmtId="49" fontId="1" fillId="0" borderId="0" xfId="2" applyNumberFormat="1" applyFont="1" applyFill="1" applyAlignment="1">
      <alignment horizontal="left" vertical="center" wrapText="1" shrinkToFit="1"/>
    </xf>
    <xf numFmtId="38" fontId="1" fillId="0" borderId="0" xfId="2" applyFont="1" applyFill="1" applyAlignment="1">
      <alignment horizontal="center" vertical="center" wrapText="1" shrinkToFit="1"/>
    </xf>
    <xf numFmtId="38" fontId="1" fillId="0" borderId="0" xfId="2" applyFont="1" applyFill="1" applyAlignment="1">
      <alignment vertical="center" wrapText="1" shrinkToFit="1"/>
    </xf>
    <xf numFmtId="168" fontId="1" fillId="0" borderId="0" xfId="2" applyNumberFormat="1" applyFont="1" applyFill="1" applyAlignment="1">
      <alignment horizontal="left" vertical="center" wrapText="1" shrinkToFit="1"/>
    </xf>
    <xf numFmtId="0" fontId="4" fillId="0" borderId="6" xfId="2" applyNumberFormat="1" applyFont="1" applyFill="1" applyBorder="1" applyAlignment="1">
      <alignment horizontal="center" vertical="center"/>
    </xf>
    <xf numFmtId="0" fontId="4" fillId="0" borderId="11" xfId="2" applyNumberFormat="1" applyFont="1" applyFill="1" applyBorder="1" applyAlignment="1">
      <alignment horizontal="center" vertical="center"/>
    </xf>
    <xf numFmtId="0" fontId="4" fillId="0" borderId="1" xfId="2" applyNumberFormat="1" applyFont="1" applyFill="1" applyBorder="1" applyAlignment="1">
      <alignment horizontal="center" vertical="center"/>
    </xf>
    <xf numFmtId="0" fontId="4" fillId="0" borderId="7" xfId="2" applyNumberFormat="1" applyFont="1" applyFill="1" applyBorder="1" applyAlignment="1">
      <alignment horizontal="center" vertical="center"/>
    </xf>
    <xf numFmtId="0" fontId="4" fillId="0" borderId="14" xfId="2" applyNumberFormat="1" applyFont="1" applyFill="1" applyBorder="1" applyAlignment="1">
      <alignment horizontal="center" vertical="center"/>
    </xf>
    <xf numFmtId="0" fontId="4" fillId="0" borderId="4" xfId="2" applyNumberFormat="1" applyFont="1" applyFill="1" applyBorder="1" applyAlignment="1">
      <alignment horizontal="center" vertical="center"/>
    </xf>
    <xf numFmtId="3" fontId="4" fillId="0" borderId="7" xfId="0" applyNumberFormat="1" applyFont="1" applyFill="1" applyBorder="1" applyAlignment="1">
      <alignment horizontal="right" vertical="center"/>
    </xf>
    <xf numFmtId="3" fontId="4" fillId="0" borderId="15" xfId="0" applyNumberFormat="1" applyFont="1" applyFill="1" applyBorder="1" applyAlignment="1">
      <alignment horizontal="right" vertical="center"/>
    </xf>
    <xf numFmtId="3" fontId="4" fillId="0" borderId="6" xfId="0" applyNumberFormat="1" applyFont="1" applyFill="1" applyBorder="1" applyAlignment="1">
      <alignment horizontal="right" vertical="center"/>
    </xf>
    <xf numFmtId="0" fontId="4" fillId="0" borderId="6" xfId="0" applyFont="1" applyFill="1" applyBorder="1" applyAlignment="1">
      <alignment vertical="center"/>
    </xf>
    <xf numFmtId="38" fontId="4" fillId="0" borderId="16" xfId="2" applyFont="1" applyFill="1" applyBorder="1" applyAlignment="1">
      <alignment horizontal="center" vertical="center"/>
    </xf>
    <xf numFmtId="183" fontId="4" fillId="0" borderId="30" xfId="2" applyNumberFormat="1" applyFont="1" applyFill="1" applyBorder="1" applyAlignment="1" applyProtection="1">
      <alignment horizontal="center" vertical="center"/>
      <protection locked="0"/>
    </xf>
    <xf numFmtId="0" fontId="0" fillId="0" borderId="7" xfId="0" applyFont="1" applyFill="1" applyBorder="1" applyAlignment="1">
      <alignment vertical="center"/>
    </xf>
    <xf numFmtId="38" fontId="0" fillId="0" borderId="7" xfId="2" applyFont="1" applyFill="1" applyBorder="1" applyAlignment="1">
      <alignment vertical="center"/>
    </xf>
    <xf numFmtId="0" fontId="0" fillId="0" borderId="20" xfId="0" applyFont="1" applyFill="1" applyBorder="1" applyAlignment="1">
      <alignment horizontal="center" vertical="center"/>
    </xf>
    <xf numFmtId="0" fontId="0" fillId="0" borderId="20" xfId="0" applyFont="1" applyFill="1" applyBorder="1" applyAlignment="1">
      <alignment horizontal="center" vertical="center" wrapText="1"/>
    </xf>
    <xf numFmtId="14" fontId="0" fillId="0" borderId="20" xfId="0" applyNumberFormat="1" applyFont="1" applyFill="1" applyBorder="1" applyAlignment="1">
      <alignment horizontal="center" vertical="center"/>
    </xf>
    <xf numFmtId="38" fontId="0" fillId="0" borderId="41" xfId="2" applyFont="1" applyFill="1" applyBorder="1" applyAlignment="1">
      <alignment vertical="center"/>
    </xf>
    <xf numFmtId="38" fontId="0" fillId="0" borderId="20" xfId="2" applyFont="1" applyFill="1" applyBorder="1" applyAlignment="1">
      <alignment vertical="center"/>
    </xf>
    <xf numFmtId="182" fontId="4" fillId="0" borderId="15" xfId="2" applyNumberFormat="1" applyFont="1" applyFill="1" applyBorder="1" applyAlignment="1">
      <alignment vertical="center"/>
    </xf>
    <xf numFmtId="182" fontId="4" fillId="0" borderId="2" xfId="2" applyNumberFormat="1" applyFont="1" applyFill="1" applyBorder="1" applyAlignment="1">
      <alignment vertical="center"/>
    </xf>
    <xf numFmtId="182" fontId="4" fillId="0" borderId="24" xfId="2" applyNumberFormat="1" applyFont="1" applyFill="1" applyBorder="1" applyAlignment="1">
      <alignment vertical="center"/>
    </xf>
    <xf numFmtId="170" fontId="4" fillId="0" borderId="0" xfId="2" applyNumberFormat="1" applyFont="1" applyFill="1" applyBorder="1" applyAlignment="1">
      <alignment vertical="center"/>
    </xf>
    <xf numFmtId="170" fontId="4" fillId="0" borderId="4" xfId="2" applyNumberFormat="1" applyFont="1" applyFill="1" applyBorder="1" applyAlignment="1">
      <alignment vertical="center"/>
    </xf>
    <xf numFmtId="170" fontId="4" fillId="0" borderId="2" xfId="2" applyNumberFormat="1" applyFont="1" applyFill="1" applyBorder="1" applyAlignment="1">
      <alignment vertical="center"/>
    </xf>
    <xf numFmtId="170" fontId="4" fillId="0" borderId="11" xfId="2" applyNumberFormat="1" applyFont="1" applyFill="1" applyBorder="1" applyAlignment="1">
      <alignment vertical="center"/>
    </xf>
    <xf numFmtId="170" fontId="4" fillId="0" borderId="2" xfId="0" applyNumberFormat="1" applyFont="1" applyFill="1" applyBorder="1" applyAlignment="1">
      <alignment vertical="center"/>
    </xf>
    <xf numFmtId="170" fontId="4" fillId="0" borderId="23" xfId="2" applyNumberFormat="1" applyFont="1" applyFill="1" applyBorder="1" applyAlignment="1">
      <alignment vertical="center"/>
    </xf>
    <xf numFmtId="169" fontId="4" fillId="0" borderId="11" xfId="2" applyNumberFormat="1" applyFont="1" applyFill="1" applyBorder="1" applyAlignment="1">
      <alignment vertical="center"/>
    </xf>
    <xf numFmtId="169" fontId="4" fillId="0" borderId="2" xfId="2" applyNumberFormat="1" applyFont="1" applyFill="1" applyBorder="1" applyAlignment="1">
      <alignment vertical="center"/>
    </xf>
    <xf numFmtId="169" fontId="4" fillId="0" borderId="3" xfId="2" applyNumberFormat="1" applyFont="1" applyFill="1" applyBorder="1" applyAlignment="1">
      <alignment vertical="center"/>
    </xf>
    <xf numFmtId="169" fontId="4" fillId="0" borderId="5" xfId="2" applyNumberFormat="1" applyFont="1" applyFill="1" applyBorder="1" applyAlignment="1">
      <alignment horizontal="center" vertical="center"/>
    </xf>
    <xf numFmtId="180" fontId="4" fillId="0" borderId="6" xfId="2" applyNumberFormat="1" applyFont="1" applyFill="1" applyBorder="1" applyAlignment="1">
      <alignment vertical="center"/>
    </xf>
    <xf numFmtId="169" fontId="4" fillId="0" borderId="6" xfId="2" applyNumberFormat="1" applyFont="1" applyFill="1" applyBorder="1" applyAlignment="1">
      <alignment vertical="center"/>
    </xf>
    <xf numFmtId="182" fontId="4" fillId="0" borderId="12" xfId="2" applyNumberFormat="1" applyFont="1" applyFill="1" applyBorder="1" applyAlignment="1">
      <alignment vertical="center"/>
    </xf>
    <xf numFmtId="180" fontId="4" fillId="0" borderId="1" xfId="2" applyNumberFormat="1" applyFont="1" applyFill="1" applyBorder="1" applyAlignment="1">
      <alignment vertical="center"/>
    </xf>
    <xf numFmtId="169" fontId="4" fillId="0" borderId="1" xfId="2" applyNumberFormat="1" applyFont="1" applyFill="1" applyBorder="1" applyAlignment="1">
      <alignment vertical="center"/>
    </xf>
    <xf numFmtId="180" fontId="4" fillId="0" borderId="8" xfId="2" applyNumberFormat="1" applyFont="1" applyFill="1" applyBorder="1" applyAlignment="1">
      <alignment vertical="center"/>
    </xf>
    <xf numFmtId="169" fontId="4" fillId="0" borderId="8" xfId="2" applyNumberFormat="1" applyFont="1" applyFill="1" applyBorder="1" applyAlignment="1">
      <alignment vertical="center"/>
    </xf>
    <xf numFmtId="0" fontId="0" fillId="0" borderId="6" xfId="0" applyNumberFormat="1" applyFont="1" applyFill="1" applyBorder="1" applyAlignment="1">
      <alignment vertical="center"/>
    </xf>
    <xf numFmtId="0" fontId="0" fillId="0" borderId="0" xfId="0" applyFont="1" applyFill="1" applyAlignment="1">
      <alignment vertical="center"/>
    </xf>
    <xf numFmtId="3" fontId="4" fillId="0" borderId="3" xfId="0" applyNumberFormat="1" applyFont="1" applyFill="1" applyBorder="1" applyAlignment="1">
      <alignment horizontal="right" vertical="center"/>
    </xf>
    <xf numFmtId="0" fontId="8" fillId="0" borderId="0" xfId="6" applyFont="1" applyFill="1" applyBorder="1" applyAlignment="1" applyProtection="1">
      <alignment horizontal="left" vertical="center"/>
    </xf>
    <xf numFmtId="0" fontId="8" fillId="0" borderId="0" xfId="0" applyFont="1" applyAlignment="1">
      <alignment vertical="center"/>
    </xf>
    <xf numFmtId="0" fontId="8" fillId="0" borderId="0" xfId="0" applyFont="1" applyAlignment="1">
      <alignment horizontal="right" vertical="center"/>
    </xf>
    <xf numFmtId="0" fontId="8" fillId="0" borderId="16" xfId="0" applyFont="1" applyBorder="1" applyAlignment="1">
      <alignment vertical="center"/>
    </xf>
    <xf numFmtId="0" fontId="8" fillId="0" borderId="16" xfId="6" applyNumberFormat="1" applyFont="1" applyFill="1" applyBorder="1" applyAlignment="1" applyProtection="1">
      <alignment horizontal="right"/>
    </xf>
    <xf numFmtId="0" fontId="8" fillId="0" borderId="6" xfId="0" applyFont="1" applyBorder="1" applyAlignment="1">
      <alignment horizontal="center" vertical="center" wrapText="1"/>
    </xf>
    <xf numFmtId="0" fontId="8" fillId="0" borderId="6" xfId="0" applyFont="1" applyBorder="1" applyAlignment="1">
      <alignment horizontal="center" vertical="center"/>
    </xf>
    <xf numFmtId="0" fontId="8" fillId="0" borderId="6" xfId="0" applyFont="1" applyBorder="1" applyAlignment="1">
      <alignment vertical="center"/>
    </xf>
    <xf numFmtId="168" fontId="8" fillId="0" borderId="6" xfId="0" applyNumberFormat="1" applyFont="1" applyBorder="1" applyAlignment="1">
      <alignment vertical="center"/>
    </xf>
    <xf numFmtId="14" fontId="8" fillId="0" borderId="6" xfId="0" applyNumberFormat="1" applyFont="1" applyFill="1" applyBorder="1" applyAlignment="1">
      <alignment horizontal="right" vertical="center"/>
    </xf>
    <xf numFmtId="14" fontId="8" fillId="0" borderId="6" xfId="0" applyNumberFormat="1" applyFont="1" applyBorder="1" applyAlignment="1">
      <alignment horizontal="right" vertical="center"/>
    </xf>
    <xf numFmtId="168" fontId="8" fillId="0" borderId="6" xfId="0" applyNumberFormat="1" applyFont="1" applyFill="1" applyBorder="1" applyAlignment="1">
      <alignment vertical="center"/>
    </xf>
    <xf numFmtId="0" fontId="8" fillId="0" borderId="0" xfId="0" applyFont="1" applyAlignment="1">
      <alignment horizontal="center" vertical="center"/>
    </xf>
    <xf numFmtId="168" fontId="8" fillId="2" borderId="6" xfId="0" applyNumberFormat="1" applyFont="1" applyFill="1" applyBorder="1" applyAlignment="1">
      <alignment vertical="center"/>
    </xf>
    <xf numFmtId="0" fontId="8" fillId="0" borderId="0" xfId="6" applyFont="1" applyFill="1" applyBorder="1" applyAlignment="1">
      <alignment vertical="center"/>
    </xf>
    <xf numFmtId="0" fontId="8" fillId="0" borderId="0" xfId="6" applyFont="1" applyFill="1" applyAlignment="1">
      <alignment vertical="center"/>
    </xf>
    <xf numFmtId="168" fontId="8" fillId="2" borderId="45" xfId="0" applyNumberFormat="1" applyFont="1" applyFill="1" applyBorder="1" applyAlignment="1">
      <alignment vertical="center"/>
    </xf>
    <xf numFmtId="168" fontId="8" fillId="2" borderId="46" xfId="0" applyNumberFormat="1" applyFont="1" applyFill="1" applyBorder="1" applyAlignment="1">
      <alignment vertical="center"/>
    </xf>
    <xf numFmtId="168" fontId="8" fillId="2" borderId="48" xfId="0" applyNumberFormat="1" applyFont="1" applyFill="1" applyBorder="1" applyAlignment="1">
      <alignment vertical="center"/>
    </xf>
    <xf numFmtId="168" fontId="8" fillId="2" borderId="50" xfId="0" applyNumberFormat="1" applyFont="1" applyFill="1" applyBorder="1" applyAlignment="1">
      <alignment vertical="center"/>
    </xf>
    <xf numFmtId="168" fontId="8" fillId="2" borderId="51" xfId="0" applyNumberFormat="1" applyFont="1" applyFill="1" applyBorder="1" applyAlignment="1">
      <alignment vertical="center"/>
    </xf>
    <xf numFmtId="0" fontId="8" fillId="2" borderId="44" xfId="0" applyFont="1" applyFill="1" applyBorder="1" applyAlignment="1">
      <alignment horizontal="center" vertical="center"/>
    </xf>
    <xf numFmtId="0" fontId="8" fillId="2" borderId="47" xfId="0" applyFont="1" applyFill="1" applyBorder="1" applyAlignment="1">
      <alignment horizontal="center" vertical="center"/>
    </xf>
    <xf numFmtId="0" fontId="8" fillId="2" borderId="49" xfId="0" applyFont="1" applyFill="1" applyBorder="1" applyAlignment="1">
      <alignment horizontal="center" vertical="center"/>
    </xf>
    <xf numFmtId="38" fontId="4" fillId="0" borderId="0" xfId="2" applyFont="1" applyFill="1" applyBorder="1" applyAlignment="1" applyProtection="1">
      <alignment horizontal="center" vertical="center" shrinkToFit="1"/>
      <protection locked="0"/>
    </xf>
    <xf numFmtId="38" fontId="4" fillId="0" borderId="33" xfId="2" applyFont="1" applyFill="1" applyBorder="1" applyAlignment="1" applyProtection="1">
      <alignment horizontal="center" vertical="center" shrinkToFit="1"/>
      <protection locked="0"/>
    </xf>
    <xf numFmtId="38" fontId="4" fillId="0" borderId="19" xfId="2" applyFont="1" applyFill="1" applyBorder="1" applyAlignment="1" applyProtection="1">
      <alignment horizontal="center" vertical="center" shrinkToFit="1"/>
      <protection locked="0"/>
    </xf>
    <xf numFmtId="182" fontId="4" fillId="0" borderId="28" xfId="2" applyNumberFormat="1" applyFont="1" applyFill="1" applyBorder="1" applyAlignment="1">
      <alignment vertical="center"/>
    </xf>
    <xf numFmtId="38" fontId="4" fillId="0" borderId="53" xfId="2" applyFont="1" applyFill="1" applyBorder="1" applyAlignment="1">
      <alignment horizontal="center" vertical="center"/>
    </xf>
    <xf numFmtId="38" fontId="4" fillId="0" borderId="54" xfId="2" applyFont="1" applyFill="1" applyBorder="1" applyAlignment="1">
      <alignment horizontal="center" vertical="center"/>
    </xf>
    <xf numFmtId="38" fontId="4" fillId="0" borderId="55" xfId="2" applyFont="1" applyFill="1" applyBorder="1" applyAlignment="1">
      <alignment horizontal="center" vertical="center"/>
    </xf>
    <xf numFmtId="0" fontId="4" fillId="0" borderId="52" xfId="2" applyNumberFormat="1" applyFont="1" applyFill="1" applyBorder="1" applyAlignment="1">
      <alignment horizontal="center" vertical="center"/>
    </xf>
    <xf numFmtId="0" fontId="4" fillId="0" borderId="53" xfId="2" applyNumberFormat="1" applyFont="1" applyFill="1" applyBorder="1" applyAlignment="1">
      <alignment horizontal="center" vertical="center"/>
    </xf>
    <xf numFmtId="0" fontId="4" fillId="0" borderId="55" xfId="2" applyNumberFormat="1" applyFont="1" applyFill="1" applyBorder="1" applyAlignment="1">
      <alignment horizontal="center" vertical="center"/>
    </xf>
    <xf numFmtId="182" fontId="4" fillId="0" borderId="56" xfId="2" applyNumberFormat="1" applyFont="1" applyFill="1" applyBorder="1" applyAlignment="1">
      <alignment vertical="center"/>
    </xf>
    <xf numFmtId="173" fontId="4" fillId="0" borderId="11" xfId="2" applyNumberFormat="1" applyFont="1" applyFill="1" applyBorder="1" applyAlignment="1">
      <alignment horizontal="center" vertical="center"/>
    </xf>
    <xf numFmtId="0" fontId="4" fillId="0" borderId="28" xfId="2" applyNumberFormat="1" applyFont="1" applyFill="1" applyBorder="1" applyAlignment="1">
      <alignment horizontal="center" vertical="center"/>
    </xf>
    <xf numFmtId="173" fontId="4" fillId="0" borderId="52" xfId="2" applyNumberFormat="1" applyFont="1" applyFill="1" applyBorder="1" applyAlignment="1">
      <alignment horizontal="center" vertical="center"/>
    </xf>
    <xf numFmtId="0" fontId="4" fillId="0" borderId="56" xfId="2" applyNumberFormat="1" applyFont="1" applyFill="1" applyBorder="1" applyAlignment="1">
      <alignment horizontal="center" vertical="center"/>
    </xf>
    <xf numFmtId="182" fontId="4" fillId="0" borderId="26" xfId="2" applyNumberFormat="1" applyFont="1" applyFill="1" applyBorder="1" applyAlignment="1">
      <alignment vertical="center"/>
    </xf>
    <xf numFmtId="173" fontId="4" fillId="0" borderId="3" xfId="2" applyNumberFormat="1" applyFont="1" applyFill="1" applyBorder="1" applyAlignment="1">
      <alignment horizontal="center" vertical="center"/>
    </xf>
    <xf numFmtId="0" fontId="4" fillId="0" borderId="26" xfId="2" applyNumberFormat="1" applyFont="1" applyFill="1" applyBorder="1" applyAlignment="1">
      <alignment horizontal="center" vertical="center"/>
    </xf>
    <xf numFmtId="38" fontId="6" fillId="0" borderId="1" xfId="2" applyFont="1" applyFill="1" applyBorder="1" applyAlignment="1">
      <alignment horizontal="center" vertical="center"/>
    </xf>
    <xf numFmtId="0" fontId="6" fillId="0" borderId="4" xfId="2" applyNumberFormat="1" applyFont="1" applyFill="1" applyBorder="1" applyAlignment="1">
      <alignment horizontal="center" vertical="center"/>
    </xf>
    <xf numFmtId="185" fontId="4" fillId="0" borderId="1" xfId="2" applyNumberFormat="1" applyFont="1" applyFill="1" applyBorder="1" applyAlignment="1" applyProtection="1">
      <alignment vertical="center"/>
      <protection locked="0"/>
    </xf>
    <xf numFmtId="0" fontId="4" fillId="0" borderId="2" xfId="0" applyFont="1" applyBorder="1" applyAlignment="1">
      <alignment vertical="center"/>
    </xf>
    <xf numFmtId="182" fontId="4" fillId="0" borderId="8" xfId="3" applyNumberFormat="1" applyFont="1" applyFill="1" applyBorder="1" applyAlignment="1">
      <alignment vertical="center"/>
    </xf>
    <xf numFmtId="168" fontId="4" fillId="0" borderId="6" xfId="0" applyNumberFormat="1" applyFont="1" applyFill="1" applyBorder="1" applyAlignment="1">
      <alignment vertical="center"/>
    </xf>
    <xf numFmtId="187" fontId="0" fillId="0" borderId="6" xfId="2" applyNumberFormat="1" applyFont="1" applyFill="1" applyBorder="1" applyAlignment="1">
      <alignment vertical="center"/>
    </xf>
    <xf numFmtId="168" fontId="0" fillId="0" borderId="11" xfId="0" applyNumberFormat="1" applyFont="1" applyFill="1" applyBorder="1" applyAlignment="1">
      <alignment vertical="center"/>
    </xf>
    <xf numFmtId="168" fontId="0" fillId="0" borderId="1" xfId="0" applyNumberFormat="1" applyFont="1" applyFill="1" applyBorder="1" applyAlignment="1">
      <alignment vertical="center"/>
    </xf>
    <xf numFmtId="168" fontId="0" fillId="0" borderId="7" xfId="0" applyNumberFormat="1" applyFont="1" applyFill="1" applyBorder="1" applyAlignment="1">
      <alignment vertical="center"/>
    </xf>
    <xf numFmtId="38" fontId="16" fillId="0" borderId="30" xfId="3" applyFont="1" applyFill="1" applyBorder="1" applyAlignment="1" applyProtection="1">
      <alignment horizontal="center" vertical="center" wrapText="1" shrinkToFit="1"/>
      <protection locked="0"/>
    </xf>
    <xf numFmtId="38" fontId="6" fillId="0" borderId="5" xfId="2" applyFont="1" applyFill="1" applyBorder="1" applyAlignment="1">
      <alignment horizontal="center" vertical="center"/>
    </xf>
    <xf numFmtId="38" fontId="4" fillId="0" borderId="1" xfId="2" applyFont="1" applyFill="1" applyBorder="1" applyAlignment="1" applyProtection="1">
      <alignment horizontal="center" vertical="center"/>
      <protection locked="0"/>
    </xf>
    <xf numFmtId="38" fontId="4" fillId="0" borderId="23" xfId="2" applyFont="1" applyFill="1" applyBorder="1" applyAlignment="1" applyProtection="1">
      <alignment horizontal="center" vertical="center" wrapText="1"/>
      <protection locked="0"/>
    </xf>
    <xf numFmtId="185" fontId="4" fillId="0" borderId="20" xfId="2" applyNumberFormat="1" applyFont="1" applyFill="1" applyBorder="1" applyAlignment="1" applyProtection="1">
      <alignment vertical="center"/>
    </xf>
    <xf numFmtId="38" fontId="8" fillId="0" borderId="0" xfId="2" applyFont="1" applyFill="1" applyBorder="1" applyAlignment="1" applyProtection="1">
      <alignment vertical="center"/>
      <protection locked="0"/>
    </xf>
    <xf numFmtId="38" fontId="1" fillId="0" borderId="0" xfId="2" applyFont="1" applyFill="1" applyBorder="1" applyAlignment="1" applyProtection="1">
      <alignment horizontal="left" vertical="center"/>
      <protection locked="0"/>
    </xf>
    <xf numFmtId="168" fontId="6" fillId="0" borderId="5" xfId="5" applyNumberFormat="1" applyFont="1" applyFill="1" applyBorder="1" applyAlignment="1">
      <alignment horizontal="right" vertical="center"/>
    </xf>
    <xf numFmtId="0" fontId="6" fillId="0" borderId="23" xfId="2" applyNumberFormat="1" applyFont="1" applyFill="1" applyBorder="1" applyAlignment="1">
      <alignment horizontal="center" vertical="center"/>
    </xf>
    <xf numFmtId="38" fontId="1" fillId="0" borderId="22" xfId="2" applyFont="1" applyFill="1" applyBorder="1" applyAlignment="1">
      <alignment horizontal="center" vertical="center"/>
    </xf>
    <xf numFmtId="38" fontId="1" fillId="0" borderId="20" xfId="2" applyFont="1" applyFill="1" applyBorder="1" applyAlignment="1">
      <alignment horizontal="center" vertical="center"/>
    </xf>
    <xf numFmtId="182" fontId="1" fillId="0" borderId="0" xfId="2" applyNumberFormat="1" applyFont="1" applyFill="1" applyBorder="1" applyAlignment="1">
      <alignment vertical="center"/>
    </xf>
    <xf numFmtId="0" fontId="1" fillId="0" borderId="20" xfId="2" applyNumberFormat="1" applyFont="1" applyFill="1" applyBorder="1" applyAlignment="1">
      <alignment horizontal="center" vertical="center"/>
    </xf>
    <xf numFmtId="181" fontId="14" fillId="0" borderId="34" xfId="0" applyNumberFormat="1" applyFont="1" applyFill="1" applyBorder="1" applyAlignment="1">
      <alignment horizontal="right" vertical="center"/>
    </xf>
    <xf numFmtId="188" fontId="1" fillId="0" borderId="6" xfId="2" applyNumberFormat="1" applyFont="1" applyFill="1" applyBorder="1" applyAlignment="1">
      <alignment horizontal="center" vertical="center"/>
    </xf>
    <xf numFmtId="0" fontId="0" fillId="0" borderId="3" xfId="0" applyFont="1" applyFill="1" applyBorder="1" applyAlignment="1">
      <alignment vertical="center"/>
    </xf>
    <xf numFmtId="0" fontId="8" fillId="0" borderId="0" xfId="0" applyFont="1" applyAlignment="1">
      <alignment horizontal="left" vertical="center"/>
    </xf>
    <xf numFmtId="0" fontId="8" fillId="0" borderId="0" xfId="0" applyFont="1" applyFill="1" applyBorder="1" applyAlignment="1">
      <alignment horizontal="center" vertical="center"/>
    </xf>
    <xf numFmtId="168" fontId="8" fillId="0" borderId="0" xfId="0" applyNumberFormat="1" applyFont="1" applyFill="1" applyBorder="1" applyAlignment="1">
      <alignment vertical="center"/>
    </xf>
    <xf numFmtId="0" fontId="0" fillId="0" borderId="6" xfId="0" applyBorder="1" applyAlignment="1">
      <alignment horizontal="center" vertical="center"/>
    </xf>
    <xf numFmtId="0" fontId="0" fillId="0" borderId="58" xfId="0" applyFont="1" applyFill="1" applyBorder="1" applyAlignment="1">
      <alignment horizontal="center" vertical="center"/>
    </xf>
    <xf numFmtId="38" fontId="1" fillId="0" borderId="58" xfId="2" applyFont="1" applyFill="1" applyBorder="1" applyAlignment="1">
      <alignment vertical="center"/>
    </xf>
    <xf numFmtId="38" fontId="17" fillId="0" borderId="0" xfId="2" applyFont="1" applyFill="1" applyProtection="1">
      <protection locked="0"/>
    </xf>
    <xf numFmtId="38" fontId="1" fillId="0" borderId="6" xfId="2" applyNumberFormat="1" applyFont="1" applyFill="1" applyBorder="1" applyAlignment="1">
      <alignment vertical="center" shrinkToFit="1"/>
    </xf>
    <xf numFmtId="0" fontId="4" fillId="0" borderId="4"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185" fontId="4" fillId="0" borderId="6" xfId="2" applyNumberFormat="1" applyFont="1" applyFill="1" applyBorder="1" applyAlignment="1" applyProtection="1">
      <alignment horizontal="right" vertical="center"/>
      <protection locked="0"/>
    </xf>
    <xf numFmtId="185" fontId="4" fillId="0" borderId="1" xfId="2" applyNumberFormat="1" applyFont="1" applyFill="1" applyBorder="1" applyAlignment="1" applyProtection="1">
      <alignment horizontal="right" vertical="center"/>
      <protection locked="0"/>
    </xf>
    <xf numFmtId="38" fontId="4" fillId="0" borderId="0" xfId="2" applyFont="1" applyFill="1" applyBorder="1" applyAlignment="1" applyProtection="1">
      <alignment horizontal="center" vertical="center" wrapText="1"/>
      <protection locked="0"/>
    </xf>
    <xf numFmtId="38" fontId="4" fillId="0" borderId="30" xfId="2" applyFont="1" applyFill="1" applyBorder="1" applyAlignment="1" applyProtection="1">
      <alignment horizontal="center" vertical="center" wrapText="1"/>
      <protection locked="0"/>
    </xf>
    <xf numFmtId="38" fontId="4" fillId="0" borderId="30" xfId="2" applyFont="1" applyFill="1" applyBorder="1" applyAlignment="1" applyProtection="1">
      <alignment horizontal="center" wrapText="1"/>
      <protection locked="0"/>
    </xf>
    <xf numFmtId="38" fontId="4" fillId="0" borderId="35" xfId="2" applyFont="1" applyFill="1" applyBorder="1" applyAlignment="1" applyProtection="1">
      <alignment horizontal="center" vertical="center" wrapText="1"/>
      <protection locked="0"/>
    </xf>
    <xf numFmtId="38" fontId="4" fillId="0" borderId="30" xfId="2" applyFont="1" applyFill="1" applyBorder="1" applyAlignment="1" applyProtection="1">
      <alignment horizontal="center" vertical="center" wrapText="1" shrinkToFit="1"/>
      <protection locked="0"/>
    </xf>
    <xf numFmtId="38" fontId="4" fillId="0" borderId="31" xfId="2" applyFont="1" applyFill="1" applyBorder="1" applyAlignment="1" applyProtection="1">
      <alignment horizontal="center" vertical="center" wrapText="1"/>
      <protection locked="0"/>
    </xf>
    <xf numFmtId="38" fontId="4" fillId="0" borderId="33" xfId="2" applyFont="1" applyFill="1" applyBorder="1" applyAlignment="1" applyProtection="1">
      <alignment horizontal="center" vertical="center" wrapText="1"/>
      <protection locked="0"/>
    </xf>
    <xf numFmtId="38" fontId="4" fillId="0" borderId="19" xfId="2" applyFont="1" applyFill="1" applyBorder="1" applyAlignment="1" applyProtection="1">
      <alignment horizontal="center" vertical="center" wrapText="1"/>
      <protection locked="0"/>
    </xf>
    <xf numFmtId="38" fontId="4" fillId="0" borderId="0" xfId="2" applyFont="1" applyFill="1" applyBorder="1" applyAlignment="1" applyProtection="1">
      <alignment vertical="center" wrapText="1"/>
      <protection locked="0"/>
    </xf>
    <xf numFmtId="176" fontId="0" fillId="0" borderId="6" xfId="8" applyNumberFormat="1" applyFont="1" applyFill="1" applyBorder="1" applyAlignment="1">
      <alignment vertical="center"/>
    </xf>
    <xf numFmtId="0" fontId="0" fillId="0" borderId="0" xfId="0" applyFont="1" applyFill="1" applyAlignment="1">
      <alignment vertical="center"/>
    </xf>
    <xf numFmtId="0" fontId="4" fillId="0" borderId="33"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33" xfId="0" applyFont="1" applyFill="1" applyBorder="1" applyAlignment="1">
      <alignment horizontal="center" vertical="center" shrinkToFit="1"/>
    </xf>
    <xf numFmtId="177" fontId="1" fillId="0" borderId="0" xfId="2" applyNumberFormat="1" applyFont="1" applyFill="1" applyAlignment="1">
      <alignment horizontal="center" vertical="center" wrapText="1" shrinkToFit="1"/>
    </xf>
    <xf numFmtId="0" fontId="0" fillId="0" borderId="60" xfId="0" applyFont="1" applyFill="1" applyBorder="1" applyAlignment="1">
      <alignment vertical="center"/>
    </xf>
    <xf numFmtId="176" fontId="0" fillId="0" borderId="58" xfId="0" applyNumberFormat="1" applyFont="1" applyFill="1" applyBorder="1" applyAlignment="1">
      <alignment vertical="center"/>
    </xf>
    <xf numFmtId="0" fontId="0" fillId="0" borderId="58" xfId="0" applyFont="1" applyFill="1" applyBorder="1" applyAlignment="1">
      <alignment vertical="center"/>
    </xf>
    <xf numFmtId="38" fontId="1" fillId="0" borderId="1" xfId="2" applyFont="1" applyFill="1" applyBorder="1" applyAlignment="1">
      <alignment vertical="center" wrapText="1" shrinkToFit="1"/>
    </xf>
    <xf numFmtId="0" fontId="1" fillId="0" borderId="5" xfId="2" applyNumberFormat="1" applyFont="1" applyFill="1" applyBorder="1" applyAlignment="1">
      <alignment horizontal="center" vertical="center" wrapText="1" shrinkToFit="1"/>
    </xf>
    <xf numFmtId="38" fontId="1" fillId="0" borderId="57" xfId="2" applyFont="1" applyFill="1" applyBorder="1" applyAlignment="1">
      <alignment horizontal="center" vertical="center" shrinkToFit="1"/>
    </xf>
    <xf numFmtId="38" fontId="1" fillId="0" borderId="58" xfId="2" applyFont="1" applyFill="1" applyBorder="1" applyAlignment="1">
      <alignment vertical="center" shrinkToFit="1"/>
    </xf>
    <xf numFmtId="38" fontId="1" fillId="0" borderId="5" xfId="2" applyFont="1" applyFill="1" applyBorder="1" applyAlignment="1">
      <alignment vertical="center" wrapText="1" shrinkToFit="1"/>
    </xf>
    <xf numFmtId="38" fontId="1" fillId="0" borderId="58" xfId="2" applyFont="1" applyFill="1" applyBorder="1" applyAlignment="1">
      <alignment horizontal="center" vertical="center" shrinkToFit="1"/>
    </xf>
    <xf numFmtId="38" fontId="1" fillId="0" borderId="60" xfId="2" applyFont="1" applyFill="1" applyBorder="1" applyAlignment="1">
      <alignment horizontal="center" vertical="center" shrinkToFit="1"/>
    </xf>
    <xf numFmtId="168" fontId="1" fillId="0" borderId="58" xfId="0" applyNumberFormat="1" applyFont="1" applyFill="1" applyBorder="1" applyAlignment="1">
      <alignment horizontal="center" vertical="center"/>
    </xf>
    <xf numFmtId="189" fontId="4" fillId="0" borderId="5" xfId="0" applyNumberFormat="1" applyFont="1" applyBorder="1"/>
    <xf numFmtId="165" fontId="4" fillId="0" borderId="5" xfId="0" applyNumberFormat="1" applyFont="1" applyBorder="1"/>
    <xf numFmtId="38" fontId="4" fillId="0" borderId="32" xfId="2" applyFont="1" applyFill="1" applyBorder="1" applyAlignment="1" applyProtection="1">
      <alignment horizontal="center" vertical="center" wrapText="1"/>
      <protection locked="0"/>
    </xf>
    <xf numFmtId="185" fontId="4" fillId="0" borderId="58" xfId="2" applyNumberFormat="1" applyFont="1" applyFill="1" applyBorder="1" applyAlignment="1" applyProtection="1">
      <alignment vertical="center"/>
      <protection locked="0"/>
    </xf>
    <xf numFmtId="185" fontId="4" fillId="0" borderId="58" xfId="2" applyNumberFormat="1" applyFont="1" applyFill="1" applyBorder="1" applyAlignment="1" applyProtection="1">
      <alignment horizontal="right" vertical="center"/>
      <protection locked="0"/>
    </xf>
    <xf numFmtId="185" fontId="4" fillId="0" borderId="6" xfId="0" applyNumberFormat="1" applyFont="1" applyFill="1" applyBorder="1" applyAlignment="1">
      <alignment horizontal="right" vertical="center" wrapText="1"/>
    </xf>
    <xf numFmtId="0" fontId="0" fillId="0" borderId="6" xfId="0" applyFont="1" applyFill="1" applyBorder="1" applyAlignment="1">
      <alignment horizontal="center" vertical="center"/>
    </xf>
    <xf numFmtId="38" fontId="4" fillId="0" borderId="62" xfId="2" applyFont="1" applyFill="1" applyBorder="1" applyAlignment="1" applyProtection="1">
      <alignment horizontal="center" vertical="center" wrapText="1"/>
      <protection locked="0"/>
    </xf>
    <xf numFmtId="0" fontId="4" fillId="0" borderId="35" xfId="0" applyFont="1" applyFill="1" applyBorder="1" applyAlignment="1">
      <alignment horizontal="center" vertical="center"/>
    </xf>
    <xf numFmtId="0" fontId="0" fillId="0" borderId="0" xfId="0" applyFont="1" applyFill="1" applyAlignment="1">
      <alignment vertical="center"/>
    </xf>
    <xf numFmtId="38" fontId="1" fillId="0" borderId="1" xfId="2" applyFont="1" applyFill="1" applyBorder="1" applyAlignment="1">
      <alignment horizontal="center" vertical="center"/>
    </xf>
    <xf numFmtId="0" fontId="1" fillId="0" borderId="5" xfId="0" applyFont="1" applyFill="1" applyBorder="1" applyAlignment="1">
      <alignment horizontal="center" vertical="center"/>
    </xf>
    <xf numFmtId="0" fontId="1" fillId="0" borderId="7" xfId="0" applyFont="1" applyFill="1" applyBorder="1" applyAlignment="1">
      <alignment horizontal="center" vertical="center"/>
    </xf>
    <xf numFmtId="38" fontId="1" fillId="0" borderId="11" xfId="2" applyFont="1" applyFill="1" applyBorder="1" applyAlignment="1">
      <alignment horizontal="center" vertical="center"/>
    </xf>
    <xf numFmtId="0" fontId="1" fillId="0" borderId="1" xfId="0" applyFont="1" applyFill="1" applyBorder="1" applyAlignment="1">
      <alignment horizontal="center" vertical="center"/>
    </xf>
    <xf numFmtId="0" fontId="1" fillId="0" borderId="14" xfId="0" applyFont="1" applyFill="1" applyBorder="1" applyAlignment="1">
      <alignment horizontal="center" vertical="center"/>
    </xf>
    <xf numFmtId="0" fontId="0" fillId="0" borderId="1" xfId="0" applyFont="1" applyFill="1" applyBorder="1" applyAlignment="1">
      <alignment horizontal="center" vertical="center" wrapText="1"/>
    </xf>
    <xf numFmtId="0" fontId="6" fillId="0" borderId="16" xfId="0" applyFont="1" applyFill="1" applyBorder="1" applyAlignment="1">
      <alignment vertical="center"/>
    </xf>
    <xf numFmtId="0" fontId="4" fillId="0" borderId="1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9" xfId="0" applyFont="1" applyFill="1" applyBorder="1" applyAlignment="1">
      <alignment horizontal="center" vertical="center"/>
    </xf>
    <xf numFmtId="0" fontId="0" fillId="0" borderId="0" xfId="0" applyFont="1" applyFill="1" applyAlignment="1">
      <alignment vertical="center"/>
    </xf>
    <xf numFmtId="38" fontId="4" fillId="0" borderId="11" xfId="2" applyFont="1" applyFill="1" applyBorder="1" applyAlignment="1">
      <alignment horizontal="center" vertical="center"/>
    </xf>
    <xf numFmtId="38" fontId="4" fillId="0" borderId="2" xfId="2" applyFont="1" applyFill="1" applyBorder="1" applyAlignment="1">
      <alignment horizontal="center" vertical="center"/>
    </xf>
    <xf numFmtId="38" fontId="4" fillId="0" borderId="1" xfId="2" applyFont="1" applyFill="1" applyBorder="1" applyAlignment="1">
      <alignment horizontal="center" vertical="center"/>
    </xf>
    <xf numFmtId="38" fontId="4" fillId="0" borderId="4" xfId="2" applyFont="1" applyFill="1" applyBorder="1" applyAlignment="1">
      <alignment horizontal="center" vertical="center"/>
    </xf>
    <xf numFmtId="38" fontId="4" fillId="0" borderId="12" xfId="2" applyFont="1" applyFill="1" applyBorder="1" applyAlignment="1">
      <alignment horizontal="center" vertical="center"/>
    </xf>
    <xf numFmtId="38" fontId="4" fillId="0" borderId="10" xfId="2" applyFont="1" applyFill="1" applyBorder="1" applyAlignment="1">
      <alignment horizontal="center" vertical="center"/>
    </xf>
    <xf numFmtId="38" fontId="4" fillId="0" borderId="13" xfId="2" applyFont="1" applyFill="1" applyBorder="1" applyAlignment="1">
      <alignment horizontal="center" vertical="center"/>
    </xf>
    <xf numFmtId="0" fontId="0" fillId="0" borderId="7" xfId="0" applyFont="1" applyFill="1" applyBorder="1" applyAlignment="1">
      <alignment horizontal="center" vertical="center"/>
    </xf>
    <xf numFmtId="0" fontId="0" fillId="0" borderId="6" xfId="0" applyFont="1" applyFill="1" applyBorder="1" applyAlignment="1">
      <alignment horizontal="center" vertical="center" wrapText="1"/>
    </xf>
    <xf numFmtId="0" fontId="0" fillId="0" borderId="6" xfId="0" applyFont="1" applyFill="1" applyBorder="1" applyAlignment="1">
      <alignment horizontal="center" vertical="center"/>
    </xf>
    <xf numFmtId="0" fontId="0" fillId="0" borderId="5" xfId="0" applyFont="1" applyFill="1" applyBorder="1" applyAlignment="1">
      <alignment horizontal="center" vertical="center" wrapText="1"/>
    </xf>
    <xf numFmtId="38" fontId="1" fillId="0" borderId="7" xfId="2" applyFont="1" applyFill="1" applyBorder="1" applyAlignment="1">
      <alignment horizontal="center" vertical="center"/>
    </xf>
    <xf numFmtId="38" fontId="1" fillId="0" borderId="2" xfId="2" applyFont="1" applyFill="1" applyBorder="1" applyAlignment="1">
      <alignment horizontal="center" vertical="center"/>
    </xf>
    <xf numFmtId="38" fontId="1" fillId="0" borderId="3" xfId="2" applyFont="1" applyFill="1" applyBorder="1" applyAlignment="1">
      <alignment horizontal="center" vertical="center"/>
    </xf>
    <xf numFmtId="38" fontId="1" fillId="0" borderId="10" xfId="2" applyFont="1" applyFill="1" applyBorder="1" applyAlignment="1">
      <alignment horizontal="center" vertical="center"/>
    </xf>
    <xf numFmtId="173" fontId="0" fillId="0" borderId="14" xfId="0" applyNumberFormat="1" applyFont="1" applyFill="1" applyBorder="1" applyAlignment="1">
      <alignment horizontal="center" vertical="center"/>
    </xf>
    <xf numFmtId="173" fontId="0" fillId="0" borderId="10" xfId="0" applyNumberFormat="1" applyFont="1" applyFill="1" applyBorder="1" applyAlignment="1">
      <alignment horizontal="center" vertical="center"/>
    </xf>
    <xf numFmtId="173" fontId="0" fillId="0" borderId="13" xfId="0" applyNumberFormat="1" applyFont="1" applyFill="1" applyBorder="1" applyAlignment="1">
      <alignment horizontal="center" vertical="center"/>
    </xf>
    <xf numFmtId="174" fontId="0" fillId="0" borderId="10" xfId="0" applyNumberFormat="1" applyFont="1" applyFill="1" applyBorder="1" applyAlignment="1">
      <alignment horizontal="center" vertical="center"/>
    </xf>
    <xf numFmtId="174" fontId="0" fillId="0" borderId="0" xfId="0" applyNumberFormat="1" applyFont="1" applyFill="1" applyBorder="1" applyAlignment="1">
      <alignment horizontal="center" vertical="center"/>
    </xf>
    <xf numFmtId="174" fontId="0" fillId="0" borderId="13" xfId="0" applyNumberFormat="1" applyFont="1" applyFill="1" applyBorder="1" applyAlignment="1">
      <alignment horizontal="center" vertical="center"/>
    </xf>
    <xf numFmtId="0" fontId="1" fillId="0" borderId="1" xfId="2" applyNumberFormat="1" applyFont="1" applyFill="1" applyBorder="1" applyAlignment="1">
      <alignment horizontal="center" vertical="center"/>
    </xf>
    <xf numFmtId="0" fontId="1" fillId="0" borderId="7" xfId="2" applyNumberFormat="1" applyFont="1" applyFill="1" applyBorder="1" applyAlignment="1">
      <alignment horizontal="center" vertical="center"/>
    </xf>
    <xf numFmtId="38" fontId="1" fillId="0" borderId="6" xfId="2" applyFont="1" applyFill="1" applyBorder="1" applyAlignment="1">
      <alignment horizontal="center" vertical="center" shrinkToFit="1"/>
    </xf>
    <xf numFmtId="38" fontId="7" fillId="0" borderId="16" xfId="2" applyFont="1" applyFill="1" applyBorder="1" applyAlignment="1" applyProtection="1">
      <alignment vertical="center"/>
      <protection locked="0"/>
    </xf>
    <xf numFmtId="38" fontId="0" fillId="0" borderId="0" xfId="2" applyFont="1" applyFill="1" applyAlignment="1">
      <alignment horizontal="center" vertical="center" shrinkToFit="1"/>
    </xf>
    <xf numFmtId="38" fontId="18" fillId="0" borderId="0" xfId="2" applyFont="1" applyFill="1" applyAlignment="1">
      <alignment vertical="center"/>
    </xf>
    <xf numFmtId="0" fontId="18" fillId="0" borderId="0" xfId="0" applyFont="1" applyFill="1" applyAlignment="1">
      <alignment horizontal="center" vertical="center"/>
    </xf>
    <xf numFmtId="0" fontId="18" fillId="0" borderId="0" xfId="0" applyFont="1" applyFill="1" applyAlignment="1">
      <alignment vertical="center"/>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14" fillId="0" borderId="1" xfId="0" applyFont="1" applyFill="1" applyBorder="1" applyAlignment="1">
      <alignment horizontal="center" vertical="center"/>
    </xf>
    <xf numFmtId="167" fontId="14" fillId="0" borderId="1" xfId="0" applyNumberFormat="1" applyFont="1" applyFill="1" applyBorder="1" applyAlignment="1">
      <alignment horizontal="center" vertical="center"/>
    </xf>
    <xf numFmtId="0" fontId="19" fillId="0" borderId="0" xfId="0" applyFont="1" applyFill="1" applyAlignment="1">
      <alignment vertical="center"/>
    </xf>
    <xf numFmtId="0" fontId="14" fillId="0" borderId="13" xfId="0" applyFont="1" applyFill="1" applyBorder="1" applyAlignment="1">
      <alignment horizontal="center" vertical="center"/>
    </xf>
    <xf numFmtId="167" fontId="14" fillId="0" borderId="5" xfId="0" applyNumberFormat="1" applyFont="1" applyFill="1" applyBorder="1" applyAlignment="1">
      <alignment horizontal="center" vertical="center"/>
    </xf>
    <xf numFmtId="0" fontId="14" fillId="0" borderId="5"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7" xfId="0" applyFont="1" applyFill="1" applyBorder="1" applyAlignment="1">
      <alignment horizontal="center" vertical="center"/>
    </xf>
    <xf numFmtId="167" fontId="14" fillId="0" borderId="7" xfId="0" applyNumberFormat="1" applyFont="1" applyFill="1" applyBorder="1" applyAlignment="1">
      <alignment horizontal="center" vertical="center"/>
    </xf>
    <xf numFmtId="0" fontId="19" fillId="0" borderId="0" xfId="0" applyFont="1" applyFill="1" applyAlignment="1">
      <alignment horizontal="center" vertical="center"/>
    </xf>
    <xf numFmtId="173" fontId="14" fillId="0" borderId="6" xfId="0" applyNumberFormat="1" applyFont="1" applyFill="1" applyBorder="1" applyAlignment="1">
      <alignment horizontal="center" vertical="center"/>
    </xf>
    <xf numFmtId="170" fontId="14" fillId="0" borderId="11" xfId="0" applyNumberFormat="1" applyFont="1" applyFill="1" applyBorder="1" applyAlignment="1">
      <alignment horizontal="center"/>
    </xf>
    <xf numFmtId="173" fontId="14" fillId="0" borderId="3" xfId="0" applyNumberFormat="1" applyFont="1" applyFill="1" applyBorder="1" applyAlignment="1">
      <alignment horizontal="center" vertical="center"/>
    </xf>
    <xf numFmtId="173" fontId="14" fillId="0" borderId="11" xfId="0" applyNumberFormat="1" applyFont="1" applyFill="1" applyBorder="1" applyAlignment="1">
      <alignment horizontal="center" vertical="center"/>
    </xf>
    <xf numFmtId="170" fontId="14" fillId="0" borderId="11" xfId="0" applyNumberFormat="1" applyFont="1" applyFill="1" applyBorder="1" applyAlignment="1">
      <alignment horizontal="center" vertical="center"/>
    </xf>
    <xf numFmtId="168" fontId="14" fillId="0" borderId="6" xfId="2" applyNumberFormat="1" applyFont="1" applyFill="1" applyBorder="1" applyAlignment="1">
      <alignment vertical="center"/>
    </xf>
    <xf numFmtId="168" fontId="14" fillId="0" borderId="6" xfId="0" applyNumberFormat="1" applyFont="1" applyFill="1" applyBorder="1" applyAlignment="1">
      <alignment vertical="center"/>
    </xf>
    <xf numFmtId="172" fontId="14" fillId="0" borderId="6" xfId="0" applyNumberFormat="1" applyFont="1" applyFill="1" applyBorder="1" applyAlignment="1">
      <alignment vertical="center"/>
    </xf>
    <xf numFmtId="0" fontId="19" fillId="0" borderId="5" xfId="0" applyFont="1" applyFill="1" applyBorder="1" applyAlignment="1">
      <alignment vertical="center"/>
    </xf>
    <xf numFmtId="173" fontId="19" fillId="0" borderId="0" xfId="0" applyNumberFormat="1" applyFont="1" applyFill="1" applyAlignment="1">
      <alignment vertical="center"/>
    </xf>
    <xf numFmtId="173" fontId="14" fillId="0" borderId="1" xfId="0" applyNumberFormat="1" applyFont="1" applyFill="1" applyBorder="1" applyAlignment="1">
      <alignment horizontal="center" vertical="center"/>
    </xf>
    <xf numFmtId="170" fontId="14" fillId="0" borderId="4" xfId="0" applyNumberFormat="1" applyFont="1" applyFill="1" applyBorder="1" applyAlignment="1">
      <alignment horizontal="center"/>
    </xf>
    <xf numFmtId="173" fontId="14" fillId="0" borderId="12" xfId="0" applyNumberFormat="1" applyFont="1" applyFill="1" applyBorder="1" applyAlignment="1">
      <alignment horizontal="center" vertical="center"/>
    </xf>
    <xf numFmtId="173" fontId="14" fillId="0" borderId="4" xfId="0" applyNumberFormat="1" applyFont="1" applyFill="1" applyBorder="1" applyAlignment="1">
      <alignment horizontal="center" vertical="center"/>
    </xf>
    <xf numFmtId="172" fontId="14" fillId="0" borderId="4" xfId="0" applyNumberFormat="1" applyFont="1" applyFill="1" applyBorder="1" applyAlignment="1">
      <alignment vertical="center"/>
    </xf>
    <xf numFmtId="170" fontId="14" fillId="0" borderId="4" xfId="0" applyNumberFormat="1" applyFont="1" applyFill="1" applyBorder="1" applyAlignment="1">
      <alignment horizontal="center" vertical="center"/>
    </xf>
    <xf numFmtId="168" fontId="14" fillId="0" borderId="1" xfId="2" applyNumberFormat="1" applyFont="1" applyFill="1" applyBorder="1" applyAlignment="1">
      <alignment vertical="center"/>
    </xf>
    <xf numFmtId="168" fontId="14" fillId="0" borderId="1" xfId="0" applyNumberFormat="1" applyFont="1" applyFill="1" applyBorder="1" applyAlignment="1">
      <alignment vertical="center"/>
    </xf>
    <xf numFmtId="0" fontId="14" fillId="0" borderId="8" xfId="0" applyFont="1" applyFill="1" applyBorder="1" applyAlignment="1">
      <alignment horizontal="center" vertical="center"/>
    </xf>
    <xf numFmtId="173" fontId="14" fillId="0" borderId="8" xfId="0" applyNumberFormat="1" applyFont="1" applyFill="1" applyBorder="1" applyAlignment="1">
      <alignment horizontal="center" vertical="center"/>
    </xf>
    <xf numFmtId="170" fontId="14" fillId="0" borderId="28" xfId="0" applyNumberFormat="1" applyFont="1" applyFill="1" applyBorder="1" applyAlignment="1">
      <alignment horizontal="center" vertical="center"/>
    </xf>
    <xf numFmtId="173" fontId="14" fillId="0" borderId="26" xfId="0" applyNumberFormat="1" applyFont="1" applyFill="1" applyBorder="1" applyAlignment="1">
      <alignment horizontal="center" vertical="center"/>
    </xf>
    <xf numFmtId="168" fontId="14" fillId="0" borderId="8" xfId="2" applyNumberFormat="1" applyFont="1" applyFill="1" applyBorder="1" applyAlignment="1">
      <alignment vertical="center"/>
    </xf>
    <xf numFmtId="168" fontId="14" fillId="0" borderId="8" xfId="0" applyNumberFormat="1" applyFont="1" applyFill="1" applyBorder="1" applyAlignment="1">
      <alignment vertical="center"/>
    </xf>
    <xf numFmtId="172" fontId="14" fillId="0" borderId="8" xfId="0" applyNumberFormat="1" applyFont="1" applyFill="1" applyBorder="1" applyAlignment="1">
      <alignment vertical="center"/>
    </xf>
    <xf numFmtId="184" fontId="14" fillId="0" borderId="8" xfId="2" applyNumberFormat="1" applyFont="1" applyFill="1" applyBorder="1" applyAlignment="1">
      <alignment vertical="center"/>
    </xf>
    <xf numFmtId="0" fontId="19" fillId="0" borderId="0" xfId="0" applyFont="1" applyFill="1" applyAlignment="1">
      <alignment horizontal="left" vertical="center"/>
    </xf>
    <xf numFmtId="0" fontId="19" fillId="0" borderId="0" xfId="0" applyFont="1" applyFill="1" applyBorder="1" applyAlignment="1">
      <alignment vertical="center"/>
    </xf>
    <xf numFmtId="38" fontId="19" fillId="0" borderId="0" xfId="2" applyFont="1" applyFill="1" applyAlignment="1">
      <alignment vertical="center"/>
    </xf>
    <xf numFmtId="0" fontId="14" fillId="0" borderId="6" xfId="0" applyFont="1" applyFill="1" applyBorder="1" applyAlignment="1">
      <alignment horizontal="center" vertical="center"/>
    </xf>
    <xf numFmtId="167" fontId="1" fillId="0" borderId="1" xfId="0" applyNumberFormat="1" applyFont="1" applyFill="1" applyBorder="1" applyAlignment="1">
      <alignment horizontal="center" vertical="center"/>
    </xf>
    <xf numFmtId="167" fontId="1" fillId="0" borderId="5" xfId="0" applyNumberFormat="1" applyFont="1" applyFill="1" applyBorder="1" applyAlignment="1">
      <alignment horizontal="center" vertical="center"/>
    </xf>
    <xf numFmtId="186" fontId="4" fillId="0" borderId="29" xfId="2" applyNumberFormat="1" applyFont="1" applyFill="1" applyBorder="1" applyAlignment="1">
      <alignment vertical="center"/>
    </xf>
    <xf numFmtId="173" fontId="4" fillId="0" borderId="26" xfId="2" applyNumberFormat="1" applyFont="1" applyFill="1" applyBorder="1" applyAlignment="1">
      <alignment vertical="center"/>
    </xf>
    <xf numFmtId="173" fontId="4" fillId="0" borderId="29" xfId="2" applyNumberFormat="1" applyFont="1" applyFill="1" applyBorder="1" applyAlignment="1">
      <alignment vertical="center"/>
    </xf>
    <xf numFmtId="186" fontId="4" fillId="0" borderId="28" xfId="2" applyNumberFormat="1" applyFont="1" applyFill="1" applyBorder="1" applyAlignment="1">
      <alignment vertical="center"/>
    </xf>
    <xf numFmtId="0" fontId="0" fillId="0" borderId="11" xfId="0" applyFont="1" applyFill="1" applyBorder="1" applyAlignment="1">
      <alignment vertical="center"/>
    </xf>
    <xf numFmtId="0" fontId="0" fillId="0" borderId="2" xfId="0" applyFont="1" applyFill="1" applyBorder="1" applyAlignment="1">
      <alignment vertical="center"/>
    </xf>
    <xf numFmtId="168" fontId="20" fillId="0" borderId="1" xfId="0" applyNumberFormat="1" applyFont="1" applyFill="1" applyBorder="1" applyAlignment="1">
      <alignment vertical="center"/>
    </xf>
    <xf numFmtId="168" fontId="20" fillId="0" borderId="6" xfId="0" applyNumberFormat="1" applyFont="1" applyFill="1" applyBorder="1" applyAlignment="1">
      <alignment vertical="center"/>
    </xf>
    <xf numFmtId="0" fontId="0" fillId="0" borderId="23" xfId="0" applyFont="1" applyFill="1" applyBorder="1" applyAlignment="1">
      <alignment vertical="center"/>
    </xf>
    <xf numFmtId="0" fontId="0" fillId="0" borderId="41" xfId="0" applyFont="1" applyFill="1" applyBorder="1" applyAlignment="1">
      <alignment vertical="center"/>
    </xf>
    <xf numFmtId="0" fontId="0" fillId="0" borderId="24" xfId="0" applyFont="1" applyFill="1" applyBorder="1" applyAlignment="1">
      <alignment vertical="center"/>
    </xf>
    <xf numFmtId="0" fontId="1" fillId="0" borderId="6" xfId="0" applyFont="1" applyFill="1" applyBorder="1" applyAlignment="1">
      <alignment vertical="center" wrapText="1"/>
    </xf>
    <xf numFmtId="0" fontId="1" fillId="0" borderId="6" xfId="0" applyFont="1" applyFill="1" applyBorder="1" applyAlignment="1" applyProtection="1">
      <alignment vertical="center" wrapText="1"/>
      <protection locked="0"/>
    </xf>
    <xf numFmtId="183" fontId="1" fillId="0" borderId="6" xfId="0" applyNumberFormat="1" applyFont="1" applyFill="1" applyBorder="1" applyAlignment="1">
      <alignment vertical="center" wrapText="1"/>
    </xf>
    <xf numFmtId="182" fontId="1" fillId="0" borderId="6" xfId="2" applyNumberFormat="1" applyFont="1" applyFill="1" applyBorder="1" applyAlignment="1">
      <alignment vertical="center" wrapText="1"/>
    </xf>
    <xf numFmtId="0" fontId="1" fillId="0" borderId="6" xfId="0" applyFont="1" applyFill="1" applyBorder="1" applyAlignment="1" applyProtection="1">
      <alignment horizontal="center" vertical="center" wrapText="1"/>
      <protection locked="0"/>
    </xf>
    <xf numFmtId="0" fontId="1" fillId="0" borderId="6" xfId="0" applyFont="1" applyFill="1" applyBorder="1" applyAlignment="1">
      <alignment horizontal="center" vertical="center" wrapText="1"/>
    </xf>
    <xf numFmtId="168" fontId="1" fillId="0" borderId="11" xfId="0" applyNumberFormat="1" applyFont="1" applyFill="1" applyBorder="1" applyAlignment="1">
      <alignmen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NumberFormat="1" applyFont="1" applyFill="1" applyBorder="1" applyAlignment="1" applyProtection="1">
      <alignment vertical="center" wrapText="1"/>
      <protection locked="0"/>
    </xf>
    <xf numFmtId="0" fontId="1" fillId="0" borderId="6" xfId="0" applyNumberFormat="1" applyFont="1" applyFill="1" applyBorder="1" applyAlignment="1" applyProtection="1">
      <alignment vertical="center" wrapText="1" shrinkToFit="1"/>
      <protection locked="0"/>
    </xf>
    <xf numFmtId="0" fontId="1" fillId="0" borderId="6" xfId="0" applyFont="1" applyFill="1" applyBorder="1" applyAlignment="1">
      <alignment vertical="center" wrapText="1" shrinkToFit="1"/>
    </xf>
    <xf numFmtId="0" fontId="1" fillId="0" borderId="6" xfId="0" applyFont="1" applyFill="1" applyBorder="1" applyAlignment="1" applyProtection="1">
      <alignment vertical="center" wrapText="1" shrinkToFit="1"/>
      <protection locked="0"/>
    </xf>
    <xf numFmtId="183" fontId="1" fillId="0" borderId="6" xfId="0" applyNumberFormat="1" applyFont="1" applyFill="1" applyBorder="1" applyAlignment="1">
      <alignment vertical="center" wrapText="1" shrinkToFit="1"/>
    </xf>
    <xf numFmtId="182" fontId="1" fillId="0" borderId="6" xfId="2" applyNumberFormat="1" applyFont="1" applyFill="1" applyBorder="1" applyAlignment="1">
      <alignment vertical="center" wrapText="1" shrinkToFit="1"/>
    </xf>
    <xf numFmtId="0" fontId="1" fillId="0" borderId="6" xfId="0" applyFont="1" applyFill="1" applyBorder="1" applyAlignment="1">
      <alignment horizontal="center" vertical="center" wrapText="1" shrinkToFit="1"/>
    </xf>
    <xf numFmtId="168" fontId="1" fillId="0" borderId="11" xfId="0" applyNumberFormat="1" applyFont="1" applyFill="1" applyBorder="1" applyAlignment="1">
      <alignment vertical="center" wrapText="1" shrinkToFit="1"/>
    </xf>
    <xf numFmtId="0" fontId="1" fillId="0" borderId="2" xfId="0" applyFont="1" applyFill="1" applyBorder="1" applyAlignment="1">
      <alignment horizontal="center" vertical="center" wrapText="1" shrinkToFit="1"/>
    </xf>
    <xf numFmtId="0" fontId="1" fillId="0" borderId="6" xfId="0" applyFont="1" applyFill="1" applyBorder="1" applyAlignment="1" applyProtection="1">
      <alignment horizontal="left" vertical="center" wrapText="1"/>
      <protection locked="0"/>
    </xf>
    <xf numFmtId="0" fontId="1" fillId="0" borderId="6" xfId="0" applyNumberFormat="1" applyFont="1" applyFill="1" applyBorder="1" applyAlignment="1">
      <alignment vertical="center" wrapText="1"/>
    </xf>
    <xf numFmtId="0" fontId="1" fillId="0" borderId="6" xfId="4" applyFont="1" applyFill="1" applyBorder="1" applyAlignment="1">
      <alignment horizontal="center" vertical="center" wrapText="1" shrinkToFit="1"/>
    </xf>
    <xf numFmtId="38" fontId="1" fillId="0" borderId="6" xfId="2" applyFont="1" applyFill="1" applyBorder="1" applyAlignment="1">
      <alignment vertical="center" shrinkToFit="1"/>
    </xf>
    <xf numFmtId="49" fontId="1" fillId="0" borderId="6" xfId="2" applyNumberFormat="1" applyFont="1" applyFill="1" applyBorder="1" applyAlignment="1">
      <alignment horizontal="left" vertical="center" shrinkToFit="1"/>
    </xf>
    <xf numFmtId="182" fontId="1" fillId="0" borderId="6" xfId="2" applyNumberFormat="1" applyFont="1" applyFill="1" applyBorder="1" applyAlignment="1">
      <alignment vertical="center" shrinkToFit="1"/>
    </xf>
    <xf numFmtId="38" fontId="1" fillId="0" borderId="11" xfId="2" applyFont="1" applyFill="1" applyBorder="1" applyAlignment="1">
      <alignment vertical="center" shrinkToFit="1"/>
    </xf>
    <xf numFmtId="182" fontId="1" fillId="0" borderId="2" xfId="2" applyNumberFormat="1" applyFont="1" applyFill="1" applyBorder="1" applyAlignment="1">
      <alignment vertical="center" shrinkToFit="1"/>
    </xf>
    <xf numFmtId="182" fontId="1" fillId="0" borderId="3" xfId="2" applyNumberFormat="1" applyFont="1" applyFill="1" applyBorder="1" applyAlignment="1">
      <alignment vertical="center" shrinkToFit="1"/>
    </xf>
    <xf numFmtId="38" fontId="1" fillId="0" borderId="6" xfId="2" applyFont="1" applyFill="1" applyBorder="1" applyAlignment="1">
      <alignment vertical="center" wrapText="1" shrinkToFit="1"/>
    </xf>
    <xf numFmtId="168" fontId="4" fillId="0" borderId="43" xfId="0" applyNumberFormat="1" applyFont="1" applyFill="1" applyBorder="1" applyAlignment="1">
      <alignment vertical="center"/>
    </xf>
    <xf numFmtId="168" fontId="4" fillId="0" borderId="1" xfId="0" applyNumberFormat="1" applyFont="1" applyFill="1" applyBorder="1" applyAlignment="1">
      <alignment vertical="center"/>
    </xf>
    <xf numFmtId="168" fontId="4" fillId="0" borderId="20" xfId="0" applyNumberFormat="1" applyFont="1" applyFill="1" applyBorder="1" applyAlignment="1">
      <alignment vertical="center"/>
    </xf>
    <xf numFmtId="38" fontId="1" fillId="0" borderId="1" xfId="2" applyFont="1" applyFill="1" applyBorder="1" applyAlignment="1">
      <alignment horizontal="center" vertical="center"/>
    </xf>
    <xf numFmtId="0" fontId="1" fillId="0" borderId="5" xfId="0" applyFont="1" applyFill="1" applyBorder="1" applyAlignment="1">
      <alignment horizontal="center" vertical="center"/>
    </xf>
    <xf numFmtId="0" fontId="1" fillId="0" borderId="7" xfId="0" applyFont="1" applyFill="1" applyBorder="1" applyAlignment="1">
      <alignment horizontal="center" vertical="center"/>
    </xf>
    <xf numFmtId="38" fontId="1" fillId="0" borderId="1" xfId="2" applyFont="1" applyFill="1" applyBorder="1" applyAlignment="1">
      <alignment horizontal="center" vertical="center" wrapText="1"/>
    </xf>
    <xf numFmtId="38" fontId="1" fillId="0" borderId="1" xfId="0" applyNumberFormat="1" applyFont="1" applyFill="1" applyBorder="1" applyAlignment="1">
      <alignment horizontal="center" vertical="center" wrapText="1"/>
    </xf>
    <xf numFmtId="0" fontId="1" fillId="0" borderId="11" xfId="2"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38" fontId="1" fillId="0" borderId="1" xfId="0" applyNumberFormat="1" applyFont="1" applyFill="1" applyBorder="1" applyAlignment="1">
      <alignment horizontal="center" vertical="center" textRotation="255" wrapText="1"/>
    </xf>
    <xf numFmtId="0" fontId="1" fillId="0" borderId="5" xfId="0" applyFont="1" applyFill="1" applyBorder="1" applyAlignment="1">
      <alignment horizontal="center" vertical="center" textRotation="255"/>
    </xf>
    <xf numFmtId="0" fontId="1" fillId="0" borderId="7" xfId="0" applyFont="1" applyFill="1" applyBorder="1" applyAlignment="1">
      <alignment horizontal="center" vertical="center" textRotation="255"/>
    </xf>
    <xf numFmtId="38" fontId="1" fillId="0" borderId="1" xfId="2" applyFont="1" applyFill="1" applyBorder="1" applyAlignment="1">
      <alignment horizontal="center" vertical="center" textRotation="255" wrapText="1"/>
    </xf>
    <xf numFmtId="38" fontId="1" fillId="0" borderId="5" xfId="2" applyFont="1" applyFill="1" applyBorder="1" applyAlignment="1">
      <alignment horizontal="center" vertical="center" textRotation="255" wrapText="1"/>
    </xf>
    <xf numFmtId="38" fontId="1" fillId="0" borderId="7" xfId="2" applyFont="1" applyFill="1" applyBorder="1" applyAlignment="1">
      <alignment horizontal="center" vertical="center" textRotation="255" wrapText="1"/>
    </xf>
    <xf numFmtId="38" fontId="1" fillId="0" borderId="1" xfId="2" applyFont="1" applyFill="1" applyBorder="1" applyAlignment="1">
      <alignment horizontal="center" vertical="center" textRotation="255"/>
    </xf>
    <xf numFmtId="166" fontId="1" fillId="0" borderId="1" xfId="2" applyNumberFormat="1" applyFont="1" applyFill="1" applyBorder="1" applyAlignment="1">
      <alignment horizontal="center" vertical="center" textRotation="255"/>
    </xf>
    <xf numFmtId="38" fontId="1" fillId="0" borderId="11" xfId="2"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38" fontId="1" fillId="0" borderId="11" xfId="2" applyFont="1" applyFill="1" applyBorder="1" applyAlignment="1">
      <alignment vertical="center"/>
    </xf>
    <xf numFmtId="0" fontId="1" fillId="0" borderId="2" xfId="0" applyFont="1" applyFill="1" applyBorder="1" applyAlignment="1">
      <alignment vertical="center"/>
    </xf>
    <xf numFmtId="0" fontId="1" fillId="0" borderId="3" xfId="0" applyFont="1" applyFill="1" applyBorder="1" applyAlignment="1">
      <alignment vertical="center"/>
    </xf>
    <xf numFmtId="0" fontId="1" fillId="0" borderId="1"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4" xfId="0" applyFont="1" applyFill="1" applyBorder="1" applyAlignment="1">
      <alignment horizontal="right" vertical="center"/>
    </xf>
    <xf numFmtId="0" fontId="1" fillId="0" borderId="12" xfId="0" applyFont="1" applyFill="1" applyBorder="1" applyAlignment="1">
      <alignment vertical="center"/>
    </xf>
    <xf numFmtId="0" fontId="1" fillId="0" borderId="14" xfId="0" applyFont="1" applyFill="1" applyBorder="1" applyAlignment="1">
      <alignment vertical="center"/>
    </xf>
    <xf numFmtId="0" fontId="1" fillId="0" borderId="15" xfId="0" applyFont="1" applyFill="1" applyBorder="1" applyAlignment="1">
      <alignment vertical="center"/>
    </xf>
    <xf numFmtId="0" fontId="14" fillId="0" borderId="1"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4"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0" fillId="0" borderId="12" xfId="0" applyFont="1" applyFill="1" applyBorder="1" applyAlignment="1">
      <alignment horizontal="center" vertical="center"/>
    </xf>
    <xf numFmtId="0" fontId="4" fillId="0" borderId="10" xfId="0" applyFont="1" applyFill="1" applyBorder="1" applyAlignment="1">
      <alignment horizontal="center" vertical="center"/>
    </xf>
    <xf numFmtId="0" fontId="0"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0" fillId="0" borderId="15"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0" xfId="0" applyFont="1" applyFill="1" applyBorder="1" applyAlignment="1">
      <alignment horizontal="left" vertical="center"/>
    </xf>
    <xf numFmtId="0" fontId="0" fillId="0" borderId="0" xfId="0" applyFont="1" applyFill="1" applyAlignment="1">
      <alignment vertical="center"/>
    </xf>
    <xf numFmtId="0" fontId="4" fillId="0" borderId="12" xfId="0" applyFont="1" applyFill="1" applyBorder="1" applyAlignment="1">
      <alignment horizontal="center" vertical="center"/>
    </xf>
    <xf numFmtId="0" fontId="4" fillId="0" borderId="15" xfId="0" applyFont="1" applyFill="1" applyBorder="1" applyAlignment="1">
      <alignment horizontal="center" vertical="center"/>
    </xf>
    <xf numFmtId="38" fontId="4" fillId="0" borderId="11" xfId="2" applyFont="1" applyFill="1" applyBorder="1" applyAlignment="1">
      <alignment horizontal="center" vertical="center"/>
    </xf>
    <xf numFmtId="38" fontId="4" fillId="0" borderId="2" xfId="2" applyFont="1" applyFill="1" applyBorder="1" applyAlignment="1">
      <alignment horizontal="center" vertical="center"/>
    </xf>
    <xf numFmtId="38" fontId="4" fillId="0" borderId="3" xfId="2" applyFont="1" applyFill="1" applyBorder="1" applyAlignment="1">
      <alignment horizontal="center" vertical="center"/>
    </xf>
    <xf numFmtId="38" fontId="4" fillId="0" borderId="1" xfId="2" applyFont="1" applyFill="1" applyBorder="1" applyAlignment="1">
      <alignment horizontal="center" vertical="center"/>
    </xf>
    <xf numFmtId="38" fontId="4" fillId="0" borderId="4" xfId="2" applyFont="1" applyFill="1" applyBorder="1" applyAlignment="1">
      <alignment horizontal="center" vertical="center"/>
    </xf>
    <xf numFmtId="38" fontId="4" fillId="0" borderId="12" xfId="2" applyFont="1" applyFill="1" applyBorder="1" applyAlignment="1">
      <alignment horizontal="center" vertical="center"/>
    </xf>
    <xf numFmtId="38" fontId="4" fillId="0" borderId="10" xfId="2" applyFont="1" applyFill="1" applyBorder="1" applyAlignment="1">
      <alignment horizontal="center" vertical="center"/>
    </xf>
    <xf numFmtId="38" fontId="4" fillId="0" borderId="13" xfId="2" applyFont="1" applyFill="1" applyBorder="1" applyAlignment="1">
      <alignment horizontal="center" vertical="center"/>
    </xf>
    <xf numFmtId="38" fontId="4" fillId="0" borderId="14" xfId="2" applyFont="1" applyFill="1" applyBorder="1" applyAlignment="1">
      <alignment horizontal="center" vertical="center"/>
    </xf>
    <xf numFmtId="38" fontId="4" fillId="0" borderId="15" xfId="2"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7" xfId="0" applyFont="1" applyFill="1" applyBorder="1" applyAlignment="1">
      <alignment horizontal="center" vertical="center"/>
    </xf>
    <xf numFmtId="176" fontId="0" fillId="0" borderId="11" xfId="0" applyNumberFormat="1" applyFont="1" applyFill="1" applyBorder="1" applyAlignment="1">
      <alignment horizontal="center" vertical="center"/>
    </xf>
    <xf numFmtId="0" fontId="0" fillId="0" borderId="3" xfId="0" applyFont="1" applyFill="1" applyBorder="1" applyAlignment="1">
      <alignment horizontal="center" vertical="center"/>
    </xf>
    <xf numFmtId="0" fontId="0" fillId="0" borderId="6" xfId="0" applyFont="1" applyFill="1" applyBorder="1" applyAlignment="1">
      <alignment horizontal="center" vertical="center" wrapText="1"/>
    </xf>
    <xf numFmtId="0" fontId="0" fillId="0" borderId="6" xfId="0"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1" xfId="0" applyFont="1" applyFill="1" applyBorder="1" applyAlignment="1">
      <alignment horizontal="center" vertical="center"/>
    </xf>
    <xf numFmtId="0" fontId="0" fillId="0" borderId="58" xfId="0" applyFont="1" applyFill="1" applyBorder="1" applyAlignment="1">
      <alignment horizontal="center" vertical="center" wrapText="1"/>
    </xf>
    <xf numFmtId="0" fontId="0" fillId="0" borderId="5" xfId="0" applyFont="1" applyFill="1" applyBorder="1" applyAlignment="1">
      <alignment horizontal="center" vertical="center"/>
    </xf>
    <xf numFmtId="38" fontId="1" fillId="0" borderId="7" xfId="2" applyFont="1" applyFill="1" applyBorder="1" applyAlignment="1">
      <alignment horizontal="center" vertical="center"/>
    </xf>
    <xf numFmtId="38" fontId="1" fillId="0" borderId="2" xfId="2" applyFont="1" applyFill="1" applyBorder="1" applyAlignment="1">
      <alignment horizontal="center" vertical="center"/>
    </xf>
    <xf numFmtId="38" fontId="1" fillId="0" borderId="3" xfId="2" applyFont="1" applyFill="1" applyBorder="1" applyAlignment="1">
      <alignment horizontal="center" vertical="center"/>
    </xf>
    <xf numFmtId="38" fontId="1" fillId="0" borderId="10" xfId="2" applyFont="1" applyFill="1" applyBorder="1" applyAlignment="1">
      <alignment horizontal="center" vertical="center"/>
    </xf>
    <xf numFmtId="38" fontId="1" fillId="0" borderId="13" xfId="2" applyFont="1" applyFill="1" applyBorder="1" applyAlignment="1">
      <alignment horizontal="center"/>
    </xf>
    <xf numFmtId="174" fontId="0" fillId="0" borderId="28" xfId="0" applyNumberFormat="1" applyFont="1" applyFill="1" applyBorder="1" applyAlignment="1">
      <alignment horizontal="center" vertical="center"/>
    </xf>
    <xf numFmtId="174" fontId="0" fillId="0" borderId="29" xfId="0" applyNumberFormat="1" applyFont="1" applyFill="1" applyBorder="1" applyAlignment="1">
      <alignment horizontal="center" vertical="center"/>
    </xf>
    <xf numFmtId="174" fontId="0" fillId="0" borderId="26"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14" xfId="0" applyNumberFormat="1" applyFont="1" applyFill="1" applyBorder="1" applyAlignment="1">
      <alignment horizontal="center" vertical="center"/>
    </xf>
    <xf numFmtId="173" fontId="0" fillId="0" borderId="14" xfId="0" applyNumberFormat="1" applyFont="1" applyFill="1" applyBorder="1" applyAlignment="1">
      <alignment horizontal="center" vertical="center"/>
    </xf>
    <xf numFmtId="0" fontId="0" fillId="0" borderId="16" xfId="0" applyFont="1" applyFill="1" applyBorder="1" applyAlignment="1">
      <alignment horizontal="center" vertical="center"/>
    </xf>
    <xf numFmtId="173" fontId="0" fillId="0" borderId="10" xfId="0" applyNumberFormat="1" applyFont="1" applyFill="1" applyBorder="1" applyAlignment="1">
      <alignment horizontal="center" vertical="center"/>
    </xf>
    <xf numFmtId="173" fontId="0" fillId="0" borderId="13" xfId="0" applyNumberFormat="1" applyFont="1" applyFill="1" applyBorder="1" applyAlignment="1">
      <alignment horizontal="center" vertical="center"/>
    </xf>
    <xf numFmtId="174" fontId="0" fillId="0" borderId="10" xfId="0" applyNumberFormat="1" applyFont="1" applyFill="1" applyBorder="1" applyAlignment="1">
      <alignment horizontal="center" vertical="center"/>
    </xf>
    <xf numFmtId="174" fontId="0" fillId="0" borderId="0" xfId="0" applyNumberFormat="1" applyFont="1" applyFill="1" applyBorder="1" applyAlignment="1">
      <alignment horizontal="center" vertical="center"/>
    </xf>
    <xf numFmtId="174" fontId="0" fillId="0" borderId="13" xfId="0" applyNumberFormat="1" applyFont="1" applyFill="1" applyBorder="1" applyAlignment="1">
      <alignment horizontal="center" vertical="center"/>
    </xf>
    <xf numFmtId="0" fontId="1" fillId="0" borderId="1" xfId="2" applyNumberFormat="1" applyFont="1" applyFill="1" applyBorder="1" applyAlignment="1">
      <alignment horizontal="center" vertical="center"/>
    </xf>
    <xf numFmtId="0" fontId="1" fillId="0" borderId="7" xfId="2" applyNumberFormat="1" applyFont="1" applyFill="1" applyBorder="1" applyAlignment="1">
      <alignment horizontal="center" vertical="center"/>
    </xf>
    <xf numFmtId="0" fontId="8" fillId="0" borderId="1" xfId="2" applyNumberFormat="1" applyFont="1" applyFill="1" applyBorder="1" applyAlignment="1">
      <alignment horizontal="center" vertical="center" textRotation="255" shrinkToFit="1"/>
    </xf>
    <xf numFmtId="0" fontId="8" fillId="0" borderId="5" xfId="2" applyNumberFormat="1" applyFont="1" applyFill="1" applyBorder="1" applyAlignment="1">
      <alignment horizontal="center" vertical="center" textRotation="255" shrinkToFit="1"/>
    </xf>
    <xf numFmtId="0" fontId="8" fillId="0" borderId="7" xfId="2" applyNumberFormat="1" applyFont="1" applyFill="1" applyBorder="1" applyAlignment="1">
      <alignment horizontal="center" vertical="center" textRotation="255" shrinkToFit="1"/>
    </xf>
    <xf numFmtId="0" fontId="1" fillId="0" borderId="5" xfId="0" applyNumberFormat="1" applyFont="1" applyFill="1" applyBorder="1" applyAlignment="1">
      <alignment vertical="center"/>
    </xf>
    <xf numFmtId="0" fontId="1" fillId="0" borderId="7" xfId="0" applyNumberFormat="1" applyFont="1" applyFill="1" applyBorder="1" applyAlignment="1">
      <alignment vertical="center"/>
    </xf>
    <xf numFmtId="0" fontId="1" fillId="0" borderId="1" xfId="2" applyNumberFormat="1" applyFont="1" applyFill="1" applyBorder="1" applyAlignment="1">
      <alignment horizontal="center" vertical="center" wrapText="1"/>
    </xf>
    <xf numFmtId="0" fontId="1" fillId="0" borderId="2" xfId="2" applyNumberFormat="1" applyFont="1" applyFill="1" applyBorder="1" applyAlignment="1">
      <alignment horizontal="center" vertical="center"/>
    </xf>
    <xf numFmtId="0" fontId="1" fillId="0" borderId="3" xfId="2" applyNumberFormat="1" applyFont="1" applyFill="1" applyBorder="1" applyAlignment="1">
      <alignment horizontal="center" vertical="center"/>
    </xf>
    <xf numFmtId="0" fontId="1" fillId="0" borderId="1" xfId="2" applyNumberFormat="1" applyFont="1" applyFill="1" applyBorder="1" applyAlignment="1">
      <alignment horizontal="center" vertical="center" textRotation="255" shrinkToFit="1"/>
    </xf>
    <xf numFmtId="0" fontId="1" fillId="0" borderId="5" xfId="0" applyNumberFormat="1" applyFont="1" applyFill="1" applyBorder="1" applyAlignment="1">
      <alignment horizontal="center" vertical="center" textRotation="255" shrinkToFit="1"/>
    </xf>
    <xf numFmtId="0" fontId="1" fillId="0" borderId="7" xfId="0" applyNumberFormat="1" applyFont="1" applyFill="1" applyBorder="1" applyAlignment="1">
      <alignment horizontal="center" vertical="center" textRotation="255" shrinkToFit="1"/>
    </xf>
    <xf numFmtId="0" fontId="1" fillId="0" borderId="1" xfId="2" applyNumberFormat="1" applyFont="1" applyFill="1" applyBorder="1" applyAlignment="1">
      <alignment horizontal="center" vertical="center" textRotation="255" wrapText="1" shrinkToFit="1"/>
    </xf>
    <xf numFmtId="0" fontId="1" fillId="0" borderId="5" xfId="0" applyNumberFormat="1" applyFont="1" applyFill="1" applyBorder="1" applyAlignment="1">
      <alignment horizontal="center" vertical="center" textRotation="255" wrapText="1" shrinkToFit="1"/>
    </xf>
    <xf numFmtId="0" fontId="1" fillId="0" borderId="7" xfId="0" applyNumberFormat="1" applyFont="1" applyFill="1" applyBorder="1" applyAlignment="1">
      <alignment horizontal="center" vertical="center" textRotation="255" wrapText="1" shrinkToFit="1"/>
    </xf>
    <xf numFmtId="0" fontId="1" fillId="0" borderId="1" xfId="2" applyNumberFormat="1" applyFont="1" applyFill="1" applyBorder="1" applyAlignment="1">
      <alignment horizontal="center" vertical="center" wrapText="1" shrinkToFit="1"/>
    </xf>
    <xf numFmtId="0" fontId="1" fillId="0" borderId="5" xfId="0" applyNumberFormat="1" applyFont="1" applyFill="1" applyBorder="1" applyAlignment="1">
      <alignment horizontal="center" vertical="center" wrapText="1" shrinkToFit="1"/>
    </xf>
    <xf numFmtId="0" fontId="1" fillId="0" borderId="7" xfId="0" applyNumberFormat="1" applyFont="1" applyFill="1" applyBorder="1" applyAlignment="1">
      <alignment horizontal="center" vertical="center" wrapText="1" shrinkToFit="1"/>
    </xf>
    <xf numFmtId="0" fontId="8" fillId="0" borderId="5" xfId="0" applyNumberFormat="1" applyFont="1" applyFill="1" applyBorder="1" applyAlignment="1">
      <alignment horizontal="center" vertical="center" textRotation="255" shrinkToFit="1"/>
    </xf>
    <xf numFmtId="0" fontId="8" fillId="0" borderId="7" xfId="0" applyNumberFormat="1" applyFont="1" applyFill="1" applyBorder="1" applyAlignment="1">
      <alignment horizontal="center" vertical="center" textRotation="255" shrinkToFit="1"/>
    </xf>
    <xf numFmtId="38" fontId="1" fillId="0" borderId="6" xfId="2" applyFont="1" applyFill="1" applyBorder="1" applyAlignment="1">
      <alignment horizontal="center" vertical="center" shrinkToFit="1"/>
    </xf>
    <xf numFmtId="0" fontId="1" fillId="0" borderId="6" xfId="0" applyFont="1" applyFill="1" applyBorder="1" applyAlignment="1">
      <alignment horizontal="center" vertical="center" shrinkToFit="1"/>
    </xf>
    <xf numFmtId="38" fontId="1" fillId="0" borderId="1" xfId="2" applyFont="1" applyFill="1" applyBorder="1" applyAlignment="1">
      <alignment horizontal="center" vertical="center" wrapText="1" shrinkToFit="1"/>
    </xf>
    <xf numFmtId="0" fontId="1" fillId="0" borderId="5" xfId="0" applyFont="1" applyFill="1" applyBorder="1" applyAlignment="1">
      <alignment horizontal="center" vertical="center" wrapText="1" shrinkToFit="1"/>
    </xf>
    <xf numFmtId="0" fontId="1" fillId="0" borderId="58" xfId="0" applyFont="1" applyFill="1" applyBorder="1" applyAlignment="1">
      <alignment horizontal="center" vertical="center" wrapText="1" shrinkToFit="1"/>
    </xf>
    <xf numFmtId="38" fontId="1" fillId="0" borderId="4" xfId="2" applyFont="1" applyFill="1" applyBorder="1" applyAlignment="1">
      <alignment horizontal="center" vertical="center" wrapText="1" shrinkToFit="1"/>
    </xf>
    <xf numFmtId="0" fontId="1" fillId="0" borderId="9" xfId="0" applyFont="1" applyFill="1" applyBorder="1" applyAlignment="1">
      <alignment vertical="center" wrapText="1" shrinkToFit="1"/>
    </xf>
    <xf numFmtId="0" fontId="1" fillId="0" borderId="12" xfId="0" applyFont="1" applyFill="1" applyBorder="1" applyAlignment="1">
      <alignment vertical="center" wrapText="1" shrinkToFit="1"/>
    </xf>
    <xf numFmtId="0" fontId="1" fillId="0" borderId="10" xfId="0" applyFont="1" applyFill="1" applyBorder="1" applyAlignment="1">
      <alignment vertical="center" wrapText="1" shrinkToFit="1"/>
    </xf>
    <xf numFmtId="0" fontId="1" fillId="0" borderId="0" xfId="0" applyFont="1" applyFill="1" applyAlignment="1">
      <alignment vertical="center" wrapText="1" shrinkToFit="1"/>
    </xf>
    <xf numFmtId="0" fontId="1" fillId="0" borderId="57" xfId="0" applyFont="1" applyFill="1" applyBorder="1" applyAlignment="1">
      <alignment vertical="center" wrapText="1" shrinkToFit="1"/>
    </xf>
    <xf numFmtId="0" fontId="1" fillId="0" borderId="59" xfId="0" applyFont="1" applyFill="1" applyBorder="1" applyAlignment="1">
      <alignment vertical="center" wrapText="1" shrinkToFit="1"/>
    </xf>
    <xf numFmtId="0" fontId="1" fillId="0" borderId="61" xfId="0" applyFont="1" applyFill="1" applyBorder="1" applyAlignment="1">
      <alignment vertical="center" wrapText="1" shrinkToFit="1"/>
    </xf>
    <xf numFmtId="0" fontId="1" fillId="0" borderId="60" xfId="0" applyFont="1" applyFill="1" applyBorder="1" applyAlignment="1">
      <alignment vertical="center" wrapText="1" shrinkToFit="1"/>
    </xf>
    <xf numFmtId="38" fontId="6" fillId="0" borderId="36" xfId="2" applyFont="1" applyFill="1" applyBorder="1" applyAlignment="1" applyProtection="1">
      <alignment horizontal="center" vertical="center" wrapText="1"/>
    </xf>
    <xf numFmtId="38" fontId="6" fillId="0" borderId="37" xfId="2" applyFont="1" applyFill="1" applyBorder="1" applyAlignment="1" applyProtection="1">
      <alignment horizontal="center" vertical="center" wrapText="1"/>
    </xf>
    <xf numFmtId="38" fontId="6" fillId="0" borderId="38" xfId="2" applyFont="1" applyFill="1" applyBorder="1" applyAlignment="1" applyProtection="1">
      <alignment horizontal="center" vertical="center" wrapText="1"/>
    </xf>
    <xf numFmtId="38" fontId="6" fillId="0" borderId="40" xfId="2" applyFont="1" applyFill="1" applyBorder="1" applyAlignment="1" applyProtection="1">
      <alignment horizontal="center" vertical="center" wrapText="1"/>
    </xf>
    <xf numFmtId="38" fontId="6" fillId="0" borderId="34" xfId="2" applyFont="1" applyFill="1" applyBorder="1" applyAlignment="1" applyProtection="1">
      <alignment horizontal="center" vertical="center" wrapText="1"/>
    </xf>
    <xf numFmtId="38" fontId="6" fillId="0" borderId="31" xfId="2" applyFont="1" applyFill="1" applyBorder="1" applyAlignment="1" applyProtection="1">
      <alignment horizontal="center" vertical="center" wrapText="1"/>
    </xf>
    <xf numFmtId="38" fontId="6" fillId="0" borderId="1" xfId="2" applyFont="1" applyFill="1" applyBorder="1" applyAlignment="1">
      <alignment horizontal="center" vertical="center" wrapText="1"/>
    </xf>
    <xf numFmtId="38" fontId="6" fillId="0" borderId="5" xfId="2" applyFont="1" applyFill="1" applyBorder="1" applyAlignment="1">
      <alignment horizontal="center" vertical="center" wrapText="1"/>
    </xf>
    <xf numFmtId="38" fontId="6" fillId="0" borderId="7" xfId="2" applyFont="1" applyFill="1" applyBorder="1" applyAlignment="1">
      <alignment horizontal="center" vertical="center" wrapText="1"/>
    </xf>
    <xf numFmtId="38" fontId="6" fillId="0" borderId="1" xfId="2" applyFont="1" applyFill="1" applyBorder="1" applyAlignment="1">
      <alignment horizontal="center" vertical="center"/>
    </xf>
    <xf numFmtId="38" fontId="6" fillId="0" borderId="5" xfId="2" applyFont="1" applyFill="1" applyBorder="1" applyAlignment="1">
      <alignment horizontal="center" vertical="center"/>
    </xf>
    <xf numFmtId="38" fontId="6" fillId="0" borderId="7" xfId="2" applyFont="1" applyFill="1" applyBorder="1" applyAlignment="1">
      <alignment horizontal="center" vertical="center"/>
    </xf>
    <xf numFmtId="0" fontId="10" fillId="0" borderId="7" xfId="5" applyFont="1" applyFill="1" applyBorder="1" applyAlignment="1">
      <alignment horizontal="center" vertical="center"/>
    </xf>
    <xf numFmtId="38" fontId="6" fillId="0" borderId="1" xfId="2" applyFont="1" applyFill="1" applyBorder="1" applyAlignment="1" applyProtection="1">
      <alignment horizontal="center" vertical="center"/>
    </xf>
    <xf numFmtId="38" fontId="4" fillId="0" borderId="18" xfId="2" applyFont="1" applyFill="1" applyBorder="1" applyAlignment="1" applyProtection="1">
      <alignment horizontal="center" vertical="center"/>
      <protection locked="0"/>
    </xf>
    <xf numFmtId="38" fontId="4" fillId="0" borderId="39" xfId="2" applyFont="1" applyFill="1" applyBorder="1" applyAlignment="1" applyProtection="1">
      <alignment horizontal="center" vertical="center"/>
      <protection locked="0"/>
    </xf>
    <xf numFmtId="185" fontId="4" fillId="0" borderId="1" xfId="2" applyNumberFormat="1" applyFont="1" applyFill="1" applyBorder="1" applyAlignment="1" applyProtection="1">
      <alignment horizontal="center" vertical="center" wrapText="1"/>
      <protection locked="0"/>
    </xf>
    <xf numFmtId="185" fontId="4" fillId="0" borderId="7" xfId="0" applyNumberFormat="1" applyFont="1" applyFill="1" applyBorder="1" applyAlignment="1">
      <alignment horizontal="center" vertical="center" wrapText="1"/>
    </xf>
    <xf numFmtId="185" fontId="4" fillId="0" borderId="4" xfId="2" applyNumberFormat="1" applyFont="1" applyFill="1" applyBorder="1" applyAlignment="1" applyProtection="1">
      <alignment horizontal="center" vertical="center" wrapText="1"/>
      <protection locked="0"/>
    </xf>
    <xf numFmtId="185" fontId="4" fillId="0" borderId="9" xfId="0" applyNumberFormat="1" applyFont="1" applyFill="1" applyBorder="1" applyAlignment="1">
      <alignment horizontal="center" vertical="center" wrapText="1"/>
    </xf>
    <xf numFmtId="185" fontId="4" fillId="0" borderId="12" xfId="0" applyNumberFormat="1" applyFont="1" applyFill="1" applyBorder="1" applyAlignment="1">
      <alignment horizontal="center" vertical="center" wrapText="1"/>
    </xf>
    <xf numFmtId="38" fontId="4" fillId="0" borderId="9" xfId="2" applyFont="1" applyFill="1" applyBorder="1" applyAlignment="1" applyProtection="1">
      <protection locked="0"/>
    </xf>
    <xf numFmtId="0" fontId="4" fillId="0" borderId="9" xfId="0" applyFont="1" applyFill="1" applyBorder="1" applyAlignment="1"/>
    <xf numFmtId="38" fontId="4" fillId="0" borderId="6" xfId="2"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185" fontId="4" fillId="0" borderId="3" xfId="2" applyNumberFormat="1" applyFont="1" applyFill="1" applyBorder="1" applyAlignment="1" applyProtection="1">
      <alignment horizontal="center" vertical="center" wrapText="1"/>
      <protection locked="0"/>
    </xf>
    <xf numFmtId="185" fontId="4" fillId="0" borderId="6" xfId="0" applyNumberFormat="1" applyFont="1" applyFill="1" applyBorder="1" applyAlignment="1">
      <alignment horizontal="center" vertical="center" wrapText="1"/>
    </xf>
    <xf numFmtId="185" fontId="4" fillId="0" borderId="6" xfId="2" applyNumberFormat="1" applyFont="1" applyFill="1" applyBorder="1" applyAlignment="1" applyProtection="1">
      <alignment horizontal="center" vertical="center" wrapText="1"/>
      <protection locked="0"/>
    </xf>
    <xf numFmtId="185" fontId="4" fillId="0" borderId="4" xfId="2" applyNumberFormat="1" applyFont="1" applyFill="1" applyBorder="1" applyAlignment="1" applyProtection="1">
      <alignment horizontal="center" vertical="center"/>
      <protection locked="0"/>
    </xf>
    <xf numFmtId="185" fontId="4" fillId="0" borderId="9" xfId="2" applyNumberFormat="1" applyFont="1" applyFill="1" applyBorder="1" applyAlignment="1" applyProtection="1">
      <alignment horizontal="center" vertical="center"/>
      <protection locked="0"/>
    </xf>
    <xf numFmtId="185" fontId="4" fillId="0" borderId="12" xfId="2" applyNumberFormat="1" applyFont="1" applyFill="1" applyBorder="1" applyAlignment="1" applyProtection="1">
      <alignment horizontal="center" vertical="center"/>
      <protection locked="0"/>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cellXfs>
  <cellStyles count="9">
    <cellStyle name="ハイパーリンク" xfId="1" builtinId="8"/>
    <cellStyle name="桁区切り" xfId="2" builtinId="6"/>
    <cellStyle name="桁区切り 2" xfId="3" xr:uid="{00000000-0005-0000-0000-000002000000}"/>
    <cellStyle name="通貨" xfId="8" builtinId="7"/>
    <cellStyle name="標準" xfId="0" builtinId="0"/>
    <cellStyle name="標準_3(4)専用水道の現況" xfId="4" xr:uid="{00000000-0005-0000-0000-000005000000}"/>
    <cellStyle name="標準_3(5)特設水道の現況" xfId="5" xr:uid="{00000000-0005-0000-0000-000006000000}"/>
    <cellStyle name="標準_上水道料金表" xfId="6" xr:uid="{00000000-0005-0000-0000-000007000000}"/>
    <cellStyle name="未定義" xfId="7" xr:uid="{00000000-0005-0000-0000-000008000000}"/>
  </cellStyles>
  <dxfs count="3">
    <dxf>
      <font>
        <color theme="0"/>
      </font>
    </dxf>
    <dxf>
      <font>
        <color theme="0"/>
      </font>
    </dxf>
    <dxf>
      <border>
        <top/>
        <vertical/>
        <horizontal/>
      </border>
    </dxf>
  </dxfs>
  <tableStyles count="0" defaultTableStyle="TableStyleMedium2" defaultPivotStyle="PivotStyleLight16"/>
  <colors>
    <mruColors>
      <color rgb="FF0000FF"/>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0" i="0" u="none" strike="noStrike" baseline="0">
                <a:solidFill>
                  <a:srgbClr val="000000"/>
                </a:solidFill>
                <a:latin typeface="ＭＳ Ｐゴシック"/>
                <a:ea typeface="ＭＳ Ｐゴシック"/>
                <a:cs typeface="ＭＳ Ｐゴシック"/>
              </a:defRPr>
            </a:pPr>
            <a:r>
              <a:rPr lang="ja-JP" altLang="en-US" sz="1150" b="0" i="0" u="none" strike="noStrike" baseline="0">
                <a:solidFill>
                  <a:srgbClr val="000000"/>
                </a:solidFill>
                <a:latin typeface="ＭＳ Ｐゴシック"/>
                <a:ea typeface="ＭＳ Ｐゴシック"/>
              </a:rPr>
              <a:t>一人一日最大給水量（</a:t>
            </a:r>
            <a:r>
              <a:rPr lang="en-US" altLang="ja-JP" sz="1150" b="0" i="0" u="none" strike="noStrike" baseline="0">
                <a:solidFill>
                  <a:srgbClr val="000000"/>
                </a:solidFill>
                <a:latin typeface="ＭＳ Ｐゴシック"/>
                <a:ea typeface="ＭＳ Ｐゴシック"/>
              </a:rPr>
              <a:t>L</a:t>
            </a:r>
            <a:r>
              <a:rPr lang="ja-JP" altLang="en-US" sz="1150" b="0" i="0" u="none" strike="noStrike" baseline="0">
                <a:solidFill>
                  <a:srgbClr val="000000"/>
                </a:solidFill>
                <a:latin typeface="ＭＳ Ｐゴシック"/>
                <a:ea typeface="ＭＳ Ｐゴシック"/>
              </a:rPr>
              <a:t>）</a:t>
            </a:r>
          </a:p>
        </c:rich>
      </c:tx>
      <c:layout>
        <c:manualLayout>
          <c:xMode val="edge"/>
          <c:yMode val="edge"/>
          <c:x val="0.38865894875173795"/>
          <c:y val="2.753872633390705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8520174890018385E-2"/>
          <c:y val="0.13597246127366611"/>
          <c:w val="0.85477293878173999"/>
          <c:h val="0.74870912220309815"/>
        </c:manualLayout>
      </c:layout>
      <c:lineChart>
        <c:grouping val="standard"/>
        <c:varyColors val="0"/>
        <c:ser>
          <c:idx val="0"/>
          <c:order val="0"/>
          <c:tx>
            <c:v>上水道</c:v>
          </c:tx>
          <c:spPr>
            <a:ln w="12700">
              <a:solidFill>
                <a:srgbClr val="000080"/>
              </a:solidFill>
              <a:prstDash val="solid"/>
            </a:ln>
          </c:spPr>
          <c:marker>
            <c:symbol val="diamond"/>
            <c:size val="5"/>
            <c:spPr>
              <a:solidFill>
                <a:srgbClr val="000080"/>
              </a:solidFill>
              <a:ln>
                <a:solidFill>
                  <a:srgbClr val="000080"/>
                </a:solidFill>
                <a:prstDash val="solid"/>
              </a:ln>
            </c:spPr>
          </c:marker>
          <c:cat>
            <c:strRef>
              <c:f>'1-2'!$B$7:$B$64</c:f>
              <c:strCache>
                <c:ptCount val="58"/>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pt idx="56">
                  <c:v>R2</c:v>
                </c:pt>
                <c:pt idx="57">
                  <c:v>R3</c:v>
                </c:pt>
              </c:strCache>
            </c:strRef>
          </c:cat>
          <c:val>
            <c:numRef>
              <c:f>'1-2'!$T$7:$T$64</c:f>
              <c:numCache>
                <c:formatCode>#,##0_);[Red]\(#,##0\)</c:formatCode>
                <c:ptCount val="58"/>
                <c:pt idx="0">
                  <c:v>378</c:v>
                </c:pt>
                <c:pt idx="1">
                  <c:v>370</c:v>
                </c:pt>
                <c:pt idx="2">
                  <c:v>394</c:v>
                </c:pt>
                <c:pt idx="3">
                  <c:v>396</c:v>
                </c:pt>
                <c:pt idx="4">
                  <c:v>398</c:v>
                </c:pt>
                <c:pt idx="5">
                  <c:v>413</c:v>
                </c:pt>
                <c:pt idx="6">
                  <c:v>448</c:v>
                </c:pt>
                <c:pt idx="7">
                  <c:v>443</c:v>
                </c:pt>
                <c:pt idx="8">
                  <c:v>468</c:v>
                </c:pt>
                <c:pt idx="9">
                  <c:v>473</c:v>
                </c:pt>
                <c:pt idx="10">
                  <c:v>470</c:v>
                </c:pt>
                <c:pt idx="11">
                  <c:v>484</c:v>
                </c:pt>
                <c:pt idx="12">
                  <c:v>469</c:v>
                </c:pt>
                <c:pt idx="13">
                  <c:v>493</c:v>
                </c:pt>
                <c:pt idx="14">
                  <c:v>478</c:v>
                </c:pt>
                <c:pt idx="15">
                  <c:v>478</c:v>
                </c:pt>
                <c:pt idx="16">
                  <c:v>467</c:v>
                </c:pt>
                <c:pt idx="17">
                  <c:v>490</c:v>
                </c:pt>
                <c:pt idx="18">
                  <c:v>465</c:v>
                </c:pt>
                <c:pt idx="19">
                  <c:v>492</c:v>
                </c:pt>
                <c:pt idx="20">
                  <c:v>483</c:v>
                </c:pt>
                <c:pt idx="21">
                  <c:v>481</c:v>
                </c:pt>
                <c:pt idx="22">
                  <c:v>474</c:v>
                </c:pt>
                <c:pt idx="23">
                  <c:v>462</c:v>
                </c:pt>
                <c:pt idx="24">
                  <c:v>461</c:v>
                </c:pt>
                <c:pt idx="25">
                  <c:v>472</c:v>
                </c:pt>
                <c:pt idx="26">
                  <c:v>487</c:v>
                </c:pt>
                <c:pt idx="27">
                  <c:v>479</c:v>
                </c:pt>
                <c:pt idx="28">
                  <c:v>482</c:v>
                </c:pt>
                <c:pt idx="29">
                  <c:v>464</c:v>
                </c:pt>
                <c:pt idx="30">
                  <c:v>495</c:v>
                </c:pt>
                <c:pt idx="31">
                  <c:v>478</c:v>
                </c:pt>
                <c:pt idx="32">
                  <c:v>476.18501876404969</c:v>
                </c:pt>
                <c:pt idx="33">
                  <c:v>467</c:v>
                </c:pt>
                <c:pt idx="34">
                  <c:v>468</c:v>
                </c:pt>
                <c:pt idx="35">
                  <c:v>463</c:v>
                </c:pt>
                <c:pt idx="36">
                  <c:v>450</c:v>
                </c:pt>
                <c:pt idx="37">
                  <c:v>449</c:v>
                </c:pt>
                <c:pt idx="38">
                  <c:v>440</c:v>
                </c:pt>
                <c:pt idx="39">
                  <c:v>425</c:v>
                </c:pt>
                <c:pt idx="40">
                  <c:v>428</c:v>
                </c:pt>
                <c:pt idx="41">
                  <c:v>416</c:v>
                </c:pt>
                <c:pt idx="42">
                  <c:v>415</c:v>
                </c:pt>
                <c:pt idx="43">
                  <c:v>407</c:v>
                </c:pt>
                <c:pt idx="44">
                  <c:v>405</c:v>
                </c:pt>
                <c:pt idx="45">
                  <c:v>393</c:v>
                </c:pt>
                <c:pt idx="46">
                  <c:v>386</c:v>
                </c:pt>
                <c:pt idx="47">
                  <c:v>390</c:v>
                </c:pt>
                <c:pt idx="48">
                  <c:v>385</c:v>
                </c:pt>
                <c:pt idx="49">
                  <c:v>385</c:v>
                </c:pt>
                <c:pt idx="50">
                  <c:v>377</c:v>
                </c:pt>
                <c:pt idx="51">
                  <c:v>384</c:v>
                </c:pt>
                <c:pt idx="52">
                  <c:v>375</c:v>
                </c:pt>
                <c:pt idx="53">
                  <c:v>375</c:v>
                </c:pt>
                <c:pt idx="54">
                  <c:v>373</c:v>
                </c:pt>
                <c:pt idx="55">
                  <c:v>365</c:v>
                </c:pt>
                <c:pt idx="56">
                  <c:v>380.54557012978819</c:v>
                </c:pt>
                <c:pt idx="57">
                  <c:v>362.99879431666977</c:v>
                </c:pt>
              </c:numCache>
            </c:numRef>
          </c:val>
          <c:smooth val="0"/>
          <c:extLst>
            <c:ext xmlns:c16="http://schemas.microsoft.com/office/drawing/2014/chart" uri="{C3380CC4-5D6E-409C-BE32-E72D297353CC}">
              <c16:uniqueId val="{00000000-9E79-4CE9-9A5B-E2F8B41BDC37}"/>
            </c:ext>
          </c:extLst>
        </c:ser>
        <c:ser>
          <c:idx val="1"/>
          <c:order val="1"/>
          <c:tx>
            <c:strRef>
              <c:f>'1-2'!$V$3</c:f>
              <c:strCache>
                <c:ptCount val="1"/>
                <c:pt idx="0">
                  <c:v>簡易水道</c:v>
                </c:pt>
              </c:strCache>
            </c:strRef>
          </c:tx>
          <c:spPr>
            <a:ln w="12700">
              <a:solidFill>
                <a:srgbClr val="FF0000"/>
              </a:solidFill>
            </a:ln>
          </c:spPr>
          <c:marker>
            <c:symbol val="circle"/>
            <c:size val="5"/>
            <c:spPr>
              <a:solidFill>
                <a:srgbClr val="FF0000"/>
              </a:solidFill>
              <a:ln>
                <a:solidFill>
                  <a:srgbClr val="FF0000"/>
                </a:solidFill>
              </a:ln>
            </c:spPr>
          </c:marker>
          <c:cat>
            <c:strRef>
              <c:f>'1-2'!$B$7:$B$64</c:f>
              <c:strCache>
                <c:ptCount val="58"/>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pt idx="56">
                  <c:v>R2</c:v>
                </c:pt>
                <c:pt idx="57">
                  <c:v>R3</c:v>
                </c:pt>
              </c:strCache>
            </c:strRef>
          </c:cat>
          <c:val>
            <c:numRef>
              <c:f>'1-2'!$W$7:$W$64</c:f>
              <c:numCache>
                <c:formatCode>#,##0_);[Red]\(#,##0\)</c:formatCode>
                <c:ptCount val="58"/>
                <c:pt idx="0">
                  <c:v>184</c:v>
                </c:pt>
                <c:pt idx="1">
                  <c:v>158</c:v>
                </c:pt>
                <c:pt idx="2">
                  <c:v>232</c:v>
                </c:pt>
                <c:pt idx="3">
                  <c:v>248</c:v>
                </c:pt>
                <c:pt idx="4">
                  <c:v>229</c:v>
                </c:pt>
                <c:pt idx="5">
                  <c:v>209</c:v>
                </c:pt>
                <c:pt idx="6">
                  <c:v>211</c:v>
                </c:pt>
                <c:pt idx="7">
                  <c:v>228</c:v>
                </c:pt>
                <c:pt idx="8">
                  <c:v>251</c:v>
                </c:pt>
                <c:pt idx="9">
                  <c:v>271</c:v>
                </c:pt>
                <c:pt idx="10">
                  <c:v>263</c:v>
                </c:pt>
                <c:pt idx="11">
                  <c:v>290</c:v>
                </c:pt>
                <c:pt idx="12">
                  <c:v>282</c:v>
                </c:pt>
                <c:pt idx="13">
                  <c:v>276</c:v>
                </c:pt>
                <c:pt idx="14">
                  <c:v>267</c:v>
                </c:pt>
                <c:pt idx="15">
                  <c:v>281</c:v>
                </c:pt>
                <c:pt idx="16">
                  <c:v>275</c:v>
                </c:pt>
                <c:pt idx="17">
                  <c:v>301</c:v>
                </c:pt>
                <c:pt idx="18">
                  <c:v>289</c:v>
                </c:pt>
                <c:pt idx="19">
                  <c:v>309</c:v>
                </c:pt>
                <c:pt idx="20">
                  <c:v>330</c:v>
                </c:pt>
                <c:pt idx="21">
                  <c:v>322</c:v>
                </c:pt>
                <c:pt idx="22">
                  <c:v>345</c:v>
                </c:pt>
                <c:pt idx="23">
                  <c:v>341</c:v>
                </c:pt>
                <c:pt idx="24">
                  <c:v>353</c:v>
                </c:pt>
                <c:pt idx="25">
                  <c:v>391</c:v>
                </c:pt>
                <c:pt idx="26">
                  <c:v>400</c:v>
                </c:pt>
                <c:pt idx="27">
                  <c:v>402</c:v>
                </c:pt>
                <c:pt idx="28">
                  <c:v>409</c:v>
                </c:pt>
                <c:pt idx="29">
                  <c:v>430</c:v>
                </c:pt>
                <c:pt idx="30">
                  <c:v>434</c:v>
                </c:pt>
                <c:pt idx="31">
                  <c:v>459</c:v>
                </c:pt>
                <c:pt idx="32">
                  <c:v>455.53583955762798</c:v>
                </c:pt>
                <c:pt idx="33">
                  <c:v>446</c:v>
                </c:pt>
                <c:pt idx="34">
                  <c:v>466</c:v>
                </c:pt>
                <c:pt idx="35">
                  <c:v>470</c:v>
                </c:pt>
                <c:pt idx="36">
                  <c:v>505</c:v>
                </c:pt>
                <c:pt idx="37">
                  <c:v>498</c:v>
                </c:pt>
                <c:pt idx="38">
                  <c:v>494</c:v>
                </c:pt>
                <c:pt idx="39">
                  <c:v>497</c:v>
                </c:pt>
                <c:pt idx="40">
                  <c:v>504</c:v>
                </c:pt>
                <c:pt idx="41">
                  <c:v>535</c:v>
                </c:pt>
                <c:pt idx="42">
                  <c:v>519.46868934639974</c:v>
                </c:pt>
                <c:pt idx="43">
                  <c:v>509</c:v>
                </c:pt>
                <c:pt idx="44">
                  <c:v>501</c:v>
                </c:pt>
                <c:pt idx="45">
                  <c:v>497</c:v>
                </c:pt>
                <c:pt idx="46">
                  <c:v>537.55739210284662</c:v>
                </c:pt>
                <c:pt idx="47">
                  <c:v>524</c:v>
                </c:pt>
                <c:pt idx="48">
                  <c:v>502</c:v>
                </c:pt>
                <c:pt idx="49">
                  <c:v>541.37370655346251</c:v>
                </c:pt>
                <c:pt idx="50">
                  <c:v>552</c:v>
                </c:pt>
                <c:pt idx="51">
                  <c:v>679</c:v>
                </c:pt>
                <c:pt idx="52">
                  <c:v>626</c:v>
                </c:pt>
                <c:pt idx="53">
                  <c:v>590</c:v>
                </c:pt>
                <c:pt idx="54">
                  <c:v>565</c:v>
                </c:pt>
                <c:pt idx="55">
                  <c:v>628.32923709685508</c:v>
                </c:pt>
                <c:pt idx="56">
                  <c:v>616.31586878987287</c:v>
                </c:pt>
                <c:pt idx="57">
                  <c:v>623.99136557537133</c:v>
                </c:pt>
              </c:numCache>
            </c:numRef>
          </c:val>
          <c:smooth val="0"/>
          <c:extLst>
            <c:ext xmlns:c16="http://schemas.microsoft.com/office/drawing/2014/chart" uri="{C3380CC4-5D6E-409C-BE32-E72D297353CC}">
              <c16:uniqueId val="{00000001-9E79-4CE9-9A5B-E2F8B41BDC37}"/>
            </c:ext>
          </c:extLst>
        </c:ser>
        <c:dLbls>
          <c:showLegendKey val="0"/>
          <c:showVal val="0"/>
          <c:showCatName val="0"/>
          <c:showSerName val="0"/>
          <c:showPercent val="0"/>
          <c:showBubbleSize val="0"/>
        </c:dLbls>
        <c:marker val="1"/>
        <c:smooth val="0"/>
        <c:axId val="169147008"/>
        <c:axId val="172041344"/>
      </c:lineChart>
      <c:catAx>
        <c:axId val="169147008"/>
        <c:scaling>
          <c:orientation val="minMax"/>
        </c:scaling>
        <c:delete val="0"/>
        <c:axPos val="b"/>
        <c:title>
          <c:tx>
            <c:rich>
              <a:bodyPr/>
              <a:lstStyle/>
              <a:p>
                <a:pPr>
                  <a:defRPr sz="875"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51775084131081128"/>
              <c:y val="0.9219736087205966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eaVert"/>
          <a:lstStyle/>
          <a:p>
            <a:pPr>
              <a:defRPr sz="625" b="0" i="0" u="none" strike="noStrike" baseline="0">
                <a:solidFill>
                  <a:srgbClr val="000000"/>
                </a:solidFill>
                <a:latin typeface="ＭＳ Ｐゴシック"/>
                <a:ea typeface="ＭＳ Ｐゴシック"/>
                <a:cs typeface="ＭＳ Ｐゴシック"/>
              </a:defRPr>
            </a:pPr>
            <a:endParaRPr lang="en-US"/>
          </a:p>
        </c:txPr>
        <c:crossAx val="172041344"/>
        <c:crosses val="autoZero"/>
        <c:auto val="1"/>
        <c:lblAlgn val="ctr"/>
        <c:lblOffset val="100"/>
        <c:tickLblSkip val="1"/>
        <c:tickMarkSkip val="1"/>
        <c:noMultiLvlLbl val="0"/>
      </c:catAx>
      <c:valAx>
        <c:axId val="172041344"/>
        <c:scaling>
          <c:orientation val="minMax"/>
          <c:max val="700"/>
        </c:scaling>
        <c:delete val="0"/>
        <c:axPos val="l"/>
        <c:majorGridlines>
          <c:spPr>
            <a:ln w="3175">
              <a:solidFill>
                <a:srgbClr val="000000"/>
              </a:solidFill>
              <a:prstDash val="solid"/>
            </a:ln>
          </c:spPr>
        </c:majorGridlines>
        <c:title>
          <c:tx>
            <c:rich>
              <a:bodyPr rot="0" vert="wordArtVertRtl"/>
              <a:lstStyle/>
              <a:p>
                <a:pPr algn="ctr">
                  <a:defRPr sz="875" b="0" i="0" u="none" strike="noStrike" baseline="0">
                    <a:solidFill>
                      <a:srgbClr val="000000"/>
                    </a:solidFill>
                    <a:latin typeface="ＭＳ Ｐゴシック"/>
                    <a:ea typeface="ＭＳ Ｐゴシック"/>
                    <a:cs typeface="ＭＳ Ｐゴシック"/>
                  </a:defRPr>
                </a:pPr>
                <a:r>
                  <a:rPr lang="en-US" altLang="en-US"/>
                  <a:t>L</a:t>
                </a:r>
              </a:p>
            </c:rich>
          </c:tx>
          <c:layout>
            <c:manualLayout>
              <c:xMode val="edge"/>
              <c:yMode val="edge"/>
              <c:x val="2.351313969571231E-2"/>
              <c:y val="0.4354561101549053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en-US"/>
          </a:p>
        </c:txPr>
        <c:crossAx val="169147008"/>
        <c:crosses val="autoZero"/>
        <c:crossBetween val="midCat"/>
      </c:valAx>
      <c:spPr>
        <a:solidFill>
          <a:srgbClr val="FFFFFF"/>
        </a:solidFill>
        <a:ln w="12700">
          <a:solidFill>
            <a:srgbClr val="000000"/>
          </a:solidFill>
          <a:prstDash val="solid"/>
        </a:ln>
      </c:spPr>
    </c:plotArea>
    <c:legend>
      <c:legendPos val="r"/>
      <c:layout>
        <c:manualLayout>
          <c:xMode val="edge"/>
          <c:yMode val="edge"/>
          <c:x val="0.5878292184431303"/>
          <c:y val="0.54216867469879515"/>
          <c:w val="0.12705157339156892"/>
          <c:h val="6.2350590859521798E-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en-US"/>
        </a:p>
      </c:txPr>
    </c:legend>
    <c:plotVisOnly val="1"/>
    <c:dispBlanksAs val="gap"/>
    <c:showDLblsOverMax val="0"/>
  </c:chart>
  <c:spPr>
    <a:noFill/>
    <a:ln w="9525">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en-US"/>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水道普及率（％）</a:t>
            </a:r>
          </a:p>
        </c:rich>
      </c:tx>
      <c:layout>
        <c:manualLayout>
          <c:xMode val="edge"/>
          <c:yMode val="edge"/>
          <c:x val="0.41536302983464191"/>
          <c:y val="3.090507726269315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6771041776205898E-2"/>
          <c:y val="0.14569567832436173"/>
          <c:w val="0.88762508308774557"/>
          <c:h val="0.76159104578643633"/>
        </c:manualLayout>
      </c:layout>
      <c:lineChart>
        <c:grouping val="standard"/>
        <c:varyColors val="0"/>
        <c:ser>
          <c:idx val="0"/>
          <c:order val="0"/>
          <c:tx>
            <c:v>兵庫県</c:v>
          </c:tx>
          <c:spPr>
            <a:ln w="12700">
              <a:solidFill>
                <a:srgbClr val="000080"/>
              </a:solidFill>
              <a:prstDash val="solid"/>
            </a:ln>
          </c:spPr>
          <c:marker>
            <c:symbol val="diamond"/>
            <c:size val="5"/>
            <c:spPr>
              <a:solidFill>
                <a:srgbClr val="000080"/>
              </a:solidFill>
              <a:ln>
                <a:solidFill>
                  <a:srgbClr val="000080"/>
                </a:solidFill>
                <a:prstDash val="solid"/>
              </a:ln>
            </c:spPr>
          </c:marker>
          <c:cat>
            <c:strRef>
              <c:f>'1-2'!$B$7:$B$64</c:f>
              <c:strCache>
                <c:ptCount val="58"/>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pt idx="56">
                  <c:v>R2</c:v>
                </c:pt>
                <c:pt idx="57">
                  <c:v>R3</c:v>
                </c:pt>
              </c:strCache>
            </c:strRef>
          </c:cat>
          <c:val>
            <c:numRef>
              <c:f>'1-2'!$D$7:$D$64</c:f>
              <c:numCache>
                <c:formatCode>#,##0.00_ ;[Red]\-#,##0.00\ </c:formatCode>
                <c:ptCount val="58"/>
                <c:pt idx="0">
                  <c:v>79.73</c:v>
                </c:pt>
                <c:pt idx="1">
                  <c:v>82.08</c:v>
                </c:pt>
                <c:pt idx="2">
                  <c:v>84.29</c:v>
                </c:pt>
                <c:pt idx="3">
                  <c:v>86.7</c:v>
                </c:pt>
                <c:pt idx="4">
                  <c:v>88.48</c:v>
                </c:pt>
                <c:pt idx="5">
                  <c:v>90.62</c:v>
                </c:pt>
                <c:pt idx="6">
                  <c:v>91.41</c:v>
                </c:pt>
                <c:pt idx="7">
                  <c:v>93.48</c:v>
                </c:pt>
                <c:pt idx="8">
                  <c:v>94.12</c:v>
                </c:pt>
                <c:pt idx="9">
                  <c:v>94.54</c:v>
                </c:pt>
                <c:pt idx="10">
                  <c:v>95.34</c:v>
                </c:pt>
                <c:pt idx="11">
                  <c:v>96.15</c:v>
                </c:pt>
                <c:pt idx="12">
                  <c:v>96.61</c:v>
                </c:pt>
                <c:pt idx="13">
                  <c:v>97.03</c:v>
                </c:pt>
                <c:pt idx="14">
                  <c:v>97.48</c:v>
                </c:pt>
                <c:pt idx="15">
                  <c:v>97.74</c:v>
                </c:pt>
                <c:pt idx="16">
                  <c:v>98.15</c:v>
                </c:pt>
                <c:pt idx="17">
                  <c:v>98.33</c:v>
                </c:pt>
                <c:pt idx="18">
                  <c:v>98.55</c:v>
                </c:pt>
                <c:pt idx="19">
                  <c:v>98.69</c:v>
                </c:pt>
                <c:pt idx="20">
                  <c:v>98.81</c:v>
                </c:pt>
                <c:pt idx="21">
                  <c:v>98.82</c:v>
                </c:pt>
                <c:pt idx="22">
                  <c:v>98.83</c:v>
                </c:pt>
                <c:pt idx="23">
                  <c:v>98.91</c:v>
                </c:pt>
                <c:pt idx="24">
                  <c:v>99.03</c:v>
                </c:pt>
                <c:pt idx="25">
                  <c:v>99.05</c:v>
                </c:pt>
                <c:pt idx="26">
                  <c:v>99.19</c:v>
                </c:pt>
                <c:pt idx="27">
                  <c:v>99.26</c:v>
                </c:pt>
                <c:pt idx="28">
                  <c:v>99.31</c:v>
                </c:pt>
                <c:pt idx="29">
                  <c:v>99.31</c:v>
                </c:pt>
                <c:pt idx="30">
                  <c:v>99.38</c:v>
                </c:pt>
                <c:pt idx="31">
                  <c:v>99.36</c:v>
                </c:pt>
                <c:pt idx="32">
                  <c:v>99.42</c:v>
                </c:pt>
                <c:pt idx="33">
                  <c:v>99.47</c:v>
                </c:pt>
                <c:pt idx="34">
                  <c:v>99.52</c:v>
                </c:pt>
                <c:pt idx="35">
                  <c:v>99.59</c:v>
                </c:pt>
                <c:pt idx="36">
                  <c:v>99.64</c:v>
                </c:pt>
                <c:pt idx="37">
                  <c:v>99.69</c:v>
                </c:pt>
                <c:pt idx="38">
                  <c:v>99.72</c:v>
                </c:pt>
                <c:pt idx="39">
                  <c:v>99.71</c:v>
                </c:pt>
                <c:pt idx="40">
                  <c:v>99.74</c:v>
                </c:pt>
                <c:pt idx="41">
                  <c:v>99.74</c:v>
                </c:pt>
                <c:pt idx="42">
                  <c:v>99.74</c:v>
                </c:pt>
                <c:pt idx="43">
                  <c:v>99.78</c:v>
                </c:pt>
                <c:pt idx="44">
                  <c:v>99.8</c:v>
                </c:pt>
                <c:pt idx="45">
                  <c:v>99.8</c:v>
                </c:pt>
                <c:pt idx="46">
                  <c:v>99.81</c:v>
                </c:pt>
                <c:pt idx="47">
                  <c:v>99.83</c:v>
                </c:pt>
                <c:pt idx="48">
                  <c:v>99.83</c:v>
                </c:pt>
                <c:pt idx="49">
                  <c:v>99.83</c:v>
                </c:pt>
                <c:pt idx="50">
                  <c:v>99.84</c:v>
                </c:pt>
                <c:pt idx="51">
                  <c:v>99.84</c:v>
                </c:pt>
                <c:pt idx="52">
                  <c:v>99.846000000000004</c:v>
                </c:pt>
                <c:pt idx="53">
                  <c:v>99.846000000000004</c:v>
                </c:pt>
                <c:pt idx="54">
                  <c:v>99.85</c:v>
                </c:pt>
                <c:pt idx="55">
                  <c:v>99.861243287320406</c:v>
                </c:pt>
                <c:pt idx="56">
                  <c:v>99.864527689424492</c:v>
                </c:pt>
                <c:pt idx="57">
                  <c:v>99.878228002898567</c:v>
                </c:pt>
              </c:numCache>
            </c:numRef>
          </c:val>
          <c:smooth val="0"/>
          <c:extLst>
            <c:ext xmlns:c16="http://schemas.microsoft.com/office/drawing/2014/chart" uri="{C3380CC4-5D6E-409C-BE32-E72D297353CC}">
              <c16:uniqueId val="{00000000-71E9-4D38-BFFB-818D7F77DAB7}"/>
            </c:ext>
          </c:extLst>
        </c:ser>
        <c:ser>
          <c:idx val="1"/>
          <c:order val="1"/>
          <c:tx>
            <c:v>全国</c:v>
          </c:tx>
          <c:spPr>
            <a:ln w="12700">
              <a:solidFill>
                <a:srgbClr val="FF0000"/>
              </a:solidFill>
            </a:ln>
          </c:spPr>
          <c:marker>
            <c:symbol val="circle"/>
            <c:size val="5"/>
            <c:spPr>
              <a:solidFill>
                <a:srgbClr val="FF0000"/>
              </a:solidFill>
              <a:ln>
                <a:solidFill>
                  <a:srgbClr val="FF0000"/>
                </a:solidFill>
              </a:ln>
            </c:spPr>
          </c:marker>
          <c:cat>
            <c:strRef>
              <c:f>'1-2'!$B$7:$B$64</c:f>
              <c:strCache>
                <c:ptCount val="58"/>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pt idx="56">
                  <c:v>R2</c:v>
                </c:pt>
                <c:pt idx="57">
                  <c:v>R3</c:v>
                </c:pt>
              </c:strCache>
            </c:strRef>
          </c:cat>
          <c:val>
            <c:numRef>
              <c:f>'1-2'!$C$7:$C$64</c:f>
              <c:numCache>
                <c:formatCode>#,##0.0;[Red]\-#,##0.0</c:formatCode>
                <c:ptCount val="58"/>
                <c:pt idx="0">
                  <c:v>66.7</c:v>
                </c:pt>
                <c:pt idx="1">
                  <c:v>69.400000000000006</c:v>
                </c:pt>
                <c:pt idx="2">
                  <c:v>72.2</c:v>
                </c:pt>
                <c:pt idx="3">
                  <c:v>74.7</c:v>
                </c:pt>
                <c:pt idx="4">
                  <c:v>76.900000000000006</c:v>
                </c:pt>
                <c:pt idx="5">
                  <c:v>79</c:v>
                </c:pt>
                <c:pt idx="6">
                  <c:v>80.8</c:v>
                </c:pt>
                <c:pt idx="7">
                  <c:v>82.7</c:v>
                </c:pt>
                <c:pt idx="8">
                  <c:v>84.3</c:v>
                </c:pt>
                <c:pt idx="9">
                  <c:v>85.4</c:v>
                </c:pt>
                <c:pt idx="10">
                  <c:v>86.7</c:v>
                </c:pt>
                <c:pt idx="11">
                  <c:v>87.6</c:v>
                </c:pt>
                <c:pt idx="12">
                  <c:v>88.6</c:v>
                </c:pt>
                <c:pt idx="13">
                  <c:v>89.4</c:v>
                </c:pt>
                <c:pt idx="14">
                  <c:v>90.3</c:v>
                </c:pt>
                <c:pt idx="15">
                  <c:v>91</c:v>
                </c:pt>
                <c:pt idx="16">
                  <c:v>91.5</c:v>
                </c:pt>
                <c:pt idx="17">
                  <c:v>91.9</c:v>
                </c:pt>
                <c:pt idx="18">
                  <c:v>92.2</c:v>
                </c:pt>
                <c:pt idx="19">
                  <c:v>92.6</c:v>
                </c:pt>
                <c:pt idx="20">
                  <c:v>93.1</c:v>
                </c:pt>
                <c:pt idx="21">
                  <c:v>93.3</c:v>
                </c:pt>
                <c:pt idx="22">
                  <c:v>93.6</c:v>
                </c:pt>
                <c:pt idx="23">
                  <c:v>93.9</c:v>
                </c:pt>
                <c:pt idx="24">
                  <c:v>94.2</c:v>
                </c:pt>
                <c:pt idx="25">
                  <c:v>94.4</c:v>
                </c:pt>
                <c:pt idx="26">
                  <c:v>94.7</c:v>
                </c:pt>
                <c:pt idx="27">
                  <c:v>94.9</c:v>
                </c:pt>
                <c:pt idx="28">
                  <c:v>95.1</c:v>
                </c:pt>
                <c:pt idx="29">
                  <c:v>95.3</c:v>
                </c:pt>
                <c:pt idx="30">
                  <c:v>95.5</c:v>
                </c:pt>
                <c:pt idx="31">
                  <c:v>95.8</c:v>
                </c:pt>
                <c:pt idx="32">
                  <c:v>96</c:v>
                </c:pt>
                <c:pt idx="33">
                  <c:v>96.1</c:v>
                </c:pt>
                <c:pt idx="34">
                  <c:v>96.3</c:v>
                </c:pt>
                <c:pt idx="35">
                  <c:v>96.4</c:v>
                </c:pt>
                <c:pt idx="36">
                  <c:v>96.6</c:v>
                </c:pt>
                <c:pt idx="37">
                  <c:v>96.7</c:v>
                </c:pt>
                <c:pt idx="38">
                  <c:v>96.8</c:v>
                </c:pt>
                <c:pt idx="39">
                  <c:v>96.9</c:v>
                </c:pt>
                <c:pt idx="40">
                  <c:v>97.1</c:v>
                </c:pt>
                <c:pt idx="41">
                  <c:v>97.2</c:v>
                </c:pt>
                <c:pt idx="42">
                  <c:v>97.3</c:v>
                </c:pt>
                <c:pt idx="43">
                  <c:v>97.4</c:v>
                </c:pt>
                <c:pt idx="44">
                  <c:v>97.5</c:v>
                </c:pt>
                <c:pt idx="45">
                  <c:v>97.5</c:v>
                </c:pt>
                <c:pt idx="46">
                  <c:v>97.5</c:v>
                </c:pt>
                <c:pt idx="47">
                  <c:v>97.6</c:v>
                </c:pt>
                <c:pt idx="48">
                  <c:v>97.7</c:v>
                </c:pt>
                <c:pt idx="49">
                  <c:v>97.7</c:v>
                </c:pt>
                <c:pt idx="50">
                  <c:v>97.8</c:v>
                </c:pt>
                <c:pt idx="51">
                  <c:v>97.9</c:v>
                </c:pt>
                <c:pt idx="52">
                  <c:v>97.9</c:v>
                </c:pt>
                <c:pt idx="53">
                  <c:v>98</c:v>
                </c:pt>
                <c:pt idx="54">
                  <c:v>98</c:v>
                </c:pt>
                <c:pt idx="55">
                  <c:v>98.1</c:v>
                </c:pt>
                <c:pt idx="56">
                  <c:v>98.1</c:v>
                </c:pt>
              </c:numCache>
            </c:numRef>
          </c:val>
          <c:smooth val="0"/>
          <c:extLst>
            <c:ext xmlns:c16="http://schemas.microsoft.com/office/drawing/2014/chart" uri="{C3380CC4-5D6E-409C-BE32-E72D297353CC}">
              <c16:uniqueId val="{00000001-71E9-4D38-BFFB-818D7F77DAB7}"/>
            </c:ext>
          </c:extLst>
        </c:ser>
        <c:dLbls>
          <c:showLegendKey val="0"/>
          <c:showVal val="0"/>
          <c:showCatName val="0"/>
          <c:showSerName val="0"/>
          <c:showPercent val="0"/>
          <c:showBubbleSize val="0"/>
        </c:dLbls>
        <c:marker val="1"/>
        <c:smooth val="0"/>
        <c:axId val="149023744"/>
        <c:axId val="149902848"/>
      </c:lineChart>
      <c:catAx>
        <c:axId val="149023744"/>
        <c:scaling>
          <c:orientation val="minMax"/>
        </c:scaling>
        <c:delete val="0"/>
        <c:axPos val="b"/>
        <c:title>
          <c:tx>
            <c:rich>
              <a:bodyPr/>
              <a:lstStyle/>
              <a:p>
                <a:pPr>
                  <a:defRPr sz="8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51209133708926502"/>
              <c:y val="0.9514369644191826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eaVert"/>
          <a:lstStyle/>
          <a:p>
            <a:pPr>
              <a:defRPr sz="600" b="0" i="0" u="none" strike="noStrike" baseline="0">
                <a:solidFill>
                  <a:srgbClr val="000000"/>
                </a:solidFill>
                <a:latin typeface="ＭＳ Ｐゴシック"/>
                <a:ea typeface="ＭＳ Ｐゴシック"/>
                <a:cs typeface="ＭＳ Ｐゴシック"/>
              </a:defRPr>
            </a:pPr>
            <a:endParaRPr lang="en-US"/>
          </a:p>
        </c:txPr>
        <c:crossAx val="149902848"/>
        <c:crosses val="autoZero"/>
        <c:auto val="1"/>
        <c:lblAlgn val="ctr"/>
        <c:lblOffset val="100"/>
        <c:tickLblSkip val="1"/>
        <c:tickMarkSkip val="1"/>
        <c:noMultiLvlLbl val="0"/>
      </c:catAx>
      <c:valAx>
        <c:axId val="149902848"/>
        <c:scaling>
          <c:orientation val="minMax"/>
          <c:max val="100"/>
          <c:min val="65"/>
        </c:scaling>
        <c:delete val="0"/>
        <c:axPos val="l"/>
        <c:majorGridlines>
          <c:spPr>
            <a:ln w="3175">
              <a:solidFill>
                <a:srgbClr val="000000"/>
              </a:solidFill>
              <a:prstDash val="solid"/>
            </a:ln>
          </c:spPr>
        </c:majorGridlines>
        <c:title>
          <c:tx>
            <c:rich>
              <a:bodyPr rot="0" vert="wordArtVertRtl"/>
              <a:lstStyle/>
              <a:p>
                <a:pPr algn="ctr">
                  <a:defRPr sz="85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4182076813655761E-2"/>
              <c:y val="0.50551992259245748"/>
            </c:manualLayout>
          </c:layout>
          <c:overlay val="0"/>
          <c:spPr>
            <a:noFill/>
            <a:ln w="25400">
              <a:noFill/>
            </a:ln>
          </c:spPr>
        </c:title>
        <c:numFmt formatCode="#,##0.00_ ;[Red]\-#,##0.00\ "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en-US"/>
          </a:p>
        </c:txPr>
        <c:crossAx val="149023744"/>
        <c:crosses val="autoZero"/>
        <c:crossBetween val="midCat"/>
      </c:valAx>
      <c:spPr>
        <a:solidFill>
          <a:srgbClr val="FFFFFF"/>
        </a:solidFill>
        <a:ln w="12700">
          <a:solidFill>
            <a:srgbClr val="000000"/>
          </a:solidFill>
          <a:prstDash val="solid"/>
        </a:ln>
      </c:spPr>
    </c:plotArea>
    <c:legend>
      <c:legendPos val="r"/>
      <c:layout>
        <c:manualLayout>
          <c:xMode val="edge"/>
          <c:yMode val="edge"/>
          <c:x val="0.60881979368510664"/>
          <c:y val="0.58499012126795413"/>
          <c:w val="0.12022599700251159"/>
          <c:h val="7.9949878609336972E-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en-US"/>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年間給水量（千ｍ3）</a:t>
            </a:r>
          </a:p>
        </c:rich>
      </c:tx>
      <c:overlay val="0"/>
      <c:spPr>
        <a:noFill/>
        <a:ln w="25400">
          <a:noFill/>
        </a:ln>
      </c:spPr>
    </c:title>
    <c:autoTitleDeleted val="0"/>
    <c:plotArea>
      <c:layout/>
      <c:lineChart>
        <c:grouping val="standard"/>
        <c:varyColors val="0"/>
        <c:ser>
          <c:idx val="1"/>
          <c:order val="0"/>
          <c:spPr>
            <a:ln w="12700">
              <a:solidFill>
                <a:srgbClr val="FF0000"/>
              </a:solidFill>
              <a:prstDash val="solid"/>
            </a:ln>
          </c:spPr>
          <c:marker>
            <c:symbol val="triangle"/>
            <c:size val="5"/>
            <c:spPr>
              <a:solidFill>
                <a:srgbClr val="FF0000"/>
              </a:solidFill>
              <a:ln>
                <a:solidFill>
                  <a:srgbClr val="FF0000"/>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'元データ（印刷不要）'!#REF!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C5F1-4A91-8E8C-F1155A666C5E}"/>
            </c:ext>
          </c:extLst>
        </c:ser>
        <c:dLbls>
          <c:showLegendKey val="0"/>
          <c:showVal val="0"/>
          <c:showCatName val="0"/>
          <c:showSerName val="0"/>
          <c:showPercent val="0"/>
          <c:showBubbleSize val="0"/>
        </c:dLbls>
        <c:marker val="1"/>
        <c:smooth val="0"/>
        <c:axId val="162342016"/>
        <c:axId val="162344320"/>
      </c:lineChart>
      <c:catAx>
        <c:axId val="162342016"/>
        <c:scaling>
          <c:orientation val="minMax"/>
        </c:scaling>
        <c:delete val="0"/>
        <c:axPos val="b"/>
        <c:title>
          <c:tx>
            <c:rich>
              <a:bodyPr/>
              <a:lstStyle/>
              <a:p>
                <a:pPr>
                  <a:defRPr sz="125" b="0" i="0" u="none" strike="noStrike" baseline="0">
                    <a:solidFill>
                      <a:srgbClr val="000000"/>
                    </a:solidFill>
                    <a:latin typeface="ＭＳ Ｐゴシック"/>
                    <a:ea typeface="ＭＳ Ｐゴシック"/>
                    <a:cs typeface="ＭＳ Ｐゴシック"/>
                  </a:defRPr>
                </a:pPr>
                <a:r>
                  <a:rPr altLang="en-US"/>
                  <a:t>年度</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en-US"/>
          </a:p>
        </c:txPr>
        <c:crossAx val="162344320"/>
        <c:crosses val="autoZero"/>
        <c:auto val="1"/>
        <c:lblAlgn val="ctr"/>
        <c:lblOffset val="100"/>
        <c:tickLblSkip val="1"/>
        <c:tickMarkSkip val="1"/>
        <c:noMultiLvlLbl val="0"/>
      </c:catAx>
      <c:valAx>
        <c:axId val="162344320"/>
        <c:scaling>
          <c:orientation val="minMax"/>
          <c:max val="30000"/>
          <c:min val="1000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25" b="0" i="0" u="none" strike="noStrike" baseline="0">
                    <a:solidFill>
                      <a:srgbClr val="000000"/>
                    </a:solidFill>
                    <a:latin typeface="ＭＳ Ｐゴシック"/>
                    <a:ea typeface="ＭＳ Ｐゴシック"/>
                  </a:rPr>
                  <a:t>ｍ3</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en-US"/>
          </a:p>
        </c:txPr>
        <c:crossAx val="162342016"/>
        <c:crosses val="autoZero"/>
        <c:crossBetween val="midCat"/>
        <c:dispUnits>
          <c:builtInUnit val="thousands"/>
          <c:dispUnitsLbl>
            <c:spPr>
              <a:noFill/>
              <a:ln w="25400">
                <a:noFill/>
              </a:ln>
            </c:spPr>
            <c:txPr>
              <a:bodyPr rot="0" vert="wordArtVertRtl"/>
              <a:lstStyle/>
              <a:p>
                <a:pPr algn="ctr">
                  <a:defRPr sz="125" b="1" i="0" u="none" strike="noStrike" baseline="0">
                    <a:solidFill>
                      <a:srgbClr val="000000"/>
                    </a:solidFill>
                    <a:latin typeface="ＭＳ Ｐゴシック"/>
                    <a:ea typeface="ＭＳ Ｐゴシック"/>
                    <a:cs typeface="ＭＳ Ｐゴシック"/>
                  </a:defRPr>
                </a:pPr>
                <a:endParaRPr lang="en-US"/>
              </a:p>
            </c:txPr>
          </c:dispUnitsLbl>
        </c:dispUnits>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en-US"/>
        </a:p>
      </c:txPr>
    </c:legend>
    <c:plotVisOnly val="1"/>
    <c:dispBlanksAs val="gap"/>
    <c:showDLblsOverMax val="0"/>
  </c:chart>
  <c:spPr>
    <a:noFill/>
    <a:ln w="9525">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en-US"/>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sz="1100"/>
              <a:t>年間給水量（百万ｍ3）</a:t>
            </a:r>
          </a:p>
        </c:rich>
      </c:tx>
      <c:layout>
        <c:manualLayout>
          <c:xMode val="edge"/>
          <c:yMode val="edge"/>
          <c:x val="0.38398400405288147"/>
          <c:y val="1.6181229773462782E-2"/>
        </c:manualLayout>
      </c:layout>
      <c:overlay val="0"/>
      <c:spPr>
        <a:solidFill>
          <a:srgbClr val="FFFFFF"/>
        </a:solidFill>
        <a:ln w="12700">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8.0082215816518365E-2"/>
          <c:y val="0.17799409003997915"/>
          <c:w val="0.85831708234114545"/>
          <c:h val="0.69255882306464611"/>
        </c:manualLayout>
      </c:layout>
      <c:lineChart>
        <c:grouping val="standard"/>
        <c:varyColors val="0"/>
        <c:ser>
          <c:idx val="1"/>
          <c:order val="0"/>
          <c:tx>
            <c:strRef>
              <c:f>'1-2'!$S$3</c:f>
              <c:strCache>
                <c:ptCount val="1"/>
                <c:pt idx="0">
                  <c:v>上水道</c:v>
                </c:pt>
              </c:strCache>
            </c:strRef>
          </c:tx>
          <c:spPr>
            <a:ln w="12700">
              <a:solidFill>
                <a:schemeClr val="tx2"/>
              </a:solidFill>
            </a:ln>
          </c:spPr>
          <c:marker>
            <c:symbol val="diamond"/>
            <c:size val="5"/>
            <c:spPr>
              <a:solidFill>
                <a:schemeClr val="tx2"/>
              </a:solidFill>
              <a:ln>
                <a:solidFill>
                  <a:schemeClr val="tx2"/>
                </a:solidFill>
              </a:ln>
            </c:spPr>
          </c:marker>
          <c:cat>
            <c:strRef>
              <c:f>'1-2'!$B$7:$B$64</c:f>
              <c:strCache>
                <c:ptCount val="58"/>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pt idx="56">
                  <c:v>R2</c:v>
                </c:pt>
                <c:pt idx="57">
                  <c:v>R3</c:v>
                </c:pt>
              </c:strCache>
            </c:strRef>
          </c:cat>
          <c:val>
            <c:numRef>
              <c:f>'1-2'!$R$7:$R$64</c:f>
              <c:numCache>
                <c:formatCode>#,##0_);[Red]\(#,##0\)</c:formatCode>
                <c:ptCount val="58"/>
                <c:pt idx="0">
                  <c:v>326806</c:v>
                </c:pt>
                <c:pt idx="1">
                  <c:v>335299</c:v>
                </c:pt>
                <c:pt idx="2">
                  <c:v>367374</c:v>
                </c:pt>
                <c:pt idx="3">
                  <c:v>393634</c:v>
                </c:pt>
                <c:pt idx="4">
                  <c:v>407977</c:v>
                </c:pt>
                <c:pt idx="5">
                  <c:v>453655</c:v>
                </c:pt>
                <c:pt idx="6">
                  <c:v>489689</c:v>
                </c:pt>
                <c:pt idx="7">
                  <c:v>516983</c:v>
                </c:pt>
                <c:pt idx="8">
                  <c:v>552264</c:v>
                </c:pt>
                <c:pt idx="9">
                  <c:v>571268</c:v>
                </c:pt>
                <c:pt idx="10">
                  <c:v>574576</c:v>
                </c:pt>
                <c:pt idx="11">
                  <c:v>606908</c:v>
                </c:pt>
                <c:pt idx="12">
                  <c:v>613937</c:v>
                </c:pt>
                <c:pt idx="13">
                  <c:v>628436</c:v>
                </c:pt>
                <c:pt idx="14">
                  <c:v>649479</c:v>
                </c:pt>
                <c:pt idx="15">
                  <c:v>652165</c:v>
                </c:pt>
                <c:pt idx="16">
                  <c:v>640724</c:v>
                </c:pt>
                <c:pt idx="17">
                  <c:v>661425</c:v>
                </c:pt>
                <c:pt idx="18">
                  <c:v>657540</c:v>
                </c:pt>
                <c:pt idx="19">
                  <c:v>684687</c:v>
                </c:pt>
                <c:pt idx="20">
                  <c:v>688187</c:v>
                </c:pt>
                <c:pt idx="21">
                  <c:v>684501</c:v>
                </c:pt>
                <c:pt idx="22">
                  <c:v>681973</c:v>
                </c:pt>
                <c:pt idx="23">
                  <c:v>690412</c:v>
                </c:pt>
                <c:pt idx="24">
                  <c:v>699123</c:v>
                </c:pt>
                <c:pt idx="25">
                  <c:v>718791</c:v>
                </c:pt>
                <c:pt idx="26">
                  <c:v>738123</c:v>
                </c:pt>
                <c:pt idx="27">
                  <c:v>740343</c:v>
                </c:pt>
                <c:pt idx="28">
                  <c:v>746291</c:v>
                </c:pt>
                <c:pt idx="29">
                  <c:v>743987</c:v>
                </c:pt>
                <c:pt idx="30">
                  <c:v>754009</c:v>
                </c:pt>
                <c:pt idx="31">
                  <c:v>737127</c:v>
                </c:pt>
                <c:pt idx="32">
                  <c:v>745001</c:v>
                </c:pt>
                <c:pt idx="33">
                  <c:v>747056</c:v>
                </c:pt>
                <c:pt idx="34">
                  <c:v>747747</c:v>
                </c:pt>
                <c:pt idx="35">
                  <c:v>741330</c:v>
                </c:pt>
                <c:pt idx="36">
                  <c:v>738179</c:v>
                </c:pt>
                <c:pt idx="37">
                  <c:v>729926</c:v>
                </c:pt>
                <c:pt idx="38">
                  <c:v>723852</c:v>
                </c:pt>
                <c:pt idx="39">
                  <c:v>711214</c:v>
                </c:pt>
                <c:pt idx="40">
                  <c:v>711260</c:v>
                </c:pt>
                <c:pt idx="41">
                  <c:v>707826</c:v>
                </c:pt>
                <c:pt idx="42">
                  <c:v>703694</c:v>
                </c:pt>
                <c:pt idx="43">
                  <c:v>703779</c:v>
                </c:pt>
                <c:pt idx="44">
                  <c:v>691350</c:v>
                </c:pt>
                <c:pt idx="45">
                  <c:v>684914</c:v>
                </c:pt>
                <c:pt idx="46">
                  <c:v>688473</c:v>
                </c:pt>
                <c:pt idx="47">
                  <c:v>679033</c:v>
                </c:pt>
                <c:pt idx="48">
                  <c:v>673704</c:v>
                </c:pt>
                <c:pt idx="49">
                  <c:v>669198</c:v>
                </c:pt>
                <c:pt idx="50">
                  <c:v>661652</c:v>
                </c:pt>
                <c:pt idx="51">
                  <c:v>654804</c:v>
                </c:pt>
                <c:pt idx="52">
                  <c:v>656221</c:v>
                </c:pt>
                <c:pt idx="53">
                  <c:v>665735</c:v>
                </c:pt>
                <c:pt idx="54">
                  <c:v>654588</c:v>
                </c:pt>
                <c:pt idx="55">
                  <c:v>651317</c:v>
                </c:pt>
                <c:pt idx="56">
                  <c:v>652639</c:v>
                </c:pt>
                <c:pt idx="57">
                  <c:v>649246</c:v>
                </c:pt>
              </c:numCache>
            </c:numRef>
          </c:val>
          <c:smooth val="0"/>
          <c:extLst>
            <c:ext xmlns:c16="http://schemas.microsoft.com/office/drawing/2014/chart" uri="{C3380CC4-5D6E-409C-BE32-E72D297353CC}">
              <c16:uniqueId val="{00000000-DE31-4972-9C45-4E462F36F15B}"/>
            </c:ext>
          </c:extLst>
        </c:ser>
        <c:dLbls>
          <c:showLegendKey val="0"/>
          <c:showVal val="0"/>
          <c:showCatName val="0"/>
          <c:showSerName val="0"/>
          <c:showPercent val="0"/>
          <c:showBubbleSize val="0"/>
        </c:dLbls>
        <c:marker val="1"/>
        <c:smooth val="0"/>
        <c:axId val="162374016"/>
        <c:axId val="162376320"/>
      </c:lineChart>
      <c:lineChart>
        <c:grouping val="standard"/>
        <c:varyColors val="0"/>
        <c:ser>
          <c:idx val="0"/>
          <c:order val="1"/>
          <c:tx>
            <c:strRef>
              <c:f>'1-2'!$V$3</c:f>
              <c:strCache>
                <c:ptCount val="1"/>
                <c:pt idx="0">
                  <c:v>簡易水道</c:v>
                </c:pt>
              </c:strCache>
            </c:strRef>
          </c:tx>
          <c:spPr>
            <a:ln w="12700">
              <a:solidFill>
                <a:srgbClr val="FF0000"/>
              </a:solidFill>
            </a:ln>
          </c:spPr>
          <c:marker>
            <c:symbol val="triangle"/>
            <c:size val="7"/>
            <c:spPr>
              <a:solidFill>
                <a:srgbClr val="FF0000"/>
              </a:solidFill>
              <a:ln>
                <a:noFill/>
              </a:ln>
            </c:spPr>
          </c:marker>
          <c:val>
            <c:numRef>
              <c:f>'1-2'!$U$7:$U$64</c:f>
              <c:numCache>
                <c:formatCode>#,##0_);[Red]\(#,##0\)</c:formatCode>
                <c:ptCount val="58"/>
                <c:pt idx="0">
                  <c:v>13333</c:v>
                </c:pt>
                <c:pt idx="1">
                  <c:v>11899</c:v>
                </c:pt>
                <c:pt idx="2">
                  <c:v>17353</c:v>
                </c:pt>
                <c:pt idx="3">
                  <c:v>18687</c:v>
                </c:pt>
                <c:pt idx="4">
                  <c:v>15560</c:v>
                </c:pt>
                <c:pt idx="5">
                  <c:v>16684</c:v>
                </c:pt>
                <c:pt idx="6">
                  <c:v>17072</c:v>
                </c:pt>
                <c:pt idx="7">
                  <c:v>17340</c:v>
                </c:pt>
                <c:pt idx="8">
                  <c:v>18698</c:v>
                </c:pt>
                <c:pt idx="9">
                  <c:v>22749</c:v>
                </c:pt>
                <c:pt idx="10">
                  <c:v>22057</c:v>
                </c:pt>
                <c:pt idx="11">
                  <c:v>24501</c:v>
                </c:pt>
                <c:pt idx="12">
                  <c:v>25507</c:v>
                </c:pt>
                <c:pt idx="13">
                  <c:v>24182</c:v>
                </c:pt>
                <c:pt idx="14">
                  <c:v>22469</c:v>
                </c:pt>
                <c:pt idx="15">
                  <c:v>23687</c:v>
                </c:pt>
                <c:pt idx="16">
                  <c:v>23025</c:v>
                </c:pt>
                <c:pt idx="17">
                  <c:v>22539</c:v>
                </c:pt>
                <c:pt idx="18">
                  <c:v>22656</c:v>
                </c:pt>
                <c:pt idx="19">
                  <c:v>23662</c:v>
                </c:pt>
                <c:pt idx="20">
                  <c:v>24315</c:v>
                </c:pt>
                <c:pt idx="21">
                  <c:v>22318</c:v>
                </c:pt>
                <c:pt idx="22">
                  <c:v>22883</c:v>
                </c:pt>
                <c:pt idx="23">
                  <c:v>23819</c:v>
                </c:pt>
                <c:pt idx="24">
                  <c:v>23984</c:v>
                </c:pt>
                <c:pt idx="25">
                  <c:v>25659</c:v>
                </c:pt>
                <c:pt idx="26">
                  <c:v>25851</c:v>
                </c:pt>
                <c:pt idx="27">
                  <c:v>26393</c:v>
                </c:pt>
                <c:pt idx="28">
                  <c:v>26500</c:v>
                </c:pt>
                <c:pt idx="29">
                  <c:v>26617</c:v>
                </c:pt>
                <c:pt idx="30">
                  <c:v>27584.696</c:v>
                </c:pt>
                <c:pt idx="31">
                  <c:v>28395.952000000001</c:v>
                </c:pt>
                <c:pt idx="32">
                  <c:v>27973.964</c:v>
                </c:pt>
                <c:pt idx="33">
                  <c:v>27122</c:v>
                </c:pt>
                <c:pt idx="34">
                  <c:v>27667</c:v>
                </c:pt>
                <c:pt idx="35">
                  <c:v>26730</c:v>
                </c:pt>
                <c:pt idx="36">
                  <c:v>25928</c:v>
                </c:pt>
                <c:pt idx="37">
                  <c:v>26488</c:v>
                </c:pt>
                <c:pt idx="38">
                  <c:v>25517</c:v>
                </c:pt>
                <c:pt idx="39">
                  <c:v>24523</c:v>
                </c:pt>
                <c:pt idx="40">
                  <c:v>23560</c:v>
                </c:pt>
                <c:pt idx="41">
                  <c:v>22031</c:v>
                </c:pt>
                <c:pt idx="42">
                  <c:v>21671</c:v>
                </c:pt>
                <c:pt idx="43">
                  <c:v>19654</c:v>
                </c:pt>
                <c:pt idx="44">
                  <c:v>19077</c:v>
                </c:pt>
                <c:pt idx="45">
                  <c:v>17877</c:v>
                </c:pt>
                <c:pt idx="46">
                  <c:v>17129</c:v>
                </c:pt>
                <c:pt idx="47">
                  <c:v>16934</c:v>
                </c:pt>
                <c:pt idx="48">
                  <c:v>16780</c:v>
                </c:pt>
                <c:pt idx="49">
                  <c:v>16284</c:v>
                </c:pt>
                <c:pt idx="50">
                  <c:v>13335</c:v>
                </c:pt>
                <c:pt idx="51">
                  <c:v>11105</c:v>
                </c:pt>
                <c:pt idx="52">
                  <c:v>10553</c:v>
                </c:pt>
                <c:pt idx="53">
                  <c:v>2751</c:v>
                </c:pt>
                <c:pt idx="54">
                  <c:v>2704</c:v>
                </c:pt>
                <c:pt idx="55">
                  <c:v>3306.7730000000001</c:v>
                </c:pt>
                <c:pt idx="56">
                  <c:v>3197.9780000000001</c:v>
                </c:pt>
                <c:pt idx="57">
                  <c:v>3120.71</c:v>
                </c:pt>
              </c:numCache>
            </c:numRef>
          </c:val>
          <c:smooth val="0"/>
          <c:extLst>
            <c:ext xmlns:c16="http://schemas.microsoft.com/office/drawing/2014/chart" uri="{C3380CC4-5D6E-409C-BE32-E72D297353CC}">
              <c16:uniqueId val="{00000001-DE31-4972-9C45-4E462F36F15B}"/>
            </c:ext>
          </c:extLst>
        </c:ser>
        <c:dLbls>
          <c:showLegendKey val="0"/>
          <c:showVal val="0"/>
          <c:showCatName val="0"/>
          <c:showSerName val="0"/>
          <c:showPercent val="0"/>
          <c:showBubbleSize val="0"/>
        </c:dLbls>
        <c:marker val="1"/>
        <c:smooth val="0"/>
        <c:axId val="231675984"/>
        <c:axId val="232291296"/>
      </c:lineChart>
      <c:catAx>
        <c:axId val="162374016"/>
        <c:scaling>
          <c:orientation val="minMax"/>
        </c:scaling>
        <c:delete val="0"/>
        <c:axPos val="b"/>
        <c:title>
          <c:tx>
            <c:rich>
              <a:bodyPr/>
              <a:lstStyle/>
              <a:p>
                <a:pPr>
                  <a:defRPr sz="850"/>
                </a:pPr>
                <a:r>
                  <a:rPr lang="ja-JP" sz="850"/>
                  <a:t>年度</a:t>
                </a:r>
              </a:p>
            </c:rich>
          </c:tx>
          <c:layout>
            <c:manualLayout>
              <c:xMode val="edge"/>
              <c:yMode val="edge"/>
              <c:x val="0.4928135728413825"/>
              <c:y val="0.9255694009122645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eaVert"/>
          <a:lstStyle/>
          <a:p>
            <a:pPr>
              <a:defRPr/>
            </a:pPr>
            <a:endParaRPr lang="en-US"/>
          </a:p>
        </c:txPr>
        <c:crossAx val="162376320"/>
        <c:crosses val="autoZero"/>
        <c:auto val="1"/>
        <c:lblAlgn val="ctr"/>
        <c:lblOffset val="100"/>
        <c:tickLblSkip val="1"/>
        <c:tickMarkSkip val="1"/>
        <c:noMultiLvlLbl val="0"/>
      </c:catAx>
      <c:valAx>
        <c:axId val="162376320"/>
        <c:scaling>
          <c:orientation val="minMax"/>
          <c:min val="100000"/>
        </c:scaling>
        <c:delete val="0"/>
        <c:axPos val="l"/>
        <c:majorGridlines>
          <c:spPr>
            <a:ln w="3175">
              <a:solidFill>
                <a:srgbClr val="000000"/>
              </a:solidFill>
              <a:prstDash val="solid"/>
            </a:ln>
          </c:spPr>
        </c:majorGridlines>
        <c:title>
          <c:tx>
            <c:rich>
              <a:bodyPr/>
              <a:lstStyle/>
              <a:p>
                <a:pPr>
                  <a:defRPr sz="850"/>
                </a:pPr>
                <a:r>
                  <a:rPr lang="ja-JP" sz="850"/>
                  <a:t>上水道</a:t>
                </a:r>
                <a:r>
                  <a:rPr lang="en-US" sz="850"/>
                  <a:t>[</a:t>
                </a:r>
                <a:r>
                  <a:rPr lang="ja-JP" sz="850"/>
                  <a:t>百万</a:t>
                </a:r>
                <a:r>
                  <a:rPr lang="en-US" sz="850"/>
                  <a:t>m3]</a:t>
                </a:r>
                <a:endParaRPr lang="ja-JP" sz="850"/>
              </a:p>
            </c:rich>
          </c:tx>
          <c:overlay val="0"/>
        </c:title>
        <c:numFmt formatCode="#,##0_);[Red]\(#,##0\)" sourceLinked="1"/>
        <c:majorTickMark val="in"/>
        <c:minorTickMark val="none"/>
        <c:tickLblPos val="nextTo"/>
        <c:spPr>
          <a:ln w="3175">
            <a:solidFill>
              <a:srgbClr val="000000"/>
            </a:solidFill>
            <a:prstDash val="solid"/>
          </a:ln>
        </c:spPr>
        <c:txPr>
          <a:bodyPr rot="0" vert="horz"/>
          <a:lstStyle/>
          <a:p>
            <a:pPr>
              <a:defRPr sz="850"/>
            </a:pPr>
            <a:endParaRPr lang="en-US"/>
          </a:p>
        </c:txPr>
        <c:crossAx val="162374016"/>
        <c:crosses val="autoZero"/>
        <c:crossBetween val="midCat"/>
        <c:majorUnit val="50000"/>
        <c:dispUnits>
          <c:builtInUnit val="thousands"/>
        </c:dispUnits>
      </c:valAx>
      <c:valAx>
        <c:axId val="232291296"/>
        <c:scaling>
          <c:orientation val="minMax"/>
          <c:max val="100000"/>
        </c:scaling>
        <c:delete val="0"/>
        <c:axPos val="r"/>
        <c:title>
          <c:tx>
            <c:rich>
              <a:bodyPr/>
              <a:lstStyle/>
              <a:p>
                <a:pPr>
                  <a:defRPr sz="850"/>
                </a:pPr>
                <a:r>
                  <a:rPr lang="ja-JP" sz="850"/>
                  <a:t>簡易水道</a:t>
                </a:r>
                <a:r>
                  <a:rPr lang="en-US" sz="850"/>
                  <a:t>[</a:t>
                </a:r>
                <a:r>
                  <a:rPr lang="ja-JP" sz="850"/>
                  <a:t>百万</a:t>
                </a:r>
                <a:r>
                  <a:rPr lang="en-US" sz="850"/>
                  <a:t>m3]</a:t>
                </a:r>
                <a:endParaRPr lang="ja-JP" sz="850"/>
              </a:p>
            </c:rich>
          </c:tx>
          <c:overlay val="0"/>
        </c:title>
        <c:numFmt formatCode="#,##0_);[Red]\(#,##0\)" sourceLinked="1"/>
        <c:majorTickMark val="out"/>
        <c:minorTickMark val="none"/>
        <c:tickLblPos val="nextTo"/>
        <c:txPr>
          <a:bodyPr/>
          <a:lstStyle/>
          <a:p>
            <a:pPr>
              <a:defRPr sz="850"/>
            </a:pPr>
            <a:endParaRPr lang="en-US"/>
          </a:p>
        </c:txPr>
        <c:crossAx val="231675984"/>
        <c:crosses val="max"/>
        <c:crossBetween val="between"/>
        <c:majorUnit val="25000"/>
        <c:dispUnits>
          <c:builtInUnit val="thousands"/>
        </c:dispUnits>
      </c:valAx>
      <c:catAx>
        <c:axId val="231675984"/>
        <c:scaling>
          <c:orientation val="minMax"/>
        </c:scaling>
        <c:delete val="1"/>
        <c:axPos val="b"/>
        <c:majorTickMark val="out"/>
        <c:minorTickMark val="none"/>
        <c:tickLblPos val="nextTo"/>
        <c:crossAx val="232291296"/>
        <c:crosses val="autoZero"/>
        <c:auto val="1"/>
        <c:lblAlgn val="ctr"/>
        <c:lblOffset val="100"/>
        <c:noMultiLvlLbl val="0"/>
      </c:catAx>
      <c:spPr>
        <a:solidFill>
          <a:srgbClr val="FFFFFF"/>
        </a:solidFill>
        <a:ln w="12700">
          <a:solidFill>
            <a:srgbClr val="000000"/>
          </a:solidFill>
          <a:prstDash val="solid"/>
        </a:ln>
      </c:spPr>
    </c:plotArea>
    <c:legend>
      <c:legendPos val="r"/>
      <c:legendEntry>
        <c:idx val="0"/>
        <c:txPr>
          <a:bodyPr/>
          <a:lstStyle/>
          <a:p>
            <a:pPr>
              <a:defRPr sz="800"/>
            </a:pPr>
            <a:endParaRPr lang="en-US"/>
          </a:p>
        </c:txPr>
      </c:legendEntry>
      <c:layout>
        <c:manualLayout>
          <c:xMode val="edge"/>
          <c:yMode val="edge"/>
          <c:x val="0.68516294187560489"/>
          <c:y val="0.5292681122617422"/>
          <c:w val="0.12411766745796803"/>
          <c:h val="0.11028508811925128"/>
        </c:manualLayout>
      </c:layout>
      <c:overlay val="0"/>
      <c:spPr>
        <a:solidFill>
          <a:srgbClr val="FFFFFF"/>
        </a:solidFill>
        <a:ln w="3175">
          <a:solidFill>
            <a:srgbClr val="000000"/>
          </a:solidFill>
          <a:prstDash val="solid"/>
        </a:ln>
      </c:spPr>
      <c:txPr>
        <a:bodyPr/>
        <a:lstStyle/>
        <a:p>
          <a:pPr>
            <a:defRPr sz="800"/>
          </a:pPr>
          <a:endParaRPr lang="en-US"/>
        </a:p>
      </c:txPr>
    </c:legend>
    <c:plotVisOnly val="1"/>
    <c:dispBlanksAs val="gap"/>
    <c:showDLblsOverMax val="0"/>
  </c:chart>
  <c:spPr>
    <a:noFill/>
    <a:ln w="9525">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en-US"/>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一日最大給水量（千ｍ3/日）</a:t>
            </a:r>
          </a:p>
        </c:rich>
      </c:tx>
      <c:layout>
        <c:manualLayout>
          <c:xMode val="edge"/>
          <c:yMode val="edge"/>
          <c:x val="0.34018730836215566"/>
          <c:y val="1.6556291390728478E-2"/>
        </c:manualLayout>
      </c:layout>
      <c:overlay val="0"/>
      <c:spPr>
        <a:solidFill>
          <a:srgbClr val="FFFFFF"/>
        </a:solidFill>
        <a:ln w="12700">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7.8572645474272604E-2"/>
          <c:y val="0.17439285958751172"/>
          <c:w val="0.84626694405771663"/>
          <c:h val="0.71633554083885209"/>
        </c:manualLayout>
      </c:layout>
      <c:lineChart>
        <c:grouping val="standard"/>
        <c:varyColors val="0"/>
        <c:ser>
          <c:idx val="1"/>
          <c:order val="0"/>
          <c:tx>
            <c:strRef>
              <c:f>'1-2'!$S$3</c:f>
              <c:strCache>
                <c:ptCount val="1"/>
                <c:pt idx="0">
                  <c:v>上水道</c:v>
                </c:pt>
              </c:strCache>
            </c:strRef>
          </c:tx>
          <c:spPr>
            <a:ln w="12700">
              <a:solidFill>
                <a:schemeClr val="tx2"/>
              </a:solidFill>
            </a:ln>
          </c:spPr>
          <c:marker>
            <c:symbol val="diamond"/>
            <c:size val="5"/>
            <c:spPr>
              <a:solidFill>
                <a:schemeClr val="tx2"/>
              </a:solidFill>
              <a:ln>
                <a:solidFill>
                  <a:schemeClr val="tx2"/>
                </a:solidFill>
              </a:ln>
            </c:spPr>
          </c:marker>
          <c:cat>
            <c:strRef>
              <c:f>'1-2'!$B$7:$B$64</c:f>
              <c:strCache>
                <c:ptCount val="58"/>
                <c:pt idx="0">
                  <c:v>S39</c:v>
                </c:pt>
                <c:pt idx="1">
                  <c:v>S40</c:v>
                </c:pt>
                <c:pt idx="2">
                  <c:v>S41</c:v>
                </c:pt>
                <c:pt idx="3">
                  <c:v>S42</c:v>
                </c:pt>
                <c:pt idx="4">
                  <c:v>S43</c:v>
                </c:pt>
                <c:pt idx="5">
                  <c:v>S44</c:v>
                </c:pt>
                <c:pt idx="6">
                  <c:v>S45</c:v>
                </c:pt>
                <c:pt idx="7">
                  <c:v>S46</c:v>
                </c:pt>
                <c:pt idx="8">
                  <c:v>S47</c:v>
                </c:pt>
                <c:pt idx="9">
                  <c:v>S48</c:v>
                </c:pt>
                <c:pt idx="10">
                  <c:v>S49</c:v>
                </c:pt>
                <c:pt idx="11">
                  <c:v>S50</c:v>
                </c:pt>
                <c:pt idx="12">
                  <c:v>S51</c:v>
                </c:pt>
                <c:pt idx="13">
                  <c:v>S52</c:v>
                </c:pt>
                <c:pt idx="14">
                  <c:v>S53</c:v>
                </c:pt>
                <c:pt idx="15">
                  <c:v>S54</c:v>
                </c:pt>
                <c:pt idx="16">
                  <c:v>S55</c:v>
                </c:pt>
                <c:pt idx="17">
                  <c:v>S56</c:v>
                </c:pt>
                <c:pt idx="18">
                  <c:v>S57</c:v>
                </c:pt>
                <c:pt idx="19">
                  <c:v>S58</c:v>
                </c:pt>
                <c:pt idx="20">
                  <c:v>S59</c:v>
                </c:pt>
                <c:pt idx="21">
                  <c:v>S60</c:v>
                </c:pt>
                <c:pt idx="22">
                  <c:v>S61</c:v>
                </c:pt>
                <c:pt idx="23">
                  <c:v>S62</c:v>
                </c:pt>
                <c:pt idx="24">
                  <c:v>S63</c:v>
                </c:pt>
                <c:pt idx="25">
                  <c:v>H1</c:v>
                </c:pt>
                <c:pt idx="26">
                  <c:v>H2</c:v>
                </c:pt>
                <c:pt idx="27">
                  <c:v>H3</c:v>
                </c:pt>
                <c:pt idx="28">
                  <c:v>H4</c:v>
                </c:pt>
                <c:pt idx="29">
                  <c:v>H5</c:v>
                </c:pt>
                <c:pt idx="30">
                  <c:v>H6</c:v>
                </c:pt>
                <c:pt idx="31">
                  <c:v>H7</c:v>
                </c:pt>
                <c:pt idx="32">
                  <c:v>H8</c:v>
                </c:pt>
                <c:pt idx="33">
                  <c:v>H9</c:v>
                </c:pt>
                <c:pt idx="34">
                  <c:v>H10</c:v>
                </c:pt>
                <c:pt idx="35">
                  <c:v>H11</c:v>
                </c:pt>
                <c:pt idx="36">
                  <c:v>H12</c:v>
                </c:pt>
                <c:pt idx="37">
                  <c:v>H13</c:v>
                </c:pt>
                <c:pt idx="38">
                  <c:v>H14</c:v>
                </c:pt>
                <c:pt idx="39">
                  <c:v>H15</c:v>
                </c:pt>
                <c:pt idx="40">
                  <c:v>H16</c:v>
                </c:pt>
                <c:pt idx="41">
                  <c:v>H17</c:v>
                </c:pt>
                <c:pt idx="42">
                  <c:v>H18</c:v>
                </c:pt>
                <c:pt idx="43">
                  <c:v>H19</c:v>
                </c:pt>
                <c:pt idx="44">
                  <c:v>H20</c:v>
                </c:pt>
                <c:pt idx="45">
                  <c:v>H21</c:v>
                </c:pt>
                <c:pt idx="46">
                  <c:v>H22</c:v>
                </c:pt>
                <c:pt idx="47">
                  <c:v>H23</c:v>
                </c:pt>
                <c:pt idx="48">
                  <c:v>H24</c:v>
                </c:pt>
                <c:pt idx="49">
                  <c:v>H25</c:v>
                </c:pt>
                <c:pt idx="50">
                  <c:v>H26</c:v>
                </c:pt>
                <c:pt idx="51">
                  <c:v>H27</c:v>
                </c:pt>
                <c:pt idx="52">
                  <c:v>H28</c:v>
                </c:pt>
                <c:pt idx="53">
                  <c:v>H29</c:v>
                </c:pt>
                <c:pt idx="54">
                  <c:v>H30</c:v>
                </c:pt>
                <c:pt idx="55">
                  <c:v>R1</c:v>
                </c:pt>
                <c:pt idx="56">
                  <c:v>R2</c:v>
                </c:pt>
                <c:pt idx="57">
                  <c:v>R3</c:v>
                </c:pt>
              </c:strCache>
            </c:strRef>
          </c:cat>
          <c:val>
            <c:numRef>
              <c:f>'1-2'!$S$7:$S$64</c:f>
              <c:numCache>
                <c:formatCode>#,##0_);[Red]\(#,##0\)</c:formatCode>
                <c:ptCount val="58"/>
                <c:pt idx="0">
                  <c:v>1135280</c:v>
                </c:pt>
                <c:pt idx="1">
                  <c:v>1176575</c:v>
                </c:pt>
                <c:pt idx="2">
                  <c:v>1314306</c:v>
                </c:pt>
                <c:pt idx="3">
                  <c:v>1383237</c:v>
                </c:pt>
                <c:pt idx="4">
                  <c:v>1443233</c:v>
                </c:pt>
                <c:pt idx="5">
                  <c:v>1570690</c:v>
                </c:pt>
                <c:pt idx="6">
                  <c:v>1758778</c:v>
                </c:pt>
                <c:pt idx="7">
                  <c:v>1817173</c:v>
                </c:pt>
                <c:pt idx="8">
                  <c:v>1957262</c:v>
                </c:pt>
                <c:pt idx="9">
                  <c:v>2019497</c:v>
                </c:pt>
                <c:pt idx="10">
                  <c:v>2055950</c:v>
                </c:pt>
                <c:pt idx="11">
                  <c:v>2149801</c:v>
                </c:pt>
                <c:pt idx="12">
                  <c:v>2114397</c:v>
                </c:pt>
                <c:pt idx="13">
                  <c:v>2260913</c:v>
                </c:pt>
                <c:pt idx="14">
                  <c:v>2226041</c:v>
                </c:pt>
                <c:pt idx="15">
                  <c:v>2245384</c:v>
                </c:pt>
                <c:pt idx="16">
                  <c:v>2212645</c:v>
                </c:pt>
                <c:pt idx="17">
                  <c:v>2341083</c:v>
                </c:pt>
                <c:pt idx="18">
                  <c:v>2241393</c:v>
                </c:pt>
                <c:pt idx="19">
                  <c:v>2391909</c:v>
                </c:pt>
                <c:pt idx="20">
                  <c:v>2368682</c:v>
                </c:pt>
                <c:pt idx="21">
                  <c:v>2375479</c:v>
                </c:pt>
                <c:pt idx="22">
                  <c:v>2353351</c:v>
                </c:pt>
                <c:pt idx="23">
                  <c:v>2306278</c:v>
                </c:pt>
                <c:pt idx="24">
                  <c:v>2316924</c:v>
                </c:pt>
                <c:pt idx="25">
                  <c:v>2388771</c:v>
                </c:pt>
                <c:pt idx="26">
                  <c:v>2481058</c:v>
                </c:pt>
                <c:pt idx="27">
                  <c:v>2480327</c:v>
                </c:pt>
                <c:pt idx="28">
                  <c:v>2512300</c:v>
                </c:pt>
                <c:pt idx="29">
                  <c:v>2416696</c:v>
                </c:pt>
                <c:pt idx="30">
                  <c:v>2589947</c:v>
                </c:pt>
                <c:pt idx="31">
                  <c:v>2457173</c:v>
                </c:pt>
                <c:pt idx="32">
                  <c:v>2466237</c:v>
                </c:pt>
                <c:pt idx="33">
                  <c:v>2438296</c:v>
                </c:pt>
                <c:pt idx="34">
                  <c:v>2459317</c:v>
                </c:pt>
                <c:pt idx="35">
                  <c:v>2455467</c:v>
                </c:pt>
                <c:pt idx="36">
                  <c:v>2394070</c:v>
                </c:pt>
                <c:pt idx="37">
                  <c:v>2394738</c:v>
                </c:pt>
                <c:pt idx="38">
                  <c:v>2357506</c:v>
                </c:pt>
                <c:pt idx="39">
                  <c:v>2279132</c:v>
                </c:pt>
                <c:pt idx="40">
                  <c:v>2300175</c:v>
                </c:pt>
                <c:pt idx="41">
                  <c:v>2245178</c:v>
                </c:pt>
                <c:pt idx="42">
                  <c:v>2240325</c:v>
                </c:pt>
                <c:pt idx="43">
                  <c:v>2204488</c:v>
                </c:pt>
                <c:pt idx="44">
                  <c:v>2200092</c:v>
                </c:pt>
                <c:pt idx="45">
                  <c:v>2137907</c:v>
                </c:pt>
                <c:pt idx="46">
                  <c:v>2100586</c:v>
                </c:pt>
                <c:pt idx="47">
                  <c:v>2119737</c:v>
                </c:pt>
                <c:pt idx="48">
                  <c:v>2087756</c:v>
                </c:pt>
                <c:pt idx="49">
                  <c:v>2082024</c:v>
                </c:pt>
                <c:pt idx="50">
                  <c:v>2039062</c:v>
                </c:pt>
                <c:pt idx="51">
                  <c:v>2085205</c:v>
                </c:pt>
                <c:pt idx="52">
                  <c:v>2034282</c:v>
                </c:pt>
                <c:pt idx="53">
                  <c:v>2045322</c:v>
                </c:pt>
                <c:pt idx="54">
                  <c:v>2029381</c:v>
                </c:pt>
                <c:pt idx="55">
                  <c:v>1977894</c:v>
                </c:pt>
                <c:pt idx="56">
                  <c:v>2067733</c:v>
                </c:pt>
                <c:pt idx="57">
                  <c:v>1952760</c:v>
                </c:pt>
              </c:numCache>
            </c:numRef>
          </c:val>
          <c:smooth val="0"/>
          <c:extLst>
            <c:ext xmlns:c16="http://schemas.microsoft.com/office/drawing/2014/chart" uri="{C3380CC4-5D6E-409C-BE32-E72D297353CC}">
              <c16:uniqueId val="{00000000-0546-438A-9525-DE6EBC1A288F}"/>
            </c:ext>
          </c:extLst>
        </c:ser>
        <c:dLbls>
          <c:showLegendKey val="0"/>
          <c:showVal val="0"/>
          <c:showCatName val="0"/>
          <c:showSerName val="0"/>
          <c:showPercent val="0"/>
          <c:showBubbleSize val="0"/>
        </c:dLbls>
        <c:marker val="1"/>
        <c:smooth val="0"/>
        <c:axId val="162393088"/>
        <c:axId val="162530816"/>
      </c:lineChart>
      <c:lineChart>
        <c:grouping val="standard"/>
        <c:varyColors val="0"/>
        <c:ser>
          <c:idx val="0"/>
          <c:order val="1"/>
          <c:tx>
            <c:strRef>
              <c:f>'1-2'!$V$3</c:f>
              <c:strCache>
                <c:ptCount val="1"/>
                <c:pt idx="0">
                  <c:v>簡易水道</c:v>
                </c:pt>
              </c:strCache>
            </c:strRef>
          </c:tx>
          <c:spPr>
            <a:ln w="12700">
              <a:solidFill>
                <a:srgbClr val="FF0000"/>
              </a:solidFill>
            </a:ln>
          </c:spPr>
          <c:marker>
            <c:spPr>
              <a:solidFill>
                <a:srgbClr val="FF0000"/>
              </a:solidFill>
              <a:ln>
                <a:noFill/>
              </a:ln>
            </c:spPr>
          </c:marker>
          <c:val>
            <c:numRef>
              <c:f>'1-2'!$V$7:$V$64</c:f>
              <c:numCache>
                <c:formatCode>#,##0_);[Red]\(#,##0\)</c:formatCode>
                <c:ptCount val="58"/>
                <c:pt idx="0">
                  <c:v>52184</c:v>
                </c:pt>
                <c:pt idx="1">
                  <c:v>46571</c:v>
                </c:pt>
                <c:pt idx="2">
                  <c:v>67921</c:v>
                </c:pt>
                <c:pt idx="3">
                  <c:v>73142</c:v>
                </c:pt>
                <c:pt idx="4">
                  <c:v>71084</c:v>
                </c:pt>
                <c:pt idx="5">
                  <c:v>63317</c:v>
                </c:pt>
                <c:pt idx="6">
                  <c:v>59374</c:v>
                </c:pt>
                <c:pt idx="7">
                  <c:v>64112</c:v>
                </c:pt>
                <c:pt idx="8">
                  <c:v>74820</c:v>
                </c:pt>
                <c:pt idx="9">
                  <c:v>85211</c:v>
                </c:pt>
                <c:pt idx="10">
                  <c:v>81272</c:v>
                </c:pt>
                <c:pt idx="11">
                  <c:v>95331</c:v>
                </c:pt>
                <c:pt idx="12">
                  <c:v>95423</c:v>
                </c:pt>
                <c:pt idx="13">
                  <c:v>87025</c:v>
                </c:pt>
                <c:pt idx="14">
                  <c:v>80309</c:v>
                </c:pt>
                <c:pt idx="15">
                  <c:v>84117</c:v>
                </c:pt>
                <c:pt idx="16">
                  <c:v>82268</c:v>
                </c:pt>
                <c:pt idx="17">
                  <c:v>85624</c:v>
                </c:pt>
                <c:pt idx="18">
                  <c:v>81910</c:v>
                </c:pt>
                <c:pt idx="19">
                  <c:v>86584</c:v>
                </c:pt>
                <c:pt idx="20">
                  <c:v>91844</c:v>
                </c:pt>
                <c:pt idx="21">
                  <c:v>86260</c:v>
                </c:pt>
                <c:pt idx="22">
                  <c:v>90762</c:v>
                </c:pt>
                <c:pt idx="23">
                  <c:v>88348</c:v>
                </c:pt>
                <c:pt idx="24">
                  <c:v>92495</c:v>
                </c:pt>
                <c:pt idx="25">
                  <c:v>101446</c:v>
                </c:pt>
                <c:pt idx="26">
                  <c:v>102857</c:v>
                </c:pt>
                <c:pt idx="27">
                  <c:v>103146</c:v>
                </c:pt>
                <c:pt idx="28">
                  <c:v>103731</c:v>
                </c:pt>
                <c:pt idx="29">
                  <c:v>107110</c:v>
                </c:pt>
                <c:pt idx="30">
                  <c:v>108454</c:v>
                </c:pt>
                <c:pt idx="31">
                  <c:v>114674</c:v>
                </c:pt>
                <c:pt idx="32">
                  <c:v>110390</c:v>
                </c:pt>
                <c:pt idx="33">
                  <c:v>102846</c:v>
                </c:pt>
                <c:pt idx="34">
                  <c:v>106380</c:v>
                </c:pt>
                <c:pt idx="35">
                  <c:v>103047</c:v>
                </c:pt>
                <c:pt idx="36">
                  <c:v>105264</c:v>
                </c:pt>
                <c:pt idx="37">
                  <c:v>103512</c:v>
                </c:pt>
                <c:pt idx="38">
                  <c:v>100207</c:v>
                </c:pt>
                <c:pt idx="39">
                  <c:v>96302</c:v>
                </c:pt>
                <c:pt idx="40">
                  <c:v>95017</c:v>
                </c:pt>
                <c:pt idx="41">
                  <c:v>92072</c:v>
                </c:pt>
                <c:pt idx="42">
                  <c:v>87251</c:v>
                </c:pt>
                <c:pt idx="43">
                  <c:v>76753</c:v>
                </c:pt>
                <c:pt idx="44">
                  <c:v>73385</c:v>
                </c:pt>
                <c:pt idx="45">
                  <c:v>69960</c:v>
                </c:pt>
                <c:pt idx="46">
                  <c:v>69077.2</c:v>
                </c:pt>
                <c:pt idx="47">
                  <c:v>65787</c:v>
                </c:pt>
                <c:pt idx="48">
                  <c:v>61944</c:v>
                </c:pt>
                <c:pt idx="49">
                  <c:v>65294</c:v>
                </c:pt>
                <c:pt idx="50">
                  <c:v>54192</c:v>
                </c:pt>
                <c:pt idx="51">
                  <c:v>50623</c:v>
                </c:pt>
                <c:pt idx="52">
                  <c:v>45278</c:v>
                </c:pt>
                <c:pt idx="53">
                  <c:v>9897</c:v>
                </c:pt>
                <c:pt idx="54">
                  <c:v>9314</c:v>
                </c:pt>
                <c:pt idx="55">
                  <c:v>12527</c:v>
                </c:pt>
                <c:pt idx="56">
                  <c:v>12269</c:v>
                </c:pt>
                <c:pt idx="57">
                  <c:v>12141</c:v>
                </c:pt>
              </c:numCache>
            </c:numRef>
          </c:val>
          <c:smooth val="0"/>
          <c:extLst>
            <c:ext xmlns:c16="http://schemas.microsoft.com/office/drawing/2014/chart" uri="{C3380CC4-5D6E-409C-BE32-E72D297353CC}">
              <c16:uniqueId val="{00000001-0546-438A-9525-DE6EBC1A288F}"/>
            </c:ext>
          </c:extLst>
        </c:ser>
        <c:dLbls>
          <c:showLegendKey val="0"/>
          <c:showVal val="0"/>
          <c:showCatName val="0"/>
          <c:showSerName val="0"/>
          <c:showPercent val="0"/>
          <c:showBubbleSize val="0"/>
        </c:dLbls>
        <c:marker val="1"/>
        <c:smooth val="0"/>
        <c:axId val="231651584"/>
        <c:axId val="232286720"/>
      </c:lineChart>
      <c:catAx>
        <c:axId val="162393088"/>
        <c:scaling>
          <c:orientation val="minMax"/>
        </c:scaling>
        <c:delete val="0"/>
        <c:axPos val="b"/>
        <c:title>
          <c:tx>
            <c:rich>
              <a:bodyPr/>
              <a:lstStyle/>
              <a:p>
                <a:pPr>
                  <a:defRPr sz="850" b="0" i="0" u="none" strike="noStrike" baseline="0">
                    <a:solidFill>
                      <a:srgbClr val="000000"/>
                    </a:solidFill>
                    <a:latin typeface="ＭＳ Ｐゴシック"/>
                    <a:ea typeface="ＭＳ Ｐゴシック"/>
                    <a:cs typeface="ＭＳ Ｐゴシック"/>
                  </a:defRPr>
                </a:pPr>
                <a:r>
                  <a:rPr lang="ja-JP" altLang="en-US" sz="850"/>
                  <a:t>年度</a:t>
                </a:r>
              </a:p>
            </c:rich>
          </c:tx>
          <c:layout>
            <c:manualLayout>
              <c:xMode val="edge"/>
              <c:yMode val="edge"/>
              <c:x val="0.51214992518458557"/>
              <c:y val="0.9238410596026490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eaVert"/>
          <a:lstStyle/>
          <a:p>
            <a:pPr>
              <a:defRPr sz="600" b="0" i="0" u="none" strike="noStrike" baseline="0">
                <a:solidFill>
                  <a:srgbClr val="000000"/>
                </a:solidFill>
                <a:latin typeface="ＭＳ Ｐゴシック"/>
                <a:ea typeface="ＭＳ Ｐゴシック"/>
                <a:cs typeface="ＭＳ Ｐゴシック"/>
              </a:defRPr>
            </a:pPr>
            <a:endParaRPr lang="en-US"/>
          </a:p>
        </c:txPr>
        <c:crossAx val="162530816"/>
        <c:crosses val="autoZero"/>
        <c:auto val="1"/>
        <c:lblAlgn val="ctr"/>
        <c:lblOffset val="100"/>
        <c:tickLblSkip val="1"/>
        <c:tickMarkSkip val="1"/>
        <c:noMultiLvlLbl val="0"/>
      </c:catAx>
      <c:valAx>
        <c:axId val="162530816"/>
        <c:scaling>
          <c:orientation val="minMax"/>
          <c:min val="200000"/>
        </c:scaling>
        <c:delete val="0"/>
        <c:axPos val="l"/>
        <c:majorGridlines>
          <c:spPr>
            <a:ln w="3175">
              <a:solidFill>
                <a:srgbClr val="000000"/>
              </a:solidFill>
              <a:prstDash val="solid"/>
            </a:ln>
          </c:spPr>
        </c:majorGridlines>
        <c:title>
          <c:tx>
            <c:rich>
              <a:bodyPr/>
              <a:lstStyle/>
              <a:p>
                <a:pPr>
                  <a:defRPr sz="850"/>
                </a:pPr>
                <a:r>
                  <a:rPr lang="ja-JP" altLang="en-US" sz="850" b="0" i="0" baseline="0">
                    <a:effectLst/>
                  </a:rPr>
                  <a:t>上</a:t>
                </a:r>
                <a:r>
                  <a:rPr lang="ja-JP" altLang="ja-JP" sz="850" b="0" i="0" baseline="0">
                    <a:effectLst/>
                  </a:rPr>
                  <a:t>水道</a:t>
                </a:r>
                <a:r>
                  <a:rPr lang="en-US" altLang="ja-JP" sz="850" b="0" i="0" baseline="0">
                    <a:effectLst/>
                  </a:rPr>
                  <a:t>[</a:t>
                </a:r>
                <a:r>
                  <a:rPr lang="ja-JP" altLang="ja-JP" sz="850" b="0" i="0" baseline="0">
                    <a:effectLst/>
                  </a:rPr>
                  <a:t>千</a:t>
                </a:r>
                <a:r>
                  <a:rPr lang="en-US" altLang="ja-JP" sz="850" b="0" i="0" baseline="0">
                    <a:effectLst/>
                  </a:rPr>
                  <a:t>m3/</a:t>
                </a:r>
                <a:r>
                  <a:rPr lang="ja-JP" altLang="ja-JP" sz="850" b="0" i="0" baseline="0">
                    <a:effectLst/>
                  </a:rPr>
                  <a:t>日</a:t>
                </a:r>
                <a:r>
                  <a:rPr lang="en-US" altLang="ja-JP" sz="850" b="0" i="0" baseline="0">
                    <a:effectLst/>
                  </a:rPr>
                  <a:t>]</a:t>
                </a:r>
                <a:endParaRPr lang="ja-JP" altLang="ja-JP" sz="850">
                  <a:effectLst/>
                </a:endParaRPr>
              </a:p>
            </c:rich>
          </c:tx>
          <c:layout>
            <c:manualLayout>
              <c:xMode val="edge"/>
              <c:yMode val="edge"/>
              <c:x val="7.5123760990817863E-4"/>
              <c:y val="0.47130417213654346"/>
            </c:manualLayout>
          </c:layout>
          <c:overlay val="0"/>
        </c:title>
        <c:numFmt formatCode="#,##0_);[Red]\(#,##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en-US"/>
          </a:p>
        </c:txPr>
        <c:crossAx val="162393088"/>
        <c:crosses val="autoZero"/>
        <c:crossBetween val="midCat"/>
        <c:majorUnit val="200000"/>
        <c:dispUnits>
          <c:builtInUnit val="thousands"/>
        </c:dispUnits>
      </c:valAx>
      <c:valAx>
        <c:axId val="232286720"/>
        <c:scaling>
          <c:orientation val="minMax"/>
          <c:min val="0"/>
        </c:scaling>
        <c:delete val="0"/>
        <c:axPos val="r"/>
        <c:title>
          <c:tx>
            <c:rich>
              <a:bodyPr/>
              <a:lstStyle/>
              <a:p>
                <a:pPr>
                  <a:defRPr sz="850"/>
                </a:pPr>
                <a:r>
                  <a:rPr lang="ja-JP" altLang="en-US" sz="850"/>
                  <a:t>簡易水道</a:t>
                </a:r>
                <a:r>
                  <a:rPr lang="en-US" altLang="ja-JP" sz="850"/>
                  <a:t>[</a:t>
                </a:r>
                <a:r>
                  <a:rPr lang="ja-JP" altLang="en-US" sz="850"/>
                  <a:t>千</a:t>
                </a:r>
                <a:r>
                  <a:rPr lang="en-US" altLang="ja-JP" sz="850"/>
                  <a:t>m3/</a:t>
                </a:r>
                <a:r>
                  <a:rPr lang="ja-JP" altLang="en-US" sz="850"/>
                  <a:t>日</a:t>
                </a:r>
                <a:r>
                  <a:rPr lang="en-US" altLang="ja-JP" sz="850"/>
                  <a:t>]</a:t>
                </a:r>
                <a:endParaRPr lang="ja-JP" altLang="en-US" sz="850"/>
              </a:p>
            </c:rich>
          </c:tx>
          <c:layout>
            <c:manualLayout>
              <c:xMode val="edge"/>
              <c:yMode val="edge"/>
              <c:x val="0.96561006275034544"/>
              <c:y val="0.43973075865101452"/>
            </c:manualLayout>
          </c:layout>
          <c:overlay val="0"/>
        </c:title>
        <c:numFmt formatCode="#,##0_);[Red]\(#,##0\)" sourceLinked="1"/>
        <c:majorTickMark val="out"/>
        <c:minorTickMark val="none"/>
        <c:tickLblPos val="nextTo"/>
        <c:txPr>
          <a:bodyPr/>
          <a:lstStyle/>
          <a:p>
            <a:pPr>
              <a:defRPr sz="850"/>
            </a:pPr>
            <a:endParaRPr lang="en-US"/>
          </a:p>
        </c:txPr>
        <c:crossAx val="231651584"/>
        <c:crosses val="max"/>
        <c:crossBetween val="between"/>
        <c:majorUnit val="100000"/>
        <c:dispUnits>
          <c:builtInUnit val="thousands"/>
        </c:dispUnits>
      </c:valAx>
      <c:catAx>
        <c:axId val="231651584"/>
        <c:scaling>
          <c:orientation val="minMax"/>
        </c:scaling>
        <c:delete val="1"/>
        <c:axPos val="b"/>
        <c:majorTickMark val="out"/>
        <c:minorTickMark val="none"/>
        <c:tickLblPos val="nextTo"/>
        <c:crossAx val="232286720"/>
        <c:crosses val="autoZero"/>
        <c:auto val="1"/>
        <c:lblAlgn val="ctr"/>
        <c:lblOffset val="100"/>
        <c:noMultiLvlLbl val="0"/>
      </c:catAx>
      <c:spPr>
        <a:solidFill>
          <a:srgbClr val="FFFFFF"/>
        </a:solidFill>
        <a:ln w="12700">
          <a:solidFill>
            <a:srgbClr val="000000"/>
          </a:solidFill>
          <a:prstDash val="solid"/>
        </a:ln>
      </c:spPr>
    </c:plotArea>
    <c:legend>
      <c:legendPos val="r"/>
      <c:legendEntry>
        <c:idx val="0"/>
        <c:txPr>
          <a:bodyPr/>
          <a:lstStyle/>
          <a:p>
            <a:pPr>
              <a:defRPr sz="800" b="0" i="0" u="none" strike="noStrike" baseline="0">
                <a:solidFill>
                  <a:srgbClr val="000000"/>
                </a:solidFill>
                <a:latin typeface="ＭＳ Ｐゴシック"/>
                <a:ea typeface="ＭＳ Ｐゴシック"/>
                <a:cs typeface="ＭＳ Ｐゴシック"/>
              </a:defRPr>
            </a:pPr>
            <a:endParaRPr lang="en-US"/>
          </a:p>
        </c:txPr>
      </c:legendEntry>
      <c:layout>
        <c:manualLayout>
          <c:xMode val="edge"/>
          <c:yMode val="edge"/>
          <c:x val="0.63784305405767217"/>
          <c:y val="0.72513401887142459"/>
          <c:w val="0.12074392611588074"/>
          <c:h val="0.1064522174484547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en-US"/>
        </a:p>
      </c:txPr>
    </c:legend>
    <c:plotVisOnly val="1"/>
    <c:dispBlanksAs val="gap"/>
    <c:showDLblsOverMax val="0"/>
  </c:chart>
  <c:spPr>
    <a:noFill/>
    <a:ln w="9525">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en-US"/>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0</xdr:colOff>
      <xdr:row>26</xdr:row>
      <xdr:rowOff>142875</xdr:rowOff>
    </xdr:from>
    <xdr:to>
      <xdr:col>10</xdr:col>
      <xdr:colOff>28575</xdr:colOff>
      <xdr:row>54</xdr:row>
      <xdr:rowOff>57150</xdr:rowOff>
    </xdr:to>
    <xdr:graphicFrame macro="">
      <xdr:nvGraphicFramePr>
        <xdr:cNvPr id="2099" name="グラフ 5">
          <a:extLst>
            <a:ext uri="{FF2B5EF4-FFF2-40B4-BE49-F238E27FC236}">
              <a16:creationId xmlns:a16="http://schemas.microsoft.com/office/drawing/2014/main" id="{00000000-0008-0000-0200-00003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9</xdr:col>
      <xdr:colOff>523875</xdr:colOff>
      <xdr:row>25</xdr:row>
      <xdr:rowOff>28575</xdr:rowOff>
    </xdr:to>
    <xdr:graphicFrame macro="">
      <xdr:nvGraphicFramePr>
        <xdr:cNvPr id="2100" name="グラフ 6">
          <a:extLst>
            <a:ext uri="{FF2B5EF4-FFF2-40B4-BE49-F238E27FC236}">
              <a16:creationId xmlns:a16="http://schemas.microsoft.com/office/drawing/2014/main" id="{00000000-0008-0000-0200-00003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657225</xdr:colOff>
      <xdr:row>0</xdr:row>
      <xdr:rowOff>0</xdr:rowOff>
    </xdr:to>
    <xdr:graphicFrame macro="">
      <xdr:nvGraphicFramePr>
        <xdr:cNvPr id="1153" name="グラフ 1">
          <a:extLst>
            <a:ext uri="{FF2B5EF4-FFF2-40B4-BE49-F238E27FC236}">
              <a16:creationId xmlns:a16="http://schemas.microsoft.com/office/drawing/2014/main" id="{00000000-0008-0000-0300-00008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201704</xdr:colOff>
      <xdr:row>0</xdr:row>
      <xdr:rowOff>162486</xdr:rowOff>
    </xdr:from>
    <xdr:to>
      <xdr:col>9</xdr:col>
      <xdr:colOff>373484</xdr:colOff>
      <xdr:row>24</xdr:row>
      <xdr:rowOff>76200</xdr:rowOff>
    </xdr:to>
    <xdr:graphicFrame macro="">
      <xdr:nvGraphicFramePr>
        <xdr:cNvPr id="1154" name="グラフ 14">
          <a:extLst>
            <a:ext uri="{FF2B5EF4-FFF2-40B4-BE49-F238E27FC236}">
              <a16:creationId xmlns:a16="http://schemas.microsoft.com/office/drawing/2014/main" id="{00000000-0008-0000-0300-00008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180975</xdr:colOff>
      <xdr:row>24</xdr:row>
      <xdr:rowOff>108697</xdr:rowOff>
    </xdr:from>
    <xdr:to>
      <xdr:col>9</xdr:col>
      <xdr:colOff>530014</xdr:colOff>
      <xdr:row>47</xdr:row>
      <xdr:rowOff>95204</xdr:rowOff>
    </xdr:to>
    <xdr:graphicFrame macro="">
      <xdr:nvGraphicFramePr>
        <xdr:cNvPr id="1155" name="グラフ 16">
          <a:extLst>
            <a:ext uri="{FF2B5EF4-FFF2-40B4-BE49-F238E27FC236}">
              <a16:creationId xmlns:a16="http://schemas.microsoft.com/office/drawing/2014/main" id="{00000000-0008-0000-0300-00008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28575</xdr:colOff>
      <xdr:row>39</xdr:row>
      <xdr:rowOff>0</xdr:rowOff>
    </xdr:from>
    <xdr:to>
      <xdr:col>3</xdr:col>
      <xdr:colOff>142875</xdr:colOff>
      <xdr:row>39</xdr:row>
      <xdr:rowOff>0</xdr:rowOff>
    </xdr:to>
    <xdr:sp macro="" textlink="">
      <xdr:nvSpPr>
        <xdr:cNvPr id="2" name="AutoShape 1">
          <a:extLst>
            <a:ext uri="{FF2B5EF4-FFF2-40B4-BE49-F238E27FC236}">
              <a16:creationId xmlns:a16="http://schemas.microsoft.com/office/drawing/2014/main" id="{00000000-0008-0000-1300-000002000000}"/>
            </a:ext>
          </a:extLst>
        </xdr:cNvPr>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39</xdr:row>
      <xdr:rowOff>0</xdr:rowOff>
    </xdr:from>
    <xdr:to>
      <xdr:col>3</xdr:col>
      <xdr:colOff>142875</xdr:colOff>
      <xdr:row>39</xdr:row>
      <xdr:rowOff>0</xdr:rowOff>
    </xdr:to>
    <xdr:sp macro="" textlink="">
      <xdr:nvSpPr>
        <xdr:cNvPr id="3" name="AutoShape 2">
          <a:extLst>
            <a:ext uri="{FF2B5EF4-FFF2-40B4-BE49-F238E27FC236}">
              <a16:creationId xmlns:a16="http://schemas.microsoft.com/office/drawing/2014/main" id="{00000000-0008-0000-1300-000003000000}"/>
            </a:ext>
          </a:extLst>
        </xdr:cNvPr>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39</xdr:row>
      <xdr:rowOff>0</xdr:rowOff>
    </xdr:from>
    <xdr:to>
      <xdr:col>3</xdr:col>
      <xdr:colOff>142875</xdr:colOff>
      <xdr:row>39</xdr:row>
      <xdr:rowOff>0</xdr:rowOff>
    </xdr:to>
    <xdr:sp macro="" textlink="">
      <xdr:nvSpPr>
        <xdr:cNvPr id="4" name="AutoShape 3">
          <a:extLst>
            <a:ext uri="{FF2B5EF4-FFF2-40B4-BE49-F238E27FC236}">
              <a16:creationId xmlns:a16="http://schemas.microsoft.com/office/drawing/2014/main" id="{00000000-0008-0000-1300-000004000000}"/>
            </a:ext>
          </a:extLst>
        </xdr:cNvPr>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39</xdr:row>
      <xdr:rowOff>0</xdr:rowOff>
    </xdr:from>
    <xdr:to>
      <xdr:col>3</xdr:col>
      <xdr:colOff>142875</xdr:colOff>
      <xdr:row>39</xdr:row>
      <xdr:rowOff>0</xdr:rowOff>
    </xdr:to>
    <xdr:sp macro="" textlink="">
      <xdr:nvSpPr>
        <xdr:cNvPr id="5" name="AutoShape 4">
          <a:extLst>
            <a:ext uri="{FF2B5EF4-FFF2-40B4-BE49-F238E27FC236}">
              <a16:creationId xmlns:a16="http://schemas.microsoft.com/office/drawing/2014/main" id="{00000000-0008-0000-1300-000005000000}"/>
            </a:ext>
          </a:extLst>
        </xdr:cNvPr>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39</xdr:row>
      <xdr:rowOff>0</xdr:rowOff>
    </xdr:from>
    <xdr:to>
      <xdr:col>3</xdr:col>
      <xdr:colOff>142875</xdr:colOff>
      <xdr:row>39</xdr:row>
      <xdr:rowOff>0</xdr:rowOff>
    </xdr:to>
    <xdr:sp macro="" textlink="">
      <xdr:nvSpPr>
        <xdr:cNvPr id="6" name="AutoShape 5">
          <a:extLst>
            <a:ext uri="{FF2B5EF4-FFF2-40B4-BE49-F238E27FC236}">
              <a16:creationId xmlns:a16="http://schemas.microsoft.com/office/drawing/2014/main" id="{00000000-0008-0000-1300-000006000000}"/>
            </a:ext>
          </a:extLst>
        </xdr:cNvPr>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39</xdr:row>
      <xdr:rowOff>0</xdr:rowOff>
    </xdr:from>
    <xdr:to>
      <xdr:col>3</xdr:col>
      <xdr:colOff>142875</xdr:colOff>
      <xdr:row>39</xdr:row>
      <xdr:rowOff>0</xdr:rowOff>
    </xdr:to>
    <xdr:sp macro="" textlink="">
      <xdr:nvSpPr>
        <xdr:cNvPr id="7" name="AutoShape 6">
          <a:extLst>
            <a:ext uri="{FF2B5EF4-FFF2-40B4-BE49-F238E27FC236}">
              <a16:creationId xmlns:a16="http://schemas.microsoft.com/office/drawing/2014/main" id="{00000000-0008-0000-1300-000007000000}"/>
            </a:ext>
          </a:extLst>
        </xdr:cNvPr>
        <xdr:cNvSpPr>
          <a:spLocks/>
        </xdr:cNvSpPr>
      </xdr:nvSpPr>
      <xdr:spPr bwMode="auto">
        <a:xfrm>
          <a:off x="2152650" y="13582650"/>
          <a:ext cx="114300" cy="0"/>
        </a:xfrm>
        <a:prstGeom prst="rightBrace">
          <a:avLst>
            <a:gd name="adj1" fmla="val -2147483648"/>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504825</xdr:colOff>
          <xdr:row>47</xdr:row>
          <xdr:rowOff>171450</xdr:rowOff>
        </xdr:from>
        <xdr:to>
          <xdr:col>28</xdr:col>
          <xdr:colOff>285750</xdr:colOff>
          <xdr:row>56</xdr:row>
          <xdr:rowOff>123825</xdr:rowOff>
        </xdr:to>
        <xdr:pic>
          <xdr:nvPicPr>
            <xdr:cNvPr id="15" name="図 14">
              <a:extLst>
                <a:ext uri="{FF2B5EF4-FFF2-40B4-BE49-F238E27FC236}">
                  <a16:creationId xmlns:a16="http://schemas.microsoft.com/office/drawing/2014/main" id="{00000000-0008-0000-1300-00000F000000}"/>
                </a:ext>
              </a:extLst>
            </xdr:cNvPr>
            <xdr:cNvPicPr>
              <a:picLocks noChangeAspect="1" noChangeArrowheads="1"/>
              <a:extLst>
                <a:ext uri="{84589F7E-364E-4C9E-8A38-B11213B215E9}">
                  <a14:cameraTool cellRange="'率(印刷不要）'!$A$2:$J$12" spid="_x0000_s34418"/>
                </a:ext>
              </a:extLst>
            </xdr:cNvPicPr>
          </xdr:nvPicPr>
          <xdr:blipFill>
            <a:blip xmlns:r="http://schemas.openxmlformats.org/officeDocument/2006/relationships" r:embed="rId1"/>
            <a:srcRect/>
            <a:stretch>
              <a:fillRect/>
            </a:stretch>
          </xdr:blipFill>
          <xdr:spPr bwMode="auto">
            <a:xfrm>
              <a:off x="1362075" y="16049625"/>
              <a:ext cx="10829925" cy="2095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552450</xdr:colOff>
          <xdr:row>53</xdr:row>
          <xdr:rowOff>95250</xdr:rowOff>
        </xdr:to>
        <xdr:sp macro="" textlink="">
          <xdr:nvSpPr>
            <xdr:cNvPr id="96257" name="Object 1" hidden="1">
              <a:extLst>
                <a:ext uri="{63B3BB69-23CF-44E3-9099-C40C66FF867C}">
                  <a14:compatExt spid="_x0000_s96257"/>
                </a:ext>
                <a:ext uri="{FF2B5EF4-FFF2-40B4-BE49-F238E27FC236}">
                  <a16:creationId xmlns:a16="http://schemas.microsoft.com/office/drawing/2014/main" id="{00000000-0008-0000-1400-0000017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552450</xdr:colOff>
          <xdr:row>53</xdr:row>
          <xdr:rowOff>95250</xdr:rowOff>
        </xdr:to>
        <xdr:sp macro="" textlink="">
          <xdr:nvSpPr>
            <xdr:cNvPr id="96259" name="Object 3" hidden="1">
              <a:extLst>
                <a:ext uri="{63B3BB69-23CF-44E3-9099-C40C66FF867C}">
                  <a14:compatExt spid="_x0000_s96259"/>
                </a:ext>
                <a:ext uri="{FF2B5EF4-FFF2-40B4-BE49-F238E27FC236}">
                  <a16:creationId xmlns:a16="http://schemas.microsoft.com/office/drawing/2014/main" id="{00000000-0008-0000-1400-0000037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638175</xdr:colOff>
          <xdr:row>0</xdr:row>
          <xdr:rowOff>0</xdr:rowOff>
        </xdr:from>
        <xdr:to>
          <xdr:col>17</xdr:col>
          <xdr:colOff>495300</xdr:colOff>
          <xdr:row>53</xdr:row>
          <xdr:rowOff>95250</xdr:rowOff>
        </xdr:to>
        <xdr:sp macro="" textlink="">
          <xdr:nvSpPr>
            <xdr:cNvPr id="96260" name="Object 4" hidden="1">
              <a:extLst>
                <a:ext uri="{63B3BB69-23CF-44E3-9099-C40C66FF867C}">
                  <a14:compatExt spid="_x0000_s96260"/>
                </a:ext>
                <a:ext uri="{FF2B5EF4-FFF2-40B4-BE49-F238E27FC236}">
                  <a16:creationId xmlns:a16="http://schemas.microsoft.com/office/drawing/2014/main" id="{00000000-0008-0000-1400-0000047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vmlDrawing" Target="../drawings/vmlDrawing3.vml"/><Relationship Id="rId7" Type="http://schemas.openxmlformats.org/officeDocument/2006/relationships/oleObject" Target="../embeddings/Microsoft_Word_97_-_2003_Document2.doc"/><Relationship Id="rId2" Type="http://schemas.openxmlformats.org/officeDocument/2006/relationships/drawing" Target="../drawings/drawing4.xml"/><Relationship Id="rId1" Type="http://schemas.openxmlformats.org/officeDocument/2006/relationships/printerSettings" Target="../printerSettings/printerSettings21.bin"/><Relationship Id="rId6" Type="http://schemas.openxmlformats.org/officeDocument/2006/relationships/oleObject" Target="../embeddings/Microsoft_Word_97_-_2003_Document1.doc"/><Relationship Id="rId5" Type="http://schemas.openxmlformats.org/officeDocument/2006/relationships/image" Target="../media/image3.emf"/><Relationship Id="rId4" Type="http://schemas.openxmlformats.org/officeDocument/2006/relationships/oleObject" Target="../embeddings/Microsoft_Word_97_-_2003_Document.doc"/></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27"/>
  <sheetViews>
    <sheetView tabSelected="1" zoomScaleNormal="100" workbookViewId="0"/>
  </sheetViews>
  <sheetFormatPr defaultRowHeight="13.5"/>
  <cols>
    <col min="1" max="1" width="48.5" customWidth="1"/>
    <col min="2" max="2" width="4.5" bestFit="1" customWidth="1"/>
  </cols>
  <sheetData>
    <row r="1" spans="1:3" ht="17.25">
      <c r="A1" s="171" t="s">
        <v>1551</v>
      </c>
      <c r="C1" t="s">
        <v>767</v>
      </c>
    </row>
    <row r="3" spans="1:3" ht="20.25" customHeight="1">
      <c r="A3" t="s">
        <v>370</v>
      </c>
      <c r="B3" s="26">
        <v>1</v>
      </c>
    </row>
    <row r="4" spans="1:3" ht="20.25" customHeight="1">
      <c r="A4" t="s">
        <v>371</v>
      </c>
      <c r="B4" s="26">
        <v>3</v>
      </c>
    </row>
    <row r="5" spans="1:3" ht="20.25" customHeight="1">
      <c r="A5" t="s">
        <v>372</v>
      </c>
      <c r="B5" s="26">
        <v>3</v>
      </c>
    </row>
    <row r="6" spans="1:3" ht="20.25" customHeight="1">
      <c r="A6" t="s">
        <v>373</v>
      </c>
      <c r="B6" s="26">
        <v>4</v>
      </c>
    </row>
    <row r="7" spans="1:3" ht="20.25" customHeight="1"/>
    <row r="8" spans="1:3" ht="20.25" customHeight="1">
      <c r="A8" t="s">
        <v>1553</v>
      </c>
    </row>
    <row r="9" spans="1:3" ht="20.25" customHeight="1">
      <c r="A9" t="s">
        <v>374</v>
      </c>
      <c r="B9" s="26">
        <v>5</v>
      </c>
    </row>
    <row r="10" spans="1:3" ht="20.25" customHeight="1">
      <c r="A10" t="s">
        <v>478</v>
      </c>
      <c r="B10" s="26">
        <v>6</v>
      </c>
    </row>
    <row r="11" spans="1:3" ht="20.25" customHeight="1">
      <c r="A11" t="s">
        <v>256</v>
      </c>
      <c r="B11" s="26">
        <v>7</v>
      </c>
    </row>
    <row r="12" spans="1:3" ht="20.25" customHeight="1"/>
    <row r="13" spans="1:3" ht="20.25" customHeight="1">
      <c r="A13" t="s">
        <v>426</v>
      </c>
    </row>
    <row r="14" spans="1:3" ht="20.25" customHeight="1">
      <c r="A14" t="s">
        <v>601</v>
      </c>
      <c r="B14" s="26">
        <v>8</v>
      </c>
    </row>
    <row r="15" spans="1:3" ht="20.25" customHeight="1">
      <c r="A15" t="s">
        <v>375</v>
      </c>
      <c r="B15" s="26">
        <v>9</v>
      </c>
    </row>
    <row r="16" spans="1:3" ht="20.25" customHeight="1">
      <c r="A16" t="s">
        <v>376</v>
      </c>
      <c r="B16" s="26">
        <v>11</v>
      </c>
    </row>
    <row r="17" spans="1:2" ht="20.25" customHeight="1">
      <c r="A17" t="s">
        <v>377</v>
      </c>
      <c r="B17" s="26">
        <v>13</v>
      </c>
    </row>
    <row r="18" spans="1:2" ht="20.25" customHeight="1">
      <c r="A18" t="s">
        <v>378</v>
      </c>
      <c r="B18" s="26">
        <v>15</v>
      </c>
    </row>
    <row r="19" spans="1:2" ht="20.25" customHeight="1">
      <c r="A19" t="s">
        <v>379</v>
      </c>
      <c r="B19" s="26">
        <v>16</v>
      </c>
    </row>
    <row r="20" spans="1:2" ht="20.25" customHeight="1">
      <c r="A20" t="s">
        <v>380</v>
      </c>
      <c r="B20" s="26">
        <v>17</v>
      </c>
    </row>
    <row r="21" spans="1:2" ht="20.25" customHeight="1">
      <c r="A21" t="s">
        <v>381</v>
      </c>
      <c r="B21" s="26">
        <v>18</v>
      </c>
    </row>
    <row r="22" spans="1:2" ht="20.25" customHeight="1">
      <c r="A22" t="s">
        <v>382</v>
      </c>
      <c r="B22" s="26">
        <v>19</v>
      </c>
    </row>
    <row r="23" spans="1:2" ht="20.25" customHeight="1">
      <c r="A23" t="s">
        <v>383</v>
      </c>
      <c r="B23" s="26">
        <v>20</v>
      </c>
    </row>
    <row r="24" spans="1:2" ht="20.25" customHeight="1">
      <c r="A24" t="s">
        <v>384</v>
      </c>
      <c r="B24" s="26">
        <v>26</v>
      </c>
    </row>
    <row r="25" spans="1:2" ht="20.25" customHeight="1">
      <c r="A25" t="s">
        <v>385</v>
      </c>
      <c r="B25" s="26">
        <v>27</v>
      </c>
    </row>
    <row r="26" spans="1:2" ht="20.25" customHeight="1">
      <c r="A26" t="s">
        <v>386</v>
      </c>
      <c r="B26" s="26">
        <v>30</v>
      </c>
    </row>
    <row r="27" spans="1:2" ht="20.25" customHeight="1">
      <c r="A27" t="s">
        <v>387</v>
      </c>
      <c r="B27" s="26">
        <v>32</v>
      </c>
    </row>
  </sheetData>
  <phoneticPr fontId="2"/>
  <hyperlinks>
    <hyperlink ref="B9" location="'5'!A1" display="'5'!A1" xr:uid="{00000000-0004-0000-0100-000000000000}"/>
    <hyperlink ref="B11" location="'7'!A1" display="'7'!A1" xr:uid="{00000000-0004-0000-0100-000001000000}"/>
    <hyperlink ref="B14" location="'8'!A1" display="'8'!A1" xr:uid="{00000000-0004-0000-0100-000002000000}"/>
    <hyperlink ref="B15" location="'9-10'!A1" display="'9-10'!A1" xr:uid="{00000000-0004-0000-0100-000003000000}"/>
    <hyperlink ref="B16" location="'11-12'!A1" display="'11-12'!A1" xr:uid="{00000000-0004-0000-0100-000004000000}"/>
    <hyperlink ref="B17" location="'13-14'!A1" display="'13-14'!A1" xr:uid="{00000000-0004-0000-0100-000005000000}"/>
    <hyperlink ref="B18" location="'15'!A1" display="'15'!A1" xr:uid="{00000000-0004-0000-0100-000006000000}"/>
    <hyperlink ref="B19" location="'16'!A1" display="'16'!A1" xr:uid="{00000000-0004-0000-0100-000007000000}"/>
    <hyperlink ref="B20" location="'17'!A1" display="'17'!A1" xr:uid="{00000000-0004-0000-0100-000008000000}"/>
    <hyperlink ref="B22" location="'19'!A1" display="'19'!A1" xr:uid="{00000000-0004-0000-0100-000009000000}"/>
    <hyperlink ref="B23" location="'20-25'!A1" display="'20-25'!A1" xr:uid="{00000000-0004-0000-0100-00000A000000}"/>
    <hyperlink ref="B24" location="'26'!A1" display="'26'!A1" xr:uid="{00000000-0004-0000-0100-00000B000000}"/>
    <hyperlink ref="B25" location="'27-29'!A1" display="'27-29'!A1" xr:uid="{00000000-0004-0000-0100-00000C000000}"/>
    <hyperlink ref="B3" location="'1-2'!A1" display="'1-2'!A1" xr:uid="{00000000-0004-0000-0100-00000D000000}"/>
    <hyperlink ref="B5" location="'3'!A53" display="'3'!A53" xr:uid="{00000000-0004-0000-0100-00000E000000}"/>
    <hyperlink ref="B6" location="'4'!A1" display="'4'!A1" xr:uid="{00000000-0004-0000-0100-00000F000000}"/>
    <hyperlink ref="B26" location="'30-31'!A1" display="'30-31'!A1" xr:uid="{00000000-0004-0000-0100-000010000000}"/>
    <hyperlink ref="B27" location="'32'!A1" display="'32'!A1" xr:uid="{00000000-0004-0000-0100-000011000000}"/>
    <hyperlink ref="B10" location="'6'!A1" display="'6'!A1" xr:uid="{00000000-0004-0000-0100-000012000000}"/>
    <hyperlink ref="B4" location="'3'!A1" display="'3'!A1" xr:uid="{00000000-0004-0000-0100-000013000000}"/>
    <hyperlink ref="B21" location="'18'!A1" display="'18'!A1" xr:uid="{00000000-0004-0000-0100-000014000000}"/>
  </hyperlinks>
  <pageMargins left="1.1417322834645669" right="0.74803149606299213"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W50"/>
  <sheetViews>
    <sheetView showZeros="0" zoomScaleNormal="100" zoomScaleSheetLayoutView="70" workbookViewId="0">
      <pane xSplit="2" ySplit="5" topLeftCell="C6" activePane="bottomRight" state="frozen"/>
      <selection pane="topRight"/>
      <selection pane="bottomLeft"/>
      <selection pane="bottomRight"/>
    </sheetView>
  </sheetViews>
  <sheetFormatPr defaultColWidth="9" defaultRowHeight="14.25"/>
  <cols>
    <col min="1" max="1" width="5.5" style="10" customWidth="1"/>
    <col min="2" max="2" width="23.125" style="12" customWidth="1"/>
    <col min="3" max="3" width="13.125" style="12" customWidth="1"/>
    <col min="4" max="4" width="11.875" style="12" customWidth="1"/>
    <col min="5" max="6" width="10.125" style="10" customWidth="1"/>
    <col min="7" max="9" width="9.125" style="10" customWidth="1"/>
    <col min="10" max="10" width="7.5" style="197" customWidth="1"/>
    <col min="11" max="11" width="10.125" style="197" customWidth="1"/>
    <col min="12" max="12" width="7.5" style="10" customWidth="1"/>
    <col min="13" max="13" width="10.75" style="12" customWidth="1"/>
    <col min="14" max="14" width="7.375" style="10" customWidth="1"/>
    <col min="15" max="18" width="10.75" style="12" customWidth="1"/>
    <col min="19" max="23" width="8.625" style="110" customWidth="1"/>
    <col min="24" max="16384" width="9" style="12"/>
  </cols>
  <sheetData>
    <row r="1" spans="1:23" s="3" customFormat="1" ht="15.95" customHeight="1">
      <c r="A1" s="3" t="s">
        <v>401</v>
      </c>
      <c r="E1" s="10"/>
      <c r="F1" s="10"/>
      <c r="G1" s="10"/>
      <c r="H1" s="10"/>
      <c r="I1" s="10"/>
      <c r="J1" s="197"/>
      <c r="K1" s="197"/>
      <c r="L1" s="10"/>
      <c r="N1" s="10"/>
      <c r="S1" s="109"/>
      <c r="T1" s="109"/>
      <c r="U1" s="109"/>
      <c r="V1" s="109"/>
      <c r="W1" s="109"/>
    </row>
    <row r="2" spans="1:23" s="3" customFormat="1" ht="15.95" customHeight="1">
      <c r="A2" s="512"/>
      <c r="B2" s="4"/>
      <c r="C2" s="513" t="s">
        <v>348</v>
      </c>
      <c r="D2" s="196"/>
      <c r="E2" s="246"/>
      <c r="F2" s="14"/>
      <c r="G2" s="14"/>
      <c r="H2" s="14"/>
      <c r="I2" s="14"/>
      <c r="J2" s="692" t="s">
        <v>348</v>
      </c>
      <c r="K2" s="693"/>
      <c r="L2" s="692" t="s">
        <v>402</v>
      </c>
      <c r="M2" s="693"/>
      <c r="N2" s="692" t="s">
        <v>402</v>
      </c>
      <c r="O2" s="693"/>
      <c r="P2" s="512" t="s">
        <v>403</v>
      </c>
      <c r="Q2" s="512" t="s">
        <v>404</v>
      </c>
      <c r="R2" s="512" t="s">
        <v>404</v>
      </c>
      <c r="S2" s="362"/>
      <c r="T2" s="363" t="s">
        <v>405</v>
      </c>
      <c r="U2" s="363"/>
      <c r="V2" s="363"/>
      <c r="W2" s="364"/>
    </row>
    <row r="3" spans="1:23" s="3" customFormat="1" ht="15.95" customHeight="1">
      <c r="A3" s="5" t="s">
        <v>192</v>
      </c>
      <c r="B3" s="5" t="s">
        <v>356</v>
      </c>
      <c r="C3" s="515" t="s">
        <v>406</v>
      </c>
      <c r="D3" s="512" t="s">
        <v>204</v>
      </c>
      <c r="E3" s="512" t="s">
        <v>408</v>
      </c>
      <c r="F3" s="512" t="s">
        <v>408</v>
      </c>
      <c r="G3" s="512" t="s">
        <v>352</v>
      </c>
      <c r="H3" s="513" t="s">
        <v>1166</v>
      </c>
      <c r="I3" s="513" t="s">
        <v>596</v>
      </c>
      <c r="J3" s="694" t="s">
        <v>361</v>
      </c>
      <c r="K3" s="695"/>
      <c r="L3" s="694" t="s">
        <v>409</v>
      </c>
      <c r="M3" s="695"/>
      <c r="N3" s="694" t="s">
        <v>410</v>
      </c>
      <c r="O3" s="695"/>
      <c r="P3" s="5" t="s">
        <v>411</v>
      </c>
      <c r="Q3" s="206" t="s">
        <v>412</v>
      </c>
      <c r="R3" s="206" t="s">
        <v>413</v>
      </c>
      <c r="S3" s="365" t="s">
        <v>414</v>
      </c>
      <c r="T3" s="365" t="s">
        <v>415</v>
      </c>
      <c r="U3" s="365" t="s">
        <v>416</v>
      </c>
      <c r="V3" s="365" t="s">
        <v>417</v>
      </c>
      <c r="W3" s="365" t="s">
        <v>418</v>
      </c>
    </row>
    <row r="4" spans="1:23" s="3" customFormat="1" ht="15.95" customHeight="1">
      <c r="A4" s="5" t="s">
        <v>355</v>
      </c>
      <c r="C4" s="5" t="s">
        <v>367</v>
      </c>
      <c r="D4" s="5" t="s">
        <v>205</v>
      </c>
      <c r="E4" s="5" t="s">
        <v>407</v>
      </c>
      <c r="F4" s="5" t="s">
        <v>648</v>
      </c>
      <c r="G4" s="5" t="s">
        <v>206</v>
      </c>
      <c r="H4" s="515" t="s">
        <v>1167</v>
      </c>
      <c r="I4" s="515" t="s">
        <v>597</v>
      </c>
      <c r="J4" s="694" t="s">
        <v>367</v>
      </c>
      <c r="K4" s="695"/>
      <c r="L4" s="694" t="s">
        <v>367</v>
      </c>
      <c r="M4" s="695"/>
      <c r="N4" s="694" t="s">
        <v>367</v>
      </c>
      <c r="O4" s="695"/>
      <c r="P4" s="5" t="s">
        <v>368</v>
      </c>
      <c r="Q4" s="5" t="s">
        <v>368</v>
      </c>
      <c r="R4" s="5" t="s">
        <v>368</v>
      </c>
      <c r="S4" s="365" t="s">
        <v>193</v>
      </c>
      <c r="T4" s="365" t="s">
        <v>193</v>
      </c>
      <c r="U4" s="365" t="s">
        <v>193</v>
      </c>
      <c r="V4" s="365" t="s">
        <v>193</v>
      </c>
      <c r="W4" s="365" t="s">
        <v>419</v>
      </c>
    </row>
    <row r="5" spans="1:23" s="3" customFormat="1" ht="15.95" customHeight="1">
      <c r="A5" s="5"/>
      <c r="B5" s="6"/>
      <c r="C5" s="515" t="s">
        <v>194</v>
      </c>
      <c r="D5" s="5" t="s">
        <v>367</v>
      </c>
      <c r="E5" s="5" t="s">
        <v>367</v>
      </c>
      <c r="F5" s="5" t="s">
        <v>367</v>
      </c>
      <c r="G5" s="5" t="s">
        <v>367</v>
      </c>
      <c r="H5" s="5" t="s">
        <v>367</v>
      </c>
      <c r="I5" s="515" t="s">
        <v>595</v>
      </c>
      <c r="J5" s="696" t="s">
        <v>195</v>
      </c>
      <c r="K5" s="697"/>
      <c r="L5" s="696" t="s">
        <v>196</v>
      </c>
      <c r="M5" s="697"/>
      <c r="N5" s="696" t="s">
        <v>197</v>
      </c>
      <c r="O5" s="697"/>
      <c r="P5" s="8" t="s">
        <v>198</v>
      </c>
      <c r="Q5" s="8" t="s">
        <v>199</v>
      </c>
      <c r="R5" s="8" t="s">
        <v>200</v>
      </c>
      <c r="S5" s="365" t="s">
        <v>201</v>
      </c>
      <c r="T5" s="365" t="s">
        <v>207</v>
      </c>
      <c r="U5" s="365" t="s">
        <v>208</v>
      </c>
      <c r="V5" s="365" t="s">
        <v>209</v>
      </c>
      <c r="W5" s="365" t="s">
        <v>210</v>
      </c>
    </row>
    <row r="6" spans="1:23" s="3" customFormat="1" ht="26.65" customHeight="1">
      <c r="A6" s="7">
        <v>1</v>
      </c>
      <c r="B6" s="9" t="s">
        <v>336</v>
      </c>
      <c r="C6" s="423">
        <v>187743</v>
      </c>
      <c r="D6" s="45">
        <v>18272</v>
      </c>
      <c r="E6" s="45">
        <v>0</v>
      </c>
      <c r="F6" s="45">
        <v>0</v>
      </c>
      <c r="G6" s="45">
        <v>1728</v>
      </c>
      <c r="H6" s="45">
        <v>0</v>
      </c>
      <c r="I6" s="45">
        <v>167743</v>
      </c>
      <c r="J6" s="356">
        <v>0</v>
      </c>
      <c r="K6" s="353">
        <v>186774</v>
      </c>
      <c r="L6" s="356">
        <v>0</v>
      </c>
      <c r="M6" s="195">
        <v>180825</v>
      </c>
      <c r="N6" s="357">
        <v>0</v>
      </c>
      <c r="O6" s="250">
        <v>175588</v>
      </c>
      <c r="P6" s="250">
        <v>906741</v>
      </c>
      <c r="Q6" s="250">
        <v>532620</v>
      </c>
      <c r="R6" s="250">
        <v>511710</v>
      </c>
      <c r="S6" s="366">
        <f>Q6/P6*100</f>
        <v>58.740037121956547</v>
      </c>
      <c r="T6" s="366">
        <f>R6/Q6*100</f>
        <v>96.074124141038638</v>
      </c>
      <c r="U6" s="367">
        <f>(L6+M6)/(J6+K6)*100</f>
        <v>96.814867165665447</v>
      </c>
      <c r="V6" s="366">
        <f>(N6+O6)/(J6+K6)*100</f>
        <v>94.01094370736827</v>
      </c>
      <c r="W6" s="366">
        <f>(J6+K6)/C6*100</f>
        <v>99.48386890589795</v>
      </c>
    </row>
    <row r="7" spans="1:23" s="3" customFormat="1" ht="26.65" customHeight="1">
      <c r="A7" s="510">
        <v>2</v>
      </c>
      <c r="B7" s="9" t="s">
        <v>338</v>
      </c>
      <c r="C7" s="423">
        <v>52839</v>
      </c>
      <c r="D7" s="251">
        <v>10400</v>
      </c>
      <c r="E7" s="5">
        <v>0</v>
      </c>
      <c r="F7" s="45">
        <v>0</v>
      </c>
      <c r="G7" s="45">
        <v>0</v>
      </c>
      <c r="H7" s="45">
        <v>0</v>
      </c>
      <c r="I7" s="45">
        <v>42439</v>
      </c>
      <c r="J7" s="358">
        <v>3</v>
      </c>
      <c r="K7" s="250">
        <v>52691</v>
      </c>
      <c r="L7" s="358">
        <v>3</v>
      </c>
      <c r="M7" s="354">
        <v>51070</v>
      </c>
      <c r="N7" s="359">
        <v>3</v>
      </c>
      <c r="O7" s="250">
        <v>49747</v>
      </c>
      <c r="P7" s="250">
        <v>318573</v>
      </c>
      <c r="Q7" s="250">
        <v>154881</v>
      </c>
      <c r="R7" s="250">
        <v>144367</v>
      </c>
      <c r="S7" s="366">
        <f t="shared" ref="S7:S46" si="0">Q7/P7*100</f>
        <v>48.617114444726958</v>
      </c>
      <c r="T7" s="366">
        <f t="shared" ref="T7:T46" si="1">R7/Q7*100</f>
        <v>93.211562425345903</v>
      </c>
      <c r="U7" s="367">
        <f t="shared" ref="U7:U46" si="2">(L7+M7)/(J7+K7)*100</f>
        <v>96.923748434356852</v>
      </c>
      <c r="V7" s="366">
        <f t="shared" ref="V7:V46" si="3">(N7+O7)/(J7+K7)*100</f>
        <v>94.413026150984933</v>
      </c>
      <c r="W7" s="366">
        <f t="shared" ref="W7:W46" si="4">(J7+K7)/C7*100</f>
        <v>99.725581483374029</v>
      </c>
    </row>
    <row r="8" spans="1:23" s="3" customFormat="1" ht="26.65" customHeight="1">
      <c r="A8" s="510">
        <v>3</v>
      </c>
      <c r="B8" s="9" t="s">
        <v>315</v>
      </c>
      <c r="C8" s="423">
        <v>12403</v>
      </c>
      <c r="D8" s="45">
        <v>3175</v>
      </c>
      <c r="E8" s="45">
        <v>3430</v>
      </c>
      <c r="F8" s="45">
        <v>4521</v>
      </c>
      <c r="G8" s="45">
        <v>0</v>
      </c>
      <c r="H8" s="45">
        <v>0</v>
      </c>
      <c r="I8" s="45">
        <v>1277</v>
      </c>
      <c r="J8" s="358">
        <v>0</v>
      </c>
      <c r="K8" s="250">
        <v>12121</v>
      </c>
      <c r="L8" s="358">
        <v>0</v>
      </c>
      <c r="M8" s="354">
        <v>11219</v>
      </c>
      <c r="N8" s="359">
        <v>0</v>
      </c>
      <c r="O8" s="250">
        <v>11208</v>
      </c>
      <c r="P8" s="250">
        <v>88000</v>
      </c>
      <c r="Q8" s="250">
        <v>36315</v>
      </c>
      <c r="R8" s="250">
        <v>33208</v>
      </c>
      <c r="S8" s="366">
        <f t="shared" si="0"/>
        <v>41.267045454545453</v>
      </c>
      <c r="T8" s="366">
        <f t="shared" si="1"/>
        <v>91.444306760291894</v>
      </c>
      <c r="U8" s="367">
        <f t="shared" si="2"/>
        <v>92.558369771471007</v>
      </c>
      <c r="V8" s="366">
        <f t="shared" si="3"/>
        <v>92.467618183318208</v>
      </c>
      <c r="W8" s="366">
        <f t="shared" si="4"/>
        <v>97.726356526646768</v>
      </c>
    </row>
    <row r="9" spans="1:23" s="3" customFormat="1" ht="26.65" customHeight="1">
      <c r="A9" s="510">
        <v>4</v>
      </c>
      <c r="B9" s="9" t="s">
        <v>331</v>
      </c>
      <c r="C9" s="423">
        <v>12917</v>
      </c>
      <c r="D9" s="45">
        <v>1130</v>
      </c>
      <c r="E9" s="45">
        <v>6879</v>
      </c>
      <c r="F9" s="45">
        <v>3997</v>
      </c>
      <c r="G9" s="45">
        <v>911</v>
      </c>
      <c r="H9" s="45">
        <v>0</v>
      </c>
      <c r="I9" s="45">
        <v>0</v>
      </c>
      <c r="J9" s="358">
        <v>0</v>
      </c>
      <c r="K9" s="250">
        <v>12090</v>
      </c>
      <c r="L9" s="358">
        <v>0</v>
      </c>
      <c r="M9" s="354">
        <v>9884</v>
      </c>
      <c r="N9" s="359">
        <v>0</v>
      </c>
      <c r="O9" s="250">
        <v>9745</v>
      </c>
      <c r="P9" s="250">
        <v>72594</v>
      </c>
      <c r="Q9" s="250">
        <v>41058</v>
      </c>
      <c r="R9" s="250">
        <v>33123</v>
      </c>
      <c r="S9" s="366">
        <f t="shared" si="0"/>
        <v>56.558393255640958</v>
      </c>
      <c r="T9" s="366">
        <f t="shared" si="1"/>
        <v>80.673681134005548</v>
      </c>
      <c r="U9" s="367">
        <f t="shared" si="2"/>
        <v>81.753515301902397</v>
      </c>
      <c r="V9" s="366">
        <f t="shared" si="3"/>
        <v>80.603804797353177</v>
      </c>
      <c r="W9" s="366">
        <f t="shared" si="4"/>
        <v>93.597584578462488</v>
      </c>
    </row>
    <row r="10" spans="1:23" s="3" customFormat="1" ht="26.65" customHeight="1">
      <c r="A10" s="510">
        <v>5</v>
      </c>
      <c r="B10" s="9" t="s">
        <v>339</v>
      </c>
      <c r="C10" s="423">
        <v>53921</v>
      </c>
      <c r="D10" s="45">
        <v>643</v>
      </c>
      <c r="E10" s="45">
        <v>0</v>
      </c>
      <c r="F10" s="45">
        <v>2313</v>
      </c>
      <c r="G10" s="45">
        <v>0</v>
      </c>
      <c r="H10" s="45">
        <v>0</v>
      </c>
      <c r="I10" s="45">
        <v>50965</v>
      </c>
      <c r="J10" s="358">
        <v>0</v>
      </c>
      <c r="K10" s="250">
        <v>53814</v>
      </c>
      <c r="L10" s="358">
        <v>0</v>
      </c>
      <c r="M10" s="354">
        <v>52478</v>
      </c>
      <c r="N10" s="359">
        <v>0</v>
      </c>
      <c r="O10" s="250">
        <v>50929</v>
      </c>
      <c r="P10" s="250">
        <v>261024</v>
      </c>
      <c r="Q10" s="250">
        <v>154857</v>
      </c>
      <c r="R10" s="250">
        <v>147436</v>
      </c>
      <c r="S10" s="366">
        <f t="shared" si="0"/>
        <v>59.326728576682605</v>
      </c>
      <c r="T10" s="366">
        <f t="shared" si="1"/>
        <v>95.207836907598619</v>
      </c>
      <c r="U10" s="367">
        <f t="shared" si="2"/>
        <v>97.51737466086891</v>
      </c>
      <c r="V10" s="366">
        <f t="shared" si="3"/>
        <v>94.638941539376376</v>
      </c>
      <c r="W10" s="366">
        <f t="shared" si="4"/>
        <v>99.801561543739908</v>
      </c>
    </row>
    <row r="11" spans="1:23" s="3" customFormat="1" ht="26.65" customHeight="1">
      <c r="A11" s="510">
        <v>7</v>
      </c>
      <c r="B11" s="9" t="s">
        <v>847</v>
      </c>
      <c r="C11" s="423">
        <v>5398</v>
      </c>
      <c r="D11" s="45">
        <v>1141</v>
      </c>
      <c r="E11" s="45">
        <v>719</v>
      </c>
      <c r="F11" s="45">
        <v>586</v>
      </c>
      <c r="G11" s="45">
        <v>0</v>
      </c>
      <c r="H11" s="45">
        <v>0</v>
      </c>
      <c r="I11" s="45">
        <v>2952</v>
      </c>
      <c r="J11" s="358">
        <v>0</v>
      </c>
      <c r="K11" s="250">
        <v>4666</v>
      </c>
      <c r="L11" s="358">
        <v>0</v>
      </c>
      <c r="M11" s="354">
        <v>4238</v>
      </c>
      <c r="N11" s="359">
        <v>0</v>
      </c>
      <c r="O11" s="250">
        <v>4089</v>
      </c>
      <c r="P11" s="250">
        <v>17677</v>
      </c>
      <c r="Q11" s="250">
        <v>14672</v>
      </c>
      <c r="R11" s="250">
        <v>12784</v>
      </c>
      <c r="S11" s="366">
        <f t="shared" si="0"/>
        <v>83.000509136165633</v>
      </c>
      <c r="T11" s="366">
        <f t="shared" si="1"/>
        <v>87.131952017448199</v>
      </c>
      <c r="U11" s="367">
        <f t="shared" si="2"/>
        <v>90.827261037291038</v>
      </c>
      <c r="V11" s="366">
        <f t="shared" si="3"/>
        <v>87.633947706815263</v>
      </c>
      <c r="W11" s="366">
        <f t="shared" si="4"/>
        <v>86.439422008151169</v>
      </c>
    </row>
    <row r="12" spans="1:23" s="3" customFormat="1" ht="26.65" customHeight="1">
      <c r="A12" s="510">
        <v>8</v>
      </c>
      <c r="B12" s="9" t="s">
        <v>337</v>
      </c>
      <c r="C12" s="423">
        <v>61495</v>
      </c>
      <c r="D12" s="45">
        <v>24300</v>
      </c>
      <c r="E12" s="45">
        <v>8457</v>
      </c>
      <c r="F12" s="45">
        <v>7445</v>
      </c>
      <c r="G12" s="45">
        <v>0</v>
      </c>
      <c r="H12" s="45">
        <v>0</v>
      </c>
      <c r="I12" s="45">
        <v>21293</v>
      </c>
      <c r="J12" s="358">
        <v>0</v>
      </c>
      <c r="K12" s="250">
        <v>59893</v>
      </c>
      <c r="L12" s="358">
        <v>0</v>
      </c>
      <c r="M12" s="354">
        <v>55776</v>
      </c>
      <c r="N12" s="359">
        <v>0</v>
      </c>
      <c r="O12" s="250">
        <v>54496</v>
      </c>
      <c r="P12" s="250">
        <v>250684</v>
      </c>
      <c r="Q12" s="250">
        <v>182014</v>
      </c>
      <c r="R12" s="250">
        <v>164090</v>
      </c>
      <c r="S12" s="366">
        <f t="shared" si="0"/>
        <v>72.606947391935662</v>
      </c>
      <c r="T12" s="366">
        <f t="shared" si="1"/>
        <v>90.152405858889978</v>
      </c>
      <c r="U12" s="367">
        <f t="shared" si="2"/>
        <v>93.126074833452989</v>
      </c>
      <c r="V12" s="366">
        <f t="shared" si="3"/>
        <v>90.988930258961815</v>
      </c>
      <c r="W12" s="366">
        <f t="shared" si="4"/>
        <v>97.394910155297183</v>
      </c>
    </row>
    <row r="13" spans="1:23" s="3" customFormat="1" ht="26.65" customHeight="1">
      <c r="A13" s="510">
        <v>9</v>
      </c>
      <c r="B13" s="9" t="s">
        <v>313</v>
      </c>
      <c r="C13" s="423">
        <v>32499</v>
      </c>
      <c r="D13" s="45">
        <v>9327</v>
      </c>
      <c r="E13" s="45">
        <v>0</v>
      </c>
      <c r="F13" s="45">
        <v>13380</v>
      </c>
      <c r="G13" s="45">
        <v>0</v>
      </c>
      <c r="H13" s="45">
        <v>0</v>
      </c>
      <c r="I13" s="45">
        <v>9792</v>
      </c>
      <c r="J13" s="358">
        <v>0</v>
      </c>
      <c r="K13" s="250">
        <v>32499</v>
      </c>
      <c r="L13" s="358">
        <v>0</v>
      </c>
      <c r="M13" s="354">
        <v>32158</v>
      </c>
      <c r="N13" s="359">
        <v>0</v>
      </c>
      <c r="O13" s="250">
        <v>31370</v>
      </c>
      <c r="P13" s="250">
        <v>156000</v>
      </c>
      <c r="Q13" s="250">
        <v>102750</v>
      </c>
      <c r="R13" s="250">
        <v>89038</v>
      </c>
      <c r="S13" s="366">
        <f t="shared" si="0"/>
        <v>65.865384615384613</v>
      </c>
      <c r="T13" s="366">
        <f t="shared" si="1"/>
        <v>86.654987834549885</v>
      </c>
      <c r="U13" s="367">
        <f t="shared" si="2"/>
        <v>98.950736945752183</v>
      </c>
      <c r="V13" s="366">
        <f t="shared" si="3"/>
        <v>96.526046955290937</v>
      </c>
      <c r="W13" s="366">
        <f t="shared" si="4"/>
        <v>100</v>
      </c>
    </row>
    <row r="14" spans="1:23" s="3" customFormat="1" ht="26.65" customHeight="1">
      <c r="A14" s="510">
        <v>10</v>
      </c>
      <c r="B14" s="9" t="s">
        <v>326</v>
      </c>
      <c r="C14" s="423">
        <v>5219</v>
      </c>
      <c r="D14" s="45">
        <v>1103</v>
      </c>
      <c r="E14" s="45">
        <v>137</v>
      </c>
      <c r="F14" s="45">
        <v>3979</v>
      </c>
      <c r="G14" s="45">
        <v>0</v>
      </c>
      <c r="H14" s="45">
        <v>0</v>
      </c>
      <c r="I14" s="45">
        <v>0</v>
      </c>
      <c r="J14" s="358">
        <v>0</v>
      </c>
      <c r="K14" s="250">
        <v>4147</v>
      </c>
      <c r="L14" s="358">
        <v>0</v>
      </c>
      <c r="M14" s="354">
        <v>3710</v>
      </c>
      <c r="N14" s="359">
        <v>0</v>
      </c>
      <c r="O14" s="250">
        <v>3541</v>
      </c>
      <c r="P14" s="250">
        <v>20059</v>
      </c>
      <c r="Q14" s="250">
        <v>13786</v>
      </c>
      <c r="R14" s="250">
        <v>11362</v>
      </c>
      <c r="S14" s="366">
        <f t="shared" si="0"/>
        <v>68.727254598933158</v>
      </c>
      <c r="T14" s="366">
        <f t="shared" si="1"/>
        <v>82.416944726534169</v>
      </c>
      <c r="U14" s="367">
        <f t="shared" si="2"/>
        <v>89.462261876054981</v>
      </c>
      <c r="V14" s="366">
        <f t="shared" si="3"/>
        <v>85.387026766337115</v>
      </c>
      <c r="W14" s="366">
        <f t="shared" si="4"/>
        <v>79.459666602797469</v>
      </c>
    </row>
    <row r="15" spans="1:23" s="3" customFormat="1" ht="26.65" customHeight="1">
      <c r="A15" s="510">
        <v>13</v>
      </c>
      <c r="B15" s="9" t="s">
        <v>308</v>
      </c>
      <c r="C15" s="423">
        <v>20855</v>
      </c>
      <c r="D15" s="45">
        <v>17829</v>
      </c>
      <c r="E15" s="45">
        <v>1010</v>
      </c>
      <c r="F15" s="45">
        <v>910</v>
      </c>
      <c r="G15" s="45">
        <v>0</v>
      </c>
      <c r="H15" s="45">
        <v>0</v>
      </c>
      <c r="I15" s="45">
        <v>1106</v>
      </c>
      <c r="J15" s="360">
        <v>22</v>
      </c>
      <c r="K15" s="250">
        <v>21113</v>
      </c>
      <c r="L15" s="360">
        <v>22</v>
      </c>
      <c r="M15" s="354">
        <v>21036</v>
      </c>
      <c r="N15" s="15">
        <v>22</v>
      </c>
      <c r="O15" s="250">
        <v>20855</v>
      </c>
      <c r="P15" s="250">
        <v>94800</v>
      </c>
      <c r="Q15" s="250">
        <v>61621</v>
      </c>
      <c r="R15" s="250">
        <v>57904</v>
      </c>
      <c r="S15" s="366">
        <f t="shared" si="0"/>
        <v>65.001054852320678</v>
      </c>
      <c r="T15" s="366">
        <f t="shared" si="1"/>
        <v>93.967965466318304</v>
      </c>
      <c r="U15" s="367">
        <f t="shared" si="2"/>
        <v>99.635675419919565</v>
      </c>
      <c r="V15" s="366">
        <f t="shared" si="3"/>
        <v>98.779276082327897</v>
      </c>
      <c r="W15" s="366">
        <f t="shared" si="4"/>
        <v>101.34260369216015</v>
      </c>
    </row>
    <row r="16" spans="1:23" s="10" customFormat="1" ht="26.65" customHeight="1">
      <c r="A16" s="510">
        <v>14</v>
      </c>
      <c r="B16" s="9" t="s">
        <v>307</v>
      </c>
      <c r="C16" s="423">
        <v>10878</v>
      </c>
      <c r="D16" s="45">
        <v>1518</v>
      </c>
      <c r="E16" s="45">
        <v>0</v>
      </c>
      <c r="F16" s="45">
        <v>0</v>
      </c>
      <c r="G16" s="45">
        <v>0</v>
      </c>
      <c r="H16" s="45">
        <v>0</v>
      </c>
      <c r="I16" s="45">
        <v>9360</v>
      </c>
      <c r="J16" s="358">
        <v>0</v>
      </c>
      <c r="K16" s="250">
        <v>10398</v>
      </c>
      <c r="L16" s="358">
        <v>0</v>
      </c>
      <c r="M16" s="354">
        <v>10356</v>
      </c>
      <c r="N16" s="359">
        <v>0</v>
      </c>
      <c r="O16" s="250">
        <v>10292</v>
      </c>
      <c r="P16" s="250">
        <v>50937</v>
      </c>
      <c r="Q16" s="250">
        <v>31315</v>
      </c>
      <c r="R16" s="250">
        <v>28488</v>
      </c>
      <c r="S16" s="366">
        <f t="shared" si="0"/>
        <v>61.477904077586047</v>
      </c>
      <c r="T16" s="366">
        <f t="shared" si="1"/>
        <v>90.972377454893817</v>
      </c>
      <c r="U16" s="367">
        <f t="shared" si="2"/>
        <v>99.596076168493937</v>
      </c>
      <c r="V16" s="366">
        <f t="shared" si="3"/>
        <v>98.980573187151379</v>
      </c>
      <c r="W16" s="366">
        <f t="shared" si="4"/>
        <v>95.587424158852727</v>
      </c>
    </row>
    <row r="17" spans="1:23" s="3" customFormat="1" ht="26.65" customHeight="1">
      <c r="A17" s="510">
        <v>16</v>
      </c>
      <c r="B17" s="9" t="s">
        <v>311</v>
      </c>
      <c r="C17" s="423">
        <v>12378</v>
      </c>
      <c r="D17" s="45">
        <v>2136</v>
      </c>
      <c r="E17" s="45">
        <v>0</v>
      </c>
      <c r="F17" s="45">
        <v>226</v>
      </c>
      <c r="G17" s="45">
        <v>0</v>
      </c>
      <c r="H17" s="45">
        <v>0</v>
      </c>
      <c r="I17" s="45">
        <v>10016</v>
      </c>
      <c r="J17" s="358">
        <v>0</v>
      </c>
      <c r="K17" s="250">
        <v>12416</v>
      </c>
      <c r="L17" s="358">
        <v>0</v>
      </c>
      <c r="M17" s="354">
        <v>11544</v>
      </c>
      <c r="N17" s="359">
        <v>0</v>
      </c>
      <c r="O17" s="250">
        <v>11502</v>
      </c>
      <c r="P17" s="250">
        <v>50310</v>
      </c>
      <c r="Q17" s="250">
        <v>36900</v>
      </c>
      <c r="R17" s="250">
        <v>34016</v>
      </c>
      <c r="S17" s="366">
        <f t="shared" si="0"/>
        <v>73.345259391771023</v>
      </c>
      <c r="T17" s="366">
        <f t="shared" si="1"/>
        <v>92.184281842818422</v>
      </c>
      <c r="U17" s="367">
        <f t="shared" si="2"/>
        <v>92.976804123711347</v>
      </c>
      <c r="V17" s="366">
        <f t="shared" si="3"/>
        <v>92.638530927835049</v>
      </c>
      <c r="W17" s="366">
        <f t="shared" si="4"/>
        <v>100.30699628372919</v>
      </c>
    </row>
    <row r="18" spans="1:23" s="3" customFormat="1" ht="26.65" customHeight="1">
      <c r="A18" s="510">
        <v>18</v>
      </c>
      <c r="B18" s="9" t="s">
        <v>325</v>
      </c>
      <c r="C18" s="423">
        <v>8183</v>
      </c>
      <c r="D18" s="45">
        <v>0</v>
      </c>
      <c r="E18" s="45">
        <v>1484</v>
      </c>
      <c r="F18" s="45">
        <v>6699</v>
      </c>
      <c r="G18" s="45">
        <v>0</v>
      </c>
      <c r="H18" s="45">
        <v>0</v>
      </c>
      <c r="I18" s="45">
        <v>0</v>
      </c>
      <c r="J18" s="358">
        <v>826</v>
      </c>
      <c r="K18" s="250">
        <v>7357</v>
      </c>
      <c r="L18" s="358">
        <v>826</v>
      </c>
      <c r="M18" s="354">
        <v>5969</v>
      </c>
      <c r="N18" s="359">
        <v>826</v>
      </c>
      <c r="O18" s="250">
        <v>5937</v>
      </c>
      <c r="P18" s="250">
        <v>27500</v>
      </c>
      <c r="Q18" s="250">
        <v>26116</v>
      </c>
      <c r="R18" s="250">
        <v>22419</v>
      </c>
      <c r="S18" s="366">
        <f t="shared" si="0"/>
        <v>94.967272727272729</v>
      </c>
      <c r="T18" s="366">
        <f t="shared" si="1"/>
        <v>85.843927094501453</v>
      </c>
      <c r="U18" s="367">
        <f t="shared" si="2"/>
        <v>83.038005621410235</v>
      </c>
      <c r="V18" s="366">
        <f t="shared" si="3"/>
        <v>82.646950995967245</v>
      </c>
      <c r="W18" s="366">
        <f t="shared" si="4"/>
        <v>100</v>
      </c>
    </row>
    <row r="19" spans="1:23" s="3" customFormat="1" ht="26.65" customHeight="1">
      <c r="A19" s="510">
        <v>19</v>
      </c>
      <c r="B19" s="9" t="s">
        <v>830</v>
      </c>
      <c r="C19" s="423">
        <v>12303</v>
      </c>
      <c r="D19" s="45">
        <v>7037</v>
      </c>
      <c r="E19" s="270">
        <v>0</v>
      </c>
      <c r="F19" s="45">
        <v>5266</v>
      </c>
      <c r="G19" s="45">
        <v>0</v>
      </c>
      <c r="H19" s="45">
        <v>0</v>
      </c>
      <c r="I19" s="45">
        <v>0</v>
      </c>
      <c r="J19" s="358">
        <v>665</v>
      </c>
      <c r="K19" s="250">
        <v>11559</v>
      </c>
      <c r="L19" s="358">
        <v>665</v>
      </c>
      <c r="M19" s="354">
        <v>10719</v>
      </c>
      <c r="N19" s="359">
        <v>665</v>
      </c>
      <c r="O19" s="250">
        <v>10683</v>
      </c>
      <c r="P19" s="250">
        <v>61500</v>
      </c>
      <c r="Q19" s="250">
        <v>39144</v>
      </c>
      <c r="R19" s="250">
        <v>33493</v>
      </c>
      <c r="S19" s="366">
        <f>Q19/P19*100</f>
        <v>63.648780487804878</v>
      </c>
      <c r="T19" s="366">
        <f>R19/Q19*100</f>
        <v>85.563560188023715</v>
      </c>
      <c r="U19" s="367">
        <f>(L19+M19)/(J19+K19)*100</f>
        <v>93.1282722513089</v>
      </c>
      <c r="V19" s="366">
        <f t="shared" si="3"/>
        <v>92.833769633507856</v>
      </c>
      <c r="W19" s="366">
        <f t="shared" si="4"/>
        <v>99.357880191823128</v>
      </c>
    </row>
    <row r="20" spans="1:23" s="3" customFormat="1" ht="26.65" customHeight="1">
      <c r="A20" s="510">
        <v>20</v>
      </c>
      <c r="B20" s="9" t="s">
        <v>309</v>
      </c>
      <c r="C20" s="423">
        <v>26153</v>
      </c>
      <c r="D20" s="45">
        <v>5508</v>
      </c>
      <c r="E20" s="270">
        <v>0</v>
      </c>
      <c r="F20" s="45">
        <v>5438</v>
      </c>
      <c r="G20" s="45">
        <v>0</v>
      </c>
      <c r="H20" s="45">
        <v>971</v>
      </c>
      <c r="I20" s="45">
        <v>14236</v>
      </c>
      <c r="J20" s="360">
        <v>9</v>
      </c>
      <c r="K20" s="250">
        <v>25076</v>
      </c>
      <c r="L20" s="360">
        <v>9</v>
      </c>
      <c r="M20" s="354">
        <v>23614</v>
      </c>
      <c r="N20" s="15">
        <v>9</v>
      </c>
      <c r="O20" s="250">
        <v>23334</v>
      </c>
      <c r="P20" s="250">
        <v>96000</v>
      </c>
      <c r="Q20" s="250">
        <v>73837</v>
      </c>
      <c r="R20" s="250">
        <v>68726</v>
      </c>
      <c r="S20" s="366">
        <f t="shared" si="0"/>
        <v>76.91354166666666</v>
      </c>
      <c r="T20" s="366">
        <f>R20/Q20*100</f>
        <v>93.077996126603196</v>
      </c>
      <c r="U20" s="367">
        <f>(L20+M20)/(J20+K20)*100</f>
        <v>94.171815826190951</v>
      </c>
      <c r="V20" s="366">
        <f t="shared" si="3"/>
        <v>93.055610922862257</v>
      </c>
      <c r="W20" s="366">
        <f t="shared" si="4"/>
        <v>95.916338469774018</v>
      </c>
    </row>
    <row r="21" spans="1:23" s="3" customFormat="1" ht="26.65" customHeight="1">
      <c r="A21" s="510">
        <v>21</v>
      </c>
      <c r="B21" s="9" t="s">
        <v>314</v>
      </c>
      <c r="C21" s="423">
        <v>28461</v>
      </c>
      <c r="D21" s="45">
        <v>11577</v>
      </c>
      <c r="E21" s="270">
        <v>0</v>
      </c>
      <c r="F21" s="45">
        <v>5744</v>
      </c>
      <c r="G21" s="45">
        <v>0</v>
      </c>
      <c r="H21" s="45">
        <v>0</v>
      </c>
      <c r="I21" s="45">
        <v>11140</v>
      </c>
      <c r="J21" s="358">
        <v>0</v>
      </c>
      <c r="K21" s="250">
        <v>27681</v>
      </c>
      <c r="L21" s="358">
        <v>0</v>
      </c>
      <c r="M21" s="354">
        <v>26570</v>
      </c>
      <c r="N21" s="359">
        <v>0</v>
      </c>
      <c r="O21" s="250">
        <v>26019</v>
      </c>
      <c r="P21" s="250">
        <v>111500</v>
      </c>
      <c r="Q21" s="250">
        <v>82994</v>
      </c>
      <c r="R21" s="250">
        <v>75838</v>
      </c>
      <c r="S21" s="366">
        <f t="shared" si="0"/>
        <v>74.434080717488797</v>
      </c>
      <c r="T21" s="366">
        <f t="shared" si="1"/>
        <v>91.377689953490616</v>
      </c>
      <c r="U21" s="367">
        <f t="shared" si="2"/>
        <v>95.986416675698123</v>
      </c>
      <c r="V21" s="366">
        <f t="shared" si="3"/>
        <v>93.995881651674424</v>
      </c>
      <c r="W21" s="366">
        <f t="shared" si="4"/>
        <v>97.259407610414257</v>
      </c>
    </row>
    <row r="22" spans="1:23" s="3" customFormat="1" ht="26.65" customHeight="1">
      <c r="A22" s="510">
        <v>22</v>
      </c>
      <c r="B22" s="9" t="s">
        <v>327</v>
      </c>
      <c r="C22" s="423">
        <v>6303</v>
      </c>
      <c r="D22" s="45">
        <v>0</v>
      </c>
      <c r="E22" s="270">
        <v>0</v>
      </c>
      <c r="F22" s="45">
        <v>6303</v>
      </c>
      <c r="G22" s="45">
        <v>0</v>
      </c>
      <c r="H22" s="45">
        <v>0</v>
      </c>
      <c r="I22" s="45">
        <v>0</v>
      </c>
      <c r="J22" s="360">
        <v>0</v>
      </c>
      <c r="K22" s="250">
        <v>6303</v>
      </c>
      <c r="L22" s="360">
        <v>0</v>
      </c>
      <c r="M22" s="354">
        <v>5727</v>
      </c>
      <c r="N22" s="15">
        <v>0</v>
      </c>
      <c r="O22" s="250">
        <v>5721</v>
      </c>
      <c r="P22" s="250">
        <v>27930</v>
      </c>
      <c r="Q22" s="250">
        <v>19122</v>
      </c>
      <c r="R22" s="250">
        <v>17268</v>
      </c>
      <c r="S22" s="366">
        <f t="shared" si="0"/>
        <v>68.464017185821703</v>
      </c>
      <c r="T22" s="366">
        <f t="shared" si="1"/>
        <v>90.304361468465643</v>
      </c>
      <c r="U22" s="367">
        <f t="shared" si="2"/>
        <v>90.861494526415996</v>
      </c>
      <c r="V22" s="366">
        <f t="shared" si="3"/>
        <v>90.76630176106616</v>
      </c>
      <c r="W22" s="366">
        <f t="shared" si="4"/>
        <v>100</v>
      </c>
    </row>
    <row r="23" spans="1:23" s="3" customFormat="1" ht="26.65" customHeight="1">
      <c r="A23" s="510">
        <v>23</v>
      </c>
      <c r="B23" s="9" t="s">
        <v>334</v>
      </c>
      <c r="C23" s="423">
        <v>2674</v>
      </c>
      <c r="D23" s="45">
        <v>409</v>
      </c>
      <c r="E23" s="270">
        <v>107</v>
      </c>
      <c r="F23" s="45">
        <v>1655</v>
      </c>
      <c r="G23" s="45">
        <v>503</v>
      </c>
      <c r="H23" s="45">
        <v>0</v>
      </c>
      <c r="I23" s="45">
        <v>0</v>
      </c>
      <c r="J23" s="358">
        <v>0</v>
      </c>
      <c r="K23" s="250">
        <v>2547</v>
      </c>
      <c r="L23" s="358">
        <v>0</v>
      </c>
      <c r="M23" s="354">
        <v>2049</v>
      </c>
      <c r="N23" s="359">
        <v>0</v>
      </c>
      <c r="O23" s="250">
        <v>2045</v>
      </c>
      <c r="P23" s="250">
        <v>14118</v>
      </c>
      <c r="Q23" s="250">
        <v>9750</v>
      </c>
      <c r="R23" s="250">
        <v>6978</v>
      </c>
      <c r="S23" s="366">
        <f t="shared" si="0"/>
        <v>69.060773480662988</v>
      </c>
      <c r="T23" s="366">
        <f t="shared" si="1"/>
        <v>71.569230769230771</v>
      </c>
      <c r="U23" s="367">
        <f t="shared" si="2"/>
        <v>80.447585394581864</v>
      </c>
      <c r="V23" s="366">
        <f t="shared" si="3"/>
        <v>80.290537887711039</v>
      </c>
      <c r="W23" s="366">
        <f t="shared" si="4"/>
        <v>95.250560957367242</v>
      </c>
    </row>
    <row r="24" spans="1:23" s="3" customFormat="1" ht="26.65" customHeight="1">
      <c r="A24" s="510">
        <v>24</v>
      </c>
      <c r="B24" s="9" t="s">
        <v>332</v>
      </c>
      <c r="C24" s="423">
        <v>3237</v>
      </c>
      <c r="D24" s="45">
        <v>594</v>
      </c>
      <c r="E24" s="270">
        <v>0</v>
      </c>
      <c r="F24" s="45">
        <v>2578</v>
      </c>
      <c r="G24" s="45">
        <v>65</v>
      </c>
      <c r="H24" s="45">
        <v>0</v>
      </c>
      <c r="I24" s="45">
        <v>0</v>
      </c>
      <c r="J24" s="360">
        <v>0</v>
      </c>
      <c r="K24" s="250">
        <v>3038</v>
      </c>
      <c r="L24" s="360">
        <v>0</v>
      </c>
      <c r="M24" s="354">
        <v>2490</v>
      </c>
      <c r="N24" s="15">
        <v>0</v>
      </c>
      <c r="O24" s="250">
        <v>2468</v>
      </c>
      <c r="P24" s="250">
        <v>17982</v>
      </c>
      <c r="Q24" s="250">
        <v>15198</v>
      </c>
      <c r="R24" s="250">
        <v>8323</v>
      </c>
      <c r="S24" s="366">
        <f t="shared" si="0"/>
        <v>84.517851184517852</v>
      </c>
      <c r="T24" s="366">
        <f t="shared" si="1"/>
        <v>54.763784708514272</v>
      </c>
      <c r="U24" s="367">
        <f t="shared" si="2"/>
        <v>81.961816984858459</v>
      </c>
      <c r="V24" s="366">
        <f t="shared" si="3"/>
        <v>81.237656352863723</v>
      </c>
      <c r="W24" s="366">
        <f t="shared" si="4"/>
        <v>93.85233240654928</v>
      </c>
    </row>
    <row r="25" spans="1:23" s="3" customFormat="1" ht="26.65" customHeight="1">
      <c r="A25" s="510">
        <v>25</v>
      </c>
      <c r="B25" s="9" t="s">
        <v>310</v>
      </c>
      <c r="C25" s="423">
        <v>15791</v>
      </c>
      <c r="D25" s="45">
        <v>4142</v>
      </c>
      <c r="E25" s="270">
        <v>0</v>
      </c>
      <c r="F25" s="45">
        <v>2272</v>
      </c>
      <c r="G25" s="45">
        <v>0</v>
      </c>
      <c r="H25" s="45">
        <v>0</v>
      </c>
      <c r="I25" s="45">
        <v>9377</v>
      </c>
      <c r="J25" s="358">
        <v>0</v>
      </c>
      <c r="K25" s="250">
        <v>15478</v>
      </c>
      <c r="L25" s="358">
        <v>0</v>
      </c>
      <c r="M25" s="354">
        <v>14916</v>
      </c>
      <c r="N25" s="359">
        <v>0</v>
      </c>
      <c r="O25" s="250">
        <v>14874</v>
      </c>
      <c r="P25" s="250">
        <v>72700</v>
      </c>
      <c r="Q25" s="250">
        <v>47874</v>
      </c>
      <c r="R25" s="250">
        <v>42405</v>
      </c>
      <c r="S25" s="366">
        <f t="shared" si="0"/>
        <v>65.851444291609354</v>
      </c>
      <c r="T25" s="366">
        <f t="shared" si="1"/>
        <v>88.576262689560096</v>
      </c>
      <c r="U25" s="367">
        <f t="shared" si="2"/>
        <v>96.369039927639236</v>
      </c>
      <c r="V25" s="366">
        <f t="shared" si="3"/>
        <v>96.097687039669211</v>
      </c>
      <c r="W25" s="366">
        <f t="shared" si="4"/>
        <v>98.017858273700213</v>
      </c>
    </row>
    <row r="26" spans="1:23" s="3" customFormat="1" ht="26.65" customHeight="1">
      <c r="A26" s="510">
        <v>27</v>
      </c>
      <c r="B26" s="9" t="s">
        <v>1022</v>
      </c>
      <c r="C26" s="423">
        <v>4742</v>
      </c>
      <c r="D26" s="45">
        <v>0</v>
      </c>
      <c r="E26" s="270">
        <v>0</v>
      </c>
      <c r="F26" s="45">
        <v>2862</v>
      </c>
      <c r="G26" s="45">
        <v>0</v>
      </c>
      <c r="H26" s="45">
        <v>0</v>
      </c>
      <c r="I26" s="45">
        <v>1880</v>
      </c>
      <c r="J26" s="358">
        <v>0</v>
      </c>
      <c r="K26" s="250">
        <v>4345</v>
      </c>
      <c r="L26" s="358">
        <v>0</v>
      </c>
      <c r="M26" s="354">
        <v>3978</v>
      </c>
      <c r="N26" s="359">
        <v>0</v>
      </c>
      <c r="O26" s="250">
        <v>3900</v>
      </c>
      <c r="P26" s="250">
        <v>20060</v>
      </c>
      <c r="Q26" s="250">
        <v>13113</v>
      </c>
      <c r="R26" s="250">
        <v>11904</v>
      </c>
      <c r="S26" s="366">
        <f t="shared" si="0"/>
        <v>65.368893320039874</v>
      </c>
      <c r="T26" s="366">
        <f t="shared" si="1"/>
        <v>90.780141843971634</v>
      </c>
      <c r="U26" s="367">
        <f t="shared" si="2"/>
        <v>91.553509781357874</v>
      </c>
      <c r="V26" s="366">
        <f t="shared" si="3"/>
        <v>89.758342922899885</v>
      </c>
      <c r="W26" s="366">
        <f t="shared" si="4"/>
        <v>91.628005061155619</v>
      </c>
    </row>
    <row r="27" spans="1:23" s="3" customFormat="1" ht="26.65" customHeight="1">
      <c r="A27" s="510">
        <v>32</v>
      </c>
      <c r="B27" s="9" t="s">
        <v>9</v>
      </c>
      <c r="C27" s="423">
        <v>5573</v>
      </c>
      <c r="D27" s="45">
        <v>2496</v>
      </c>
      <c r="E27" s="270">
        <v>0</v>
      </c>
      <c r="F27" s="45">
        <v>0</v>
      </c>
      <c r="G27" s="45">
        <v>0</v>
      </c>
      <c r="H27" s="45">
        <v>0</v>
      </c>
      <c r="I27" s="45">
        <v>3077</v>
      </c>
      <c r="J27" s="358">
        <v>0</v>
      </c>
      <c r="K27" s="250">
        <v>5573</v>
      </c>
      <c r="L27" s="358">
        <v>0</v>
      </c>
      <c r="M27" s="354">
        <v>5413</v>
      </c>
      <c r="N27" s="359">
        <v>0</v>
      </c>
      <c r="O27" s="250">
        <v>5060</v>
      </c>
      <c r="P27" s="250">
        <v>19500</v>
      </c>
      <c r="Q27" s="250">
        <v>16662</v>
      </c>
      <c r="R27" s="250">
        <v>15268</v>
      </c>
      <c r="S27" s="366">
        <f t="shared" si="0"/>
        <v>85.446153846153848</v>
      </c>
      <c r="T27" s="366">
        <f t="shared" si="1"/>
        <v>91.633657424078734</v>
      </c>
      <c r="U27" s="367">
        <f t="shared" si="2"/>
        <v>97.129014893235251</v>
      </c>
      <c r="V27" s="366">
        <f t="shared" si="3"/>
        <v>90.794904001435498</v>
      </c>
      <c r="W27" s="366">
        <f t="shared" si="4"/>
        <v>100</v>
      </c>
    </row>
    <row r="28" spans="1:23" s="3" customFormat="1" ht="26.65" customHeight="1">
      <c r="A28" s="510">
        <v>36</v>
      </c>
      <c r="B28" s="9" t="s">
        <v>320</v>
      </c>
      <c r="C28" s="423">
        <v>4819</v>
      </c>
      <c r="D28" s="45">
        <v>0</v>
      </c>
      <c r="E28" s="270">
        <v>0</v>
      </c>
      <c r="F28" s="45">
        <v>0</v>
      </c>
      <c r="G28" s="45">
        <v>0</v>
      </c>
      <c r="H28" s="45">
        <v>0</v>
      </c>
      <c r="I28" s="45">
        <v>4819</v>
      </c>
      <c r="J28" s="358">
        <v>0</v>
      </c>
      <c r="K28" s="250">
        <v>4819</v>
      </c>
      <c r="L28" s="358">
        <v>0</v>
      </c>
      <c r="M28" s="354">
        <v>4624</v>
      </c>
      <c r="N28" s="359">
        <v>0</v>
      </c>
      <c r="O28" s="250">
        <v>4507</v>
      </c>
      <c r="P28" s="250">
        <v>17600</v>
      </c>
      <c r="Q28" s="250">
        <v>15281</v>
      </c>
      <c r="R28" s="250">
        <v>13203</v>
      </c>
      <c r="S28" s="366">
        <f t="shared" si="0"/>
        <v>86.82386363636364</v>
      </c>
      <c r="T28" s="366">
        <f t="shared" si="1"/>
        <v>86.401413520057588</v>
      </c>
      <c r="U28" s="367">
        <f t="shared" si="2"/>
        <v>95.953517327246317</v>
      </c>
      <c r="V28" s="366">
        <f t="shared" si="3"/>
        <v>93.525627723594113</v>
      </c>
      <c r="W28" s="366">
        <f t="shared" si="4"/>
        <v>100</v>
      </c>
    </row>
    <row r="29" spans="1:23" s="3" customFormat="1" ht="26.65" customHeight="1">
      <c r="A29" s="510">
        <v>37</v>
      </c>
      <c r="B29" s="9" t="s">
        <v>318</v>
      </c>
      <c r="C29" s="423">
        <v>10152</v>
      </c>
      <c r="D29" s="45">
        <v>0</v>
      </c>
      <c r="E29" s="270">
        <v>0</v>
      </c>
      <c r="F29" s="45">
        <v>5659</v>
      </c>
      <c r="G29" s="45">
        <v>0</v>
      </c>
      <c r="H29" s="45">
        <v>0</v>
      </c>
      <c r="I29" s="45">
        <v>4493</v>
      </c>
      <c r="J29" s="358">
        <v>0</v>
      </c>
      <c r="K29" s="250">
        <v>10152</v>
      </c>
      <c r="L29" s="358">
        <v>0</v>
      </c>
      <c r="M29" s="354">
        <v>9361</v>
      </c>
      <c r="N29" s="359">
        <v>0</v>
      </c>
      <c r="O29" s="250">
        <v>9353</v>
      </c>
      <c r="P29" s="250">
        <v>33400</v>
      </c>
      <c r="Q29" s="250">
        <v>30765</v>
      </c>
      <c r="R29" s="250">
        <v>27814</v>
      </c>
      <c r="S29" s="366">
        <f t="shared" si="0"/>
        <v>92.110778443113773</v>
      </c>
      <c r="T29" s="366">
        <f t="shared" si="1"/>
        <v>90.407931090524954</v>
      </c>
      <c r="U29" s="367">
        <f t="shared" si="2"/>
        <v>92.208431836091407</v>
      </c>
      <c r="V29" s="366">
        <f t="shared" si="3"/>
        <v>92.129629629629633</v>
      </c>
      <c r="W29" s="366">
        <f t="shared" si="4"/>
        <v>100</v>
      </c>
    </row>
    <row r="30" spans="1:23" s="3" customFormat="1" ht="26.65" customHeight="1">
      <c r="A30" s="510">
        <v>38</v>
      </c>
      <c r="B30" s="9" t="s">
        <v>319</v>
      </c>
      <c r="C30" s="423">
        <v>7350</v>
      </c>
      <c r="D30" s="45">
        <v>2633</v>
      </c>
      <c r="E30" s="270">
        <v>0</v>
      </c>
      <c r="F30" s="45">
        <v>1792</v>
      </c>
      <c r="G30" s="45">
        <v>352</v>
      </c>
      <c r="H30" s="45">
        <v>0</v>
      </c>
      <c r="I30" s="45">
        <v>2573</v>
      </c>
      <c r="J30" s="358">
        <v>0</v>
      </c>
      <c r="K30" s="250">
        <v>7011</v>
      </c>
      <c r="L30" s="358">
        <v>0</v>
      </c>
      <c r="M30" s="354">
        <v>6564</v>
      </c>
      <c r="N30" s="359">
        <v>0</v>
      </c>
      <c r="O30" s="250">
        <v>6479</v>
      </c>
      <c r="P30" s="250">
        <v>24260</v>
      </c>
      <c r="Q30" s="250">
        <v>21918</v>
      </c>
      <c r="R30" s="250">
        <v>19208</v>
      </c>
      <c r="S30" s="366">
        <f t="shared" si="0"/>
        <v>90.346248969497111</v>
      </c>
      <c r="T30" s="366">
        <f t="shared" si="1"/>
        <v>87.635733187334608</v>
      </c>
      <c r="U30" s="367">
        <f t="shared" si="2"/>
        <v>93.62430466409927</v>
      </c>
      <c r="V30" s="366">
        <f t="shared" si="3"/>
        <v>92.411924119241192</v>
      </c>
      <c r="W30" s="366">
        <f t="shared" si="4"/>
        <v>95.387755102040813</v>
      </c>
    </row>
    <row r="31" spans="1:23" s="3" customFormat="1" ht="26.65" customHeight="1">
      <c r="A31" s="510">
        <v>39</v>
      </c>
      <c r="B31" s="9" t="s">
        <v>328</v>
      </c>
      <c r="C31" s="423">
        <v>3783</v>
      </c>
      <c r="D31" s="45">
        <v>0</v>
      </c>
      <c r="E31" s="270">
        <v>0</v>
      </c>
      <c r="F31" s="45">
        <v>3272</v>
      </c>
      <c r="G31" s="45">
        <v>0</v>
      </c>
      <c r="H31" s="45">
        <v>0</v>
      </c>
      <c r="I31" s="45">
        <v>511</v>
      </c>
      <c r="J31" s="360">
        <v>0</v>
      </c>
      <c r="K31" s="250">
        <v>3746</v>
      </c>
      <c r="L31" s="360">
        <v>0</v>
      </c>
      <c r="M31" s="354">
        <v>3517</v>
      </c>
      <c r="N31" s="15">
        <v>0</v>
      </c>
      <c r="O31" s="250">
        <v>3447</v>
      </c>
      <c r="P31" s="250">
        <v>25000</v>
      </c>
      <c r="Q31" s="250">
        <v>11663</v>
      </c>
      <c r="R31" s="250">
        <v>10263</v>
      </c>
      <c r="S31" s="366">
        <f t="shared" si="0"/>
        <v>46.652000000000001</v>
      </c>
      <c r="T31" s="366">
        <f t="shared" si="1"/>
        <v>87.996227385749805</v>
      </c>
      <c r="U31" s="367">
        <f t="shared" si="2"/>
        <v>93.886812600106779</v>
      </c>
      <c r="V31" s="366">
        <f t="shared" si="3"/>
        <v>92.018152696209285</v>
      </c>
      <c r="W31" s="366">
        <f t="shared" si="4"/>
        <v>99.021940259053665</v>
      </c>
    </row>
    <row r="32" spans="1:23" s="3" customFormat="1" ht="26.65" customHeight="1">
      <c r="A32" s="510">
        <v>45</v>
      </c>
      <c r="B32" s="9" t="s">
        <v>118</v>
      </c>
      <c r="C32" s="423">
        <v>6362</v>
      </c>
      <c r="D32" s="45">
        <v>390</v>
      </c>
      <c r="E32" s="270">
        <v>0</v>
      </c>
      <c r="F32" s="45">
        <v>5972</v>
      </c>
      <c r="G32" s="45">
        <v>0</v>
      </c>
      <c r="H32" s="45">
        <v>0</v>
      </c>
      <c r="I32" s="45">
        <v>0</v>
      </c>
      <c r="J32" s="360">
        <v>0</v>
      </c>
      <c r="K32" s="250">
        <v>5984</v>
      </c>
      <c r="L32" s="360">
        <v>0</v>
      </c>
      <c r="M32" s="354">
        <v>4705</v>
      </c>
      <c r="N32" s="15">
        <v>0</v>
      </c>
      <c r="O32" s="250">
        <v>4668</v>
      </c>
      <c r="P32" s="250">
        <v>24559</v>
      </c>
      <c r="Q32" s="250">
        <v>17319</v>
      </c>
      <c r="R32" s="250">
        <v>16395</v>
      </c>
      <c r="S32" s="366">
        <f t="shared" si="0"/>
        <v>70.519972311576211</v>
      </c>
      <c r="T32" s="366">
        <f t="shared" si="1"/>
        <v>94.664818984929838</v>
      </c>
      <c r="U32" s="367">
        <f t="shared" si="2"/>
        <v>78.626336898395721</v>
      </c>
      <c r="V32" s="366">
        <f t="shared" si="3"/>
        <v>78.008021390374324</v>
      </c>
      <c r="W32" s="366">
        <f t="shared" si="4"/>
        <v>94.058472178560208</v>
      </c>
    </row>
    <row r="33" spans="1:23" s="3" customFormat="1" ht="26.65" customHeight="1">
      <c r="A33" s="510">
        <v>56</v>
      </c>
      <c r="B33" s="9" t="s">
        <v>329</v>
      </c>
      <c r="C33" s="423">
        <v>2179</v>
      </c>
      <c r="D33" s="45">
        <v>0</v>
      </c>
      <c r="E33" s="270">
        <v>0</v>
      </c>
      <c r="F33" s="45">
        <v>2179</v>
      </c>
      <c r="G33" s="45">
        <v>0</v>
      </c>
      <c r="H33" s="45">
        <v>0</v>
      </c>
      <c r="I33" s="45">
        <v>0</v>
      </c>
      <c r="J33" s="360">
        <v>231</v>
      </c>
      <c r="K33" s="250">
        <v>1745</v>
      </c>
      <c r="L33" s="360">
        <v>231</v>
      </c>
      <c r="M33" s="354">
        <v>1645</v>
      </c>
      <c r="N33" s="15">
        <v>231</v>
      </c>
      <c r="O33" s="250">
        <v>1569</v>
      </c>
      <c r="P33" s="250">
        <v>8000</v>
      </c>
      <c r="Q33" s="250">
        <v>5592</v>
      </c>
      <c r="R33" s="250">
        <v>5521</v>
      </c>
      <c r="S33" s="366">
        <f t="shared" si="0"/>
        <v>69.899999999999991</v>
      </c>
      <c r="T33" s="366">
        <f t="shared" si="1"/>
        <v>98.730329041487835</v>
      </c>
      <c r="U33" s="367">
        <f t="shared" si="2"/>
        <v>94.939271255060731</v>
      </c>
      <c r="V33" s="366">
        <f t="shared" si="3"/>
        <v>91.093117408906892</v>
      </c>
      <c r="W33" s="366">
        <f t="shared" si="4"/>
        <v>90.68379990821478</v>
      </c>
    </row>
    <row r="34" spans="1:23" s="3" customFormat="1" ht="26.65" customHeight="1">
      <c r="A34" s="510">
        <v>57</v>
      </c>
      <c r="B34" s="9" t="s">
        <v>323</v>
      </c>
      <c r="C34" s="423">
        <v>2527</v>
      </c>
      <c r="D34" s="45">
        <v>0</v>
      </c>
      <c r="E34" s="270">
        <v>0</v>
      </c>
      <c r="F34" s="45">
        <v>2323</v>
      </c>
      <c r="G34" s="45">
        <v>0</v>
      </c>
      <c r="H34" s="45">
        <v>0</v>
      </c>
      <c r="I34" s="45">
        <v>204</v>
      </c>
      <c r="J34" s="358">
        <v>0</v>
      </c>
      <c r="K34" s="250">
        <v>2527</v>
      </c>
      <c r="L34" s="358">
        <v>0</v>
      </c>
      <c r="M34" s="354">
        <v>2423</v>
      </c>
      <c r="N34" s="359">
        <v>0</v>
      </c>
      <c r="O34" s="250">
        <v>2423</v>
      </c>
      <c r="P34" s="250">
        <v>10500</v>
      </c>
      <c r="Q34" s="250">
        <v>7760</v>
      </c>
      <c r="R34" s="250">
        <v>6923</v>
      </c>
      <c r="S34" s="366">
        <f t="shared" si="0"/>
        <v>73.904761904761912</v>
      </c>
      <c r="T34" s="366">
        <f t="shared" si="1"/>
        <v>89.213917525773198</v>
      </c>
      <c r="U34" s="367">
        <f t="shared" si="2"/>
        <v>95.884447962010285</v>
      </c>
      <c r="V34" s="366">
        <f t="shared" si="3"/>
        <v>95.884447962010285</v>
      </c>
      <c r="W34" s="366">
        <f t="shared" si="4"/>
        <v>100</v>
      </c>
    </row>
    <row r="35" spans="1:23" s="3" customFormat="1" ht="26.65" customHeight="1">
      <c r="A35" s="510">
        <v>60</v>
      </c>
      <c r="B35" s="9" t="s">
        <v>322</v>
      </c>
      <c r="C35" s="423">
        <v>1608</v>
      </c>
      <c r="D35" s="45">
        <v>0</v>
      </c>
      <c r="E35" s="270">
        <v>0</v>
      </c>
      <c r="F35" s="45">
        <v>1608</v>
      </c>
      <c r="G35" s="45">
        <v>0</v>
      </c>
      <c r="H35" s="45">
        <v>0</v>
      </c>
      <c r="I35" s="45">
        <v>0</v>
      </c>
      <c r="J35" s="358">
        <v>0</v>
      </c>
      <c r="K35" s="250">
        <v>1608</v>
      </c>
      <c r="L35" s="358">
        <v>0</v>
      </c>
      <c r="M35" s="354">
        <v>1454</v>
      </c>
      <c r="N35" s="359">
        <v>0</v>
      </c>
      <c r="O35" s="250">
        <v>1202</v>
      </c>
      <c r="P35" s="250">
        <v>7700</v>
      </c>
      <c r="Q35" s="250">
        <v>5514</v>
      </c>
      <c r="R35" s="250">
        <v>4405</v>
      </c>
      <c r="S35" s="366">
        <f t="shared" si="0"/>
        <v>71.610389610389618</v>
      </c>
      <c r="T35" s="366">
        <f t="shared" si="1"/>
        <v>79.887558940877767</v>
      </c>
      <c r="U35" s="367">
        <f t="shared" si="2"/>
        <v>90.422885572139293</v>
      </c>
      <c r="V35" s="366">
        <f t="shared" si="3"/>
        <v>74.75124378109453</v>
      </c>
      <c r="W35" s="366">
        <f t="shared" si="4"/>
        <v>100</v>
      </c>
    </row>
    <row r="36" spans="1:23" s="3" customFormat="1" ht="26.65" customHeight="1">
      <c r="A36" s="510">
        <v>65</v>
      </c>
      <c r="B36" s="9" t="s">
        <v>333</v>
      </c>
      <c r="C36" s="423">
        <v>3913</v>
      </c>
      <c r="D36" s="45">
        <v>1601</v>
      </c>
      <c r="E36" s="270">
        <v>0</v>
      </c>
      <c r="F36" s="45">
        <v>2312</v>
      </c>
      <c r="G36" s="45">
        <v>0</v>
      </c>
      <c r="H36" s="45">
        <v>0</v>
      </c>
      <c r="I36" s="45">
        <v>0</v>
      </c>
      <c r="J36" s="358">
        <v>0</v>
      </c>
      <c r="K36" s="250">
        <v>3913</v>
      </c>
      <c r="L36" s="358">
        <v>0</v>
      </c>
      <c r="M36" s="354">
        <v>3287</v>
      </c>
      <c r="N36" s="359">
        <v>0</v>
      </c>
      <c r="O36" s="250">
        <v>3270</v>
      </c>
      <c r="P36" s="250">
        <v>16900</v>
      </c>
      <c r="Q36" s="250">
        <v>14726</v>
      </c>
      <c r="R36" s="250">
        <v>10721</v>
      </c>
      <c r="S36" s="366">
        <f t="shared" si="0"/>
        <v>87.136094674556205</v>
      </c>
      <c r="T36" s="366">
        <f t="shared" si="1"/>
        <v>72.803205215265521</v>
      </c>
      <c r="U36" s="367">
        <f t="shared" si="2"/>
        <v>84.002044467160744</v>
      </c>
      <c r="V36" s="366">
        <f t="shared" si="3"/>
        <v>83.567595195502179</v>
      </c>
      <c r="W36" s="366">
        <f t="shared" si="4"/>
        <v>100</v>
      </c>
    </row>
    <row r="37" spans="1:23" s="3" customFormat="1" ht="26.65" customHeight="1">
      <c r="A37" s="510">
        <v>71</v>
      </c>
      <c r="B37" s="9" t="s">
        <v>316</v>
      </c>
      <c r="C37" s="423">
        <v>3207</v>
      </c>
      <c r="D37" s="45">
        <v>0</v>
      </c>
      <c r="E37" s="270">
        <v>0</v>
      </c>
      <c r="F37" s="45">
        <v>2875</v>
      </c>
      <c r="G37" s="45">
        <v>0</v>
      </c>
      <c r="H37" s="45">
        <v>0</v>
      </c>
      <c r="I37" s="45">
        <v>332</v>
      </c>
      <c r="J37" s="358">
        <v>0</v>
      </c>
      <c r="K37" s="250">
        <v>3198</v>
      </c>
      <c r="L37" s="358">
        <v>0</v>
      </c>
      <c r="M37" s="354">
        <v>3093</v>
      </c>
      <c r="N37" s="359">
        <v>0</v>
      </c>
      <c r="O37" s="250">
        <v>3085</v>
      </c>
      <c r="P37" s="250">
        <v>17700</v>
      </c>
      <c r="Q37" s="250">
        <v>9707</v>
      </c>
      <c r="R37" s="250">
        <v>8762</v>
      </c>
      <c r="S37" s="366">
        <f t="shared" si="0"/>
        <v>54.841807909604526</v>
      </c>
      <c r="T37" s="366">
        <f t="shared" si="1"/>
        <v>90.264757391573085</v>
      </c>
      <c r="U37" s="367">
        <f t="shared" si="2"/>
        <v>96.716697936210124</v>
      </c>
      <c r="V37" s="366">
        <f t="shared" si="3"/>
        <v>96.466541588492802</v>
      </c>
      <c r="W37" s="366">
        <f t="shared" si="4"/>
        <v>99.719363891487362</v>
      </c>
    </row>
    <row r="38" spans="1:23" s="3" customFormat="1" ht="26.65" customHeight="1">
      <c r="A38" s="510">
        <v>78</v>
      </c>
      <c r="B38" s="9" t="s">
        <v>312</v>
      </c>
      <c r="C38" s="423">
        <v>3220</v>
      </c>
      <c r="D38" s="45">
        <v>0</v>
      </c>
      <c r="E38" s="270">
        <v>0</v>
      </c>
      <c r="F38" s="45">
        <v>287</v>
      </c>
      <c r="G38" s="45">
        <v>0</v>
      </c>
      <c r="H38" s="45">
        <v>0</v>
      </c>
      <c r="I38" s="45">
        <v>2933</v>
      </c>
      <c r="J38" s="358">
        <v>0</v>
      </c>
      <c r="K38" s="250">
        <v>3171</v>
      </c>
      <c r="L38" s="358">
        <v>0</v>
      </c>
      <c r="M38" s="354">
        <v>3001</v>
      </c>
      <c r="N38" s="359">
        <v>0</v>
      </c>
      <c r="O38" s="250">
        <v>3000</v>
      </c>
      <c r="P38" s="250">
        <v>12700</v>
      </c>
      <c r="Q38" s="250">
        <v>11212</v>
      </c>
      <c r="R38" s="250">
        <v>8688</v>
      </c>
      <c r="S38" s="366">
        <f t="shared" si="0"/>
        <v>88.28346456692914</v>
      </c>
      <c r="T38" s="366">
        <f t="shared" si="1"/>
        <v>77.48840528005708</v>
      </c>
      <c r="U38" s="367">
        <f t="shared" si="2"/>
        <v>94.638915168716494</v>
      </c>
      <c r="V38" s="366">
        <f t="shared" si="3"/>
        <v>94.607379375591293</v>
      </c>
      <c r="W38" s="366">
        <f t="shared" si="4"/>
        <v>98.478260869565219</v>
      </c>
    </row>
    <row r="39" spans="1:23" s="3" customFormat="1" ht="26.65" customHeight="1">
      <c r="A39" s="510">
        <v>80</v>
      </c>
      <c r="B39" s="9" t="s">
        <v>321</v>
      </c>
      <c r="C39" s="423">
        <v>2426</v>
      </c>
      <c r="D39" s="45">
        <v>12</v>
      </c>
      <c r="E39" s="270">
        <v>0</v>
      </c>
      <c r="F39" s="45">
        <v>2414</v>
      </c>
      <c r="G39" s="45">
        <v>0</v>
      </c>
      <c r="H39" s="45">
        <v>0</v>
      </c>
      <c r="I39" s="45">
        <v>0</v>
      </c>
      <c r="J39" s="358">
        <v>0</v>
      </c>
      <c r="K39" s="250">
        <v>2243</v>
      </c>
      <c r="L39" s="358">
        <v>0</v>
      </c>
      <c r="M39" s="354">
        <v>1873</v>
      </c>
      <c r="N39" s="359">
        <v>0</v>
      </c>
      <c r="O39" s="250">
        <v>1867</v>
      </c>
      <c r="P39" s="250">
        <v>11416</v>
      </c>
      <c r="Q39" s="250">
        <v>6863</v>
      </c>
      <c r="R39" s="250">
        <v>6145</v>
      </c>
      <c r="S39" s="366">
        <f t="shared" si="0"/>
        <v>60.117379117028733</v>
      </c>
      <c r="T39" s="366">
        <f t="shared" si="1"/>
        <v>89.538102870464812</v>
      </c>
      <c r="U39" s="367">
        <f t="shared" si="2"/>
        <v>83.504235399019166</v>
      </c>
      <c r="V39" s="366">
        <f t="shared" si="3"/>
        <v>83.236736513597862</v>
      </c>
      <c r="W39" s="366">
        <f t="shared" si="4"/>
        <v>92.456718878812865</v>
      </c>
    </row>
    <row r="40" spans="1:23" s="3" customFormat="1" ht="26.65" customHeight="1">
      <c r="A40" s="510">
        <v>85</v>
      </c>
      <c r="B40" s="9" t="s">
        <v>335</v>
      </c>
      <c r="C40" s="423">
        <v>2417</v>
      </c>
      <c r="D40" s="45">
        <v>88</v>
      </c>
      <c r="E40" s="270">
        <v>5</v>
      </c>
      <c r="F40" s="45">
        <v>1830</v>
      </c>
      <c r="G40" s="45">
        <v>494</v>
      </c>
      <c r="H40" s="45">
        <v>0</v>
      </c>
      <c r="I40" s="45">
        <v>0</v>
      </c>
      <c r="J40" s="358">
        <v>0</v>
      </c>
      <c r="K40" s="250">
        <v>2089</v>
      </c>
      <c r="L40" s="358">
        <v>0</v>
      </c>
      <c r="M40" s="354">
        <v>1452</v>
      </c>
      <c r="N40" s="359">
        <v>0</v>
      </c>
      <c r="O40" s="250">
        <v>1451</v>
      </c>
      <c r="P40" s="250">
        <v>8132</v>
      </c>
      <c r="Q40" s="250">
        <v>7228</v>
      </c>
      <c r="R40" s="250">
        <v>5723</v>
      </c>
      <c r="S40" s="366">
        <f t="shared" si="0"/>
        <v>88.883423512051152</v>
      </c>
      <c r="T40" s="366">
        <f t="shared" si="1"/>
        <v>79.178195904814601</v>
      </c>
      <c r="U40" s="367">
        <f t="shared" si="2"/>
        <v>69.506941120153186</v>
      </c>
      <c r="V40" s="366">
        <f t="shared" si="3"/>
        <v>69.459071325993293</v>
      </c>
      <c r="W40" s="366">
        <f t="shared" si="4"/>
        <v>86.429458005792299</v>
      </c>
    </row>
    <row r="41" spans="1:23" s="3" customFormat="1" ht="26.65" customHeight="1">
      <c r="A41" s="510">
        <v>86</v>
      </c>
      <c r="B41" s="9" t="s">
        <v>317</v>
      </c>
      <c r="C41" s="423">
        <v>3798</v>
      </c>
      <c r="D41" s="45">
        <v>0</v>
      </c>
      <c r="E41" s="270">
        <v>0</v>
      </c>
      <c r="F41" s="45">
        <v>3338</v>
      </c>
      <c r="G41" s="45">
        <v>0</v>
      </c>
      <c r="H41" s="45">
        <v>0</v>
      </c>
      <c r="I41" s="45">
        <v>460</v>
      </c>
      <c r="J41" s="358">
        <v>0</v>
      </c>
      <c r="K41" s="250">
        <v>3584</v>
      </c>
      <c r="L41" s="358">
        <v>0</v>
      </c>
      <c r="M41" s="354">
        <v>3583</v>
      </c>
      <c r="N41" s="359">
        <v>0</v>
      </c>
      <c r="O41" s="250">
        <v>3536</v>
      </c>
      <c r="P41" s="250">
        <v>22600</v>
      </c>
      <c r="Q41" s="250">
        <v>11064</v>
      </c>
      <c r="R41" s="250">
        <v>9819</v>
      </c>
      <c r="S41" s="366">
        <f t="shared" si="0"/>
        <v>48.955752212389378</v>
      </c>
      <c r="T41" s="366">
        <f t="shared" si="1"/>
        <v>88.747288503253799</v>
      </c>
      <c r="U41" s="367">
        <f t="shared" si="2"/>
        <v>99.972098214285708</v>
      </c>
      <c r="V41" s="366">
        <f t="shared" si="3"/>
        <v>98.660714285714292</v>
      </c>
      <c r="W41" s="366">
        <f t="shared" si="4"/>
        <v>94.365455502896253</v>
      </c>
    </row>
    <row r="42" spans="1:23" s="3" customFormat="1" ht="26.65" customHeight="1">
      <c r="A42" s="510">
        <v>90</v>
      </c>
      <c r="B42" s="9" t="s">
        <v>580</v>
      </c>
      <c r="C42" s="423">
        <v>1431</v>
      </c>
      <c r="D42" s="45">
        <v>0</v>
      </c>
      <c r="E42" s="270">
        <v>0</v>
      </c>
      <c r="F42" s="45">
        <v>1431</v>
      </c>
      <c r="G42" s="45">
        <v>0</v>
      </c>
      <c r="H42" s="45">
        <v>0</v>
      </c>
      <c r="I42" s="45">
        <v>0</v>
      </c>
      <c r="J42" s="358">
        <v>0</v>
      </c>
      <c r="K42" s="250">
        <v>1313</v>
      </c>
      <c r="L42" s="358">
        <v>0</v>
      </c>
      <c r="M42" s="354">
        <v>1066</v>
      </c>
      <c r="N42" s="359">
        <v>0</v>
      </c>
      <c r="O42" s="250">
        <v>1057</v>
      </c>
      <c r="P42" s="250">
        <v>6400</v>
      </c>
      <c r="Q42" s="250">
        <v>3664</v>
      </c>
      <c r="R42" s="250">
        <v>3597</v>
      </c>
      <c r="S42" s="366">
        <f t="shared" si="0"/>
        <v>57.25</v>
      </c>
      <c r="T42" s="366">
        <f t="shared" si="1"/>
        <v>98.171397379912662</v>
      </c>
      <c r="U42" s="367">
        <f t="shared" si="2"/>
        <v>81.188118811881196</v>
      </c>
      <c r="V42" s="366">
        <f t="shared" si="3"/>
        <v>80.502665651180507</v>
      </c>
      <c r="W42" s="366">
        <f t="shared" si="4"/>
        <v>91.754018169112499</v>
      </c>
    </row>
    <row r="43" spans="1:23" s="3" customFormat="1" ht="26.65" customHeight="1">
      <c r="A43" s="510">
        <v>94</v>
      </c>
      <c r="B43" s="9" t="s">
        <v>330</v>
      </c>
      <c r="C43" s="423">
        <v>574</v>
      </c>
      <c r="D43" s="45">
        <v>0</v>
      </c>
      <c r="E43" s="270">
        <v>0</v>
      </c>
      <c r="F43" s="45">
        <v>574</v>
      </c>
      <c r="G43" s="45">
        <v>0</v>
      </c>
      <c r="H43" s="45">
        <v>0</v>
      </c>
      <c r="I43" s="45">
        <v>0</v>
      </c>
      <c r="J43" s="358">
        <v>0</v>
      </c>
      <c r="K43" s="250">
        <v>567</v>
      </c>
      <c r="L43" s="358">
        <v>0</v>
      </c>
      <c r="M43" s="354">
        <v>564</v>
      </c>
      <c r="N43" s="359">
        <v>0</v>
      </c>
      <c r="O43" s="250">
        <v>553</v>
      </c>
      <c r="P43" s="250">
        <v>8000</v>
      </c>
      <c r="Q43" s="250">
        <v>2413</v>
      </c>
      <c r="R43" s="250">
        <v>1553</v>
      </c>
      <c r="S43" s="366">
        <f t="shared" si="0"/>
        <v>30.162499999999998</v>
      </c>
      <c r="T43" s="366">
        <f t="shared" si="1"/>
        <v>64.359718193120599</v>
      </c>
      <c r="U43" s="367">
        <f t="shared" si="2"/>
        <v>99.470899470899468</v>
      </c>
      <c r="V43" s="366">
        <f t="shared" si="3"/>
        <v>97.53086419753086</v>
      </c>
      <c r="W43" s="366">
        <f t="shared" si="4"/>
        <v>98.780487804878049</v>
      </c>
    </row>
    <row r="44" spans="1:23" s="3" customFormat="1" ht="26.65" customHeight="1">
      <c r="A44" s="510">
        <v>95</v>
      </c>
      <c r="B44" s="9" t="s">
        <v>324</v>
      </c>
      <c r="C44" s="423">
        <v>1962</v>
      </c>
      <c r="D44" s="45">
        <v>697</v>
      </c>
      <c r="E44" s="270">
        <v>0</v>
      </c>
      <c r="F44" s="45">
        <v>1265</v>
      </c>
      <c r="G44" s="45">
        <v>0</v>
      </c>
      <c r="H44" s="45">
        <v>0</v>
      </c>
      <c r="I44" s="45">
        <v>0</v>
      </c>
      <c r="J44" s="358">
        <v>0</v>
      </c>
      <c r="K44" s="250">
        <v>1771</v>
      </c>
      <c r="L44" s="358">
        <v>0</v>
      </c>
      <c r="M44" s="354">
        <v>1086</v>
      </c>
      <c r="N44" s="359">
        <v>0</v>
      </c>
      <c r="O44" s="250">
        <v>1086</v>
      </c>
      <c r="P44" s="250">
        <v>5250</v>
      </c>
      <c r="Q44" s="250">
        <v>5035</v>
      </c>
      <c r="R44" s="250">
        <v>4852</v>
      </c>
      <c r="S44" s="366">
        <f t="shared" si="0"/>
        <v>95.904761904761898</v>
      </c>
      <c r="T44" s="366">
        <f t="shared" si="1"/>
        <v>96.36544190665343</v>
      </c>
      <c r="U44" s="367">
        <f t="shared" si="2"/>
        <v>61.321287408243933</v>
      </c>
      <c r="V44" s="366">
        <f t="shared" si="3"/>
        <v>61.321287408243933</v>
      </c>
      <c r="W44" s="366">
        <f t="shared" si="4"/>
        <v>90.265035677879709</v>
      </c>
    </row>
    <row r="45" spans="1:23" s="3" customFormat="1" ht="26.65" customHeight="1">
      <c r="A45" s="510">
        <v>97</v>
      </c>
      <c r="B45" s="9" t="s">
        <v>581</v>
      </c>
      <c r="C45" s="423">
        <v>19036</v>
      </c>
      <c r="D45" s="45">
        <v>9768</v>
      </c>
      <c r="E45" s="270">
        <v>0</v>
      </c>
      <c r="F45" s="45">
        <v>4758</v>
      </c>
      <c r="G45" s="45">
        <v>0</v>
      </c>
      <c r="H45" s="45">
        <v>0</v>
      </c>
      <c r="I45" s="45">
        <v>4510</v>
      </c>
      <c r="J45" s="358">
        <v>0</v>
      </c>
      <c r="K45" s="250">
        <v>17155</v>
      </c>
      <c r="L45" s="358">
        <v>0</v>
      </c>
      <c r="M45" s="354">
        <v>14641</v>
      </c>
      <c r="N45" s="359">
        <v>0</v>
      </c>
      <c r="O45" s="250">
        <v>14352</v>
      </c>
      <c r="P45" s="250">
        <v>116451</v>
      </c>
      <c r="Q45" s="250">
        <v>54863</v>
      </c>
      <c r="R45" s="250">
        <v>47000</v>
      </c>
      <c r="S45" s="366">
        <f t="shared" si="0"/>
        <v>47.112519428772615</v>
      </c>
      <c r="T45" s="366">
        <f t="shared" si="1"/>
        <v>85.667936496363666</v>
      </c>
      <c r="U45" s="367">
        <f t="shared" si="2"/>
        <v>85.345380355581469</v>
      </c>
      <c r="V45" s="366">
        <f t="shared" si="3"/>
        <v>83.660740308947837</v>
      </c>
      <c r="W45" s="366">
        <f t="shared" si="4"/>
        <v>90.118722420676605</v>
      </c>
    </row>
    <row r="46" spans="1:23" s="3" customFormat="1" ht="26.65" customHeight="1" thickBot="1">
      <c r="A46" s="510">
        <v>98</v>
      </c>
      <c r="B46" s="9" t="s">
        <v>582</v>
      </c>
      <c r="C46" s="423">
        <v>1130</v>
      </c>
      <c r="D46" s="45">
        <v>6</v>
      </c>
      <c r="E46" s="270">
        <v>0</v>
      </c>
      <c r="F46" s="198">
        <v>1124</v>
      </c>
      <c r="G46" s="198">
        <v>0</v>
      </c>
      <c r="H46" s="198">
        <v>0</v>
      </c>
      <c r="I46" s="198">
        <v>0</v>
      </c>
      <c r="J46" s="358">
        <v>0</v>
      </c>
      <c r="K46" s="250">
        <v>1072</v>
      </c>
      <c r="L46" s="358">
        <v>0</v>
      </c>
      <c r="M46" s="354">
        <v>889</v>
      </c>
      <c r="N46" s="361">
        <v>0</v>
      </c>
      <c r="O46" s="355">
        <v>882</v>
      </c>
      <c r="P46" s="250">
        <v>4396</v>
      </c>
      <c r="Q46" s="250">
        <v>3574</v>
      </c>
      <c r="R46" s="368">
        <v>2937</v>
      </c>
      <c r="S46" s="369">
        <f t="shared" si="0"/>
        <v>81.301182893539576</v>
      </c>
      <c r="T46" s="369">
        <f t="shared" si="1"/>
        <v>82.176832680470056</v>
      </c>
      <c r="U46" s="370">
        <f t="shared" si="2"/>
        <v>82.929104477611943</v>
      </c>
      <c r="V46" s="369">
        <f t="shared" si="3"/>
        <v>82.276119402985074</v>
      </c>
      <c r="W46" s="369">
        <f t="shared" si="4"/>
        <v>94.86725663716814</v>
      </c>
    </row>
    <row r="47" spans="1:23" s="3" customFormat="1" ht="26.65" customHeight="1" thickTop="1">
      <c r="A47" s="13" t="s">
        <v>268</v>
      </c>
      <c r="B47" s="207" t="str">
        <f>COUNTA(B6:B46)&amp;"ヶ所"</f>
        <v>41ヶ所</v>
      </c>
      <c r="C47" s="124">
        <f t="shared" ref="C47:R47" si="5">SUM(C6:C46)</f>
        <v>663859</v>
      </c>
      <c r="D47" s="124">
        <f t="shared" si="5"/>
        <v>137932</v>
      </c>
      <c r="E47" s="124">
        <f t="shared" si="5"/>
        <v>22228</v>
      </c>
      <c r="F47" s="124">
        <f t="shared" si="5"/>
        <v>121187</v>
      </c>
      <c r="G47" s="124">
        <f t="shared" si="5"/>
        <v>4053</v>
      </c>
      <c r="H47" s="124">
        <f t="shared" si="5"/>
        <v>971</v>
      </c>
      <c r="I47" s="124">
        <f t="shared" si="5"/>
        <v>377488</v>
      </c>
      <c r="J47" s="583">
        <f t="shared" si="5"/>
        <v>1756</v>
      </c>
      <c r="K47" s="584">
        <f t="shared" si="5"/>
        <v>649247</v>
      </c>
      <c r="L47" s="583">
        <f t="shared" si="5"/>
        <v>1756</v>
      </c>
      <c r="M47" s="585">
        <f t="shared" si="5"/>
        <v>614567</v>
      </c>
      <c r="N47" s="586">
        <f t="shared" si="5"/>
        <v>1756</v>
      </c>
      <c r="O47" s="584">
        <f t="shared" si="5"/>
        <v>601190</v>
      </c>
      <c r="P47" s="124">
        <f t="shared" si="5"/>
        <v>3137153</v>
      </c>
      <c r="Q47" s="124">
        <f t="shared" si="5"/>
        <v>1952760</v>
      </c>
      <c r="R47" s="124">
        <f t="shared" si="5"/>
        <v>1783677</v>
      </c>
      <c r="S47" s="371">
        <f>Q47/P47*100</f>
        <v>62.24624683590504</v>
      </c>
      <c r="T47" s="371">
        <f>R47/Q47*100</f>
        <v>91.341332268174284</v>
      </c>
      <c r="U47" s="372">
        <f>(L47+M47)/(J47+K47)*100</f>
        <v>94.672835609052498</v>
      </c>
      <c r="V47" s="371">
        <f>(N47+O47)/(J47+K47)*100</f>
        <v>92.618006368634241</v>
      </c>
      <c r="W47" s="371">
        <f>(J47+K47)/C47*100</f>
        <v>98.0634441952282</v>
      </c>
    </row>
    <row r="48" spans="1:23" s="3" customFormat="1" ht="9" customHeight="1">
      <c r="A48" s="10"/>
      <c r="B48" s="12"/>
      <c r="C48" s="12"/>
      <c r="E48" s="10"/>
      <c r="F48" s="10"/>
      <c r="G48" s="10"/>
      <c r="H48" s="10"/>
      <c r="I48" s="10"/>
      <c r="J48" s="197"/>
      <c r="K48" s="197"/>
      <c r="L48" s="10"/>
      <c r="N48" s="10"/>
      <c r="S48" s="135"/>
      <c r="T48" s="135"/>
      <c r="U48" s="135"/>
      <c r="V48" s="135"/>
      <c r="W48" s="135"/>
    </row>
    <row r="49" spans="1:23" s="3" customFormat="1" ht="18.95" customHeight="1">
      <c r="A49" s="10" t="s">
        <v>420</v>
      </c>
      <c r="B49" s="3" t="s">
        <v>421</v>
      </c>
      <c r="E49" s="10"/>
      <c r="F49" s="10"/>
      <c r="G49" s="10"/>
      <c r="H49" s="10"/>
      <c r="I49" s="10"/>
      <c r="J49" s="197"/>
      <c r="K49" s="197"/>
      <c r="L49" s="10"/>
      <c r="N49" s="10"/>
      <c r="R49" s="249" t="s">
        <v>1556</v>
      </c>
      <c r="S49" s="135">
        <v>65.701285172657037</v>
      </c>
      <c r="T49" s="135">
        <v>86.751324369216093</v>
      </c>
      <c r="U49" s="135">
        <v>94.061430317848419</v>
      </c>
      <c r="V49" s="135">
        <v>92.01023838630806</v>
      </c>
      <c r="W49" s="135">
        <v>97.801411126106132</v>
      </c>
    </row>
    <row r="50" spans="1:23">
      <c r="B50" s="3" t="s">
        <v>422</v>
      </c>
      <c r="C50" s="3"/>
      <c r="D50" s="3"/>
    </row>
  </sheetData>
  <mergeCells count="12">
    <mergeCell ref="N2:O2"/>
    <mergeCell ref="N3:O3"/>
    <mergeCell ref="N4:O4"/>
    <mergeCell ref="N5:O5"/>
    <mergeCell ref="J2:K2"/>
    <mergeCell ref="J3:K3"/>
    <mergeCell ref="J4:K4"/>
    <mergeCell ref="J5:K5"/>
    <mergeCell ref="L2:M2"/>
    <mergeCell ref="L3:M3"/>
    <mergeCell ref="L4:M4"/>
    <mergeCell ref="L5:M5"/>
  </mergeCells>
  <phoneticPr fontId="2"/>
  <printOptions horizontalCentered="1"/>
  <pageMargins left="0.78740157480314965" right="0.78740157480314965" top="0.98425196850393704" bottom="0.98425196850393704" header="0.51181102362204722" footer="0.51181102362204722"/>
  <pageSetup paperSize="9" scale="56" firstPageNumber="11" fitToHeight="2" orientation="landscape" useFirstPageNumber="1" r:id="rId1"/>
  <headerFooter scaleWithDoc="0" alignWithMargins="0">
    <oddFooter>&amp;C&amp;P</oddFooter>
  </headerFooter>
  <rowBreaks count="1" manualBreakCount="1">
    <brk id="32" max="2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78"/>
  <sheetViews>
    <sheetView zoomScaleNormal="100" zoomScaleSheetLayoutView="100" workbookViewId="0"/>
  </sheetViews>
  <sheetFormatPr defaultColWidth="9" defaultRowHeight="23.1" customHeight="1"/>
  <cols>
    <col min="1" max="1" width="4.375" style="146" customWidth="1"/>
    <col min="2" max="2" width="19.25" style="146" customWidth="1"/>
    <col min="3" max="3" width="23.5" style="146" bestFit="1" customWidth="1"/>
    <col min="4" max="4" width="9.125" style="324" customWidth="1"/>
    <col min="5" max="5" width="9.125" style="146" customWidth="1"/>
    <col min="6" max="6" width="9.125" style="325" customWidth="1"/>
    <col min="7" max="7" width="18.625" style="146" bestFit="1" customWidth="1"/>
    <col min="8" max="16384" width="9" style="146"/>
  </cols>
  <sheetData>
    <row r="1" spans="1:7" ht="16.5" customHeight="1">
      <c r="A1" s="374" t="s">
        <v>547</v>
      </c>
    </row>
    <row r="2" spans="1:7" s="149" customFormat="1" ht="22.5" customHeight="1">
      <c r="A2" s="702" t="s">
        <v>548</v>
      </c>
      <c r="B2" s="702" t="s">
        <v>356</v>
      </c>
      <c r="C2" s="698" t="s">
        <v>549</v>
      </c>
      <c r="D2" s="700" t="s">
        <v>550</v>
      </c>
      <c r="E2" s="701"/>
      <c r="F2" s="698" t="s">
        <v>551</v>
      </c>
      <c r="G2" s="698" t="s">
        <v>552</v>
      </c>
    </row>
    <row r="3" spans="1:7" s="149" customFormat="1" ht="22.5" customHeight="1">
      <c r="A3" s="703"/>
      <c r="B3" s="703"/>
      <c r="C3" s="699"/>
      <c r="D3" s="326" t="s">
        <v>2</v>
      </c>
      <c r="E3" s="320" t="s">
        <v>3</v>
      </c>
      <c r="F3" s="699" t="s">
        <v>362</v>
      </c>
      <c r="G3" s="699" t="s">
        <v>4</v>
      </c>
    </row>
    <row r="4" spans="1:7" ht="18" customHeight="1">
      <c r="A4" s="489">
        <v>1</v>
      </c>
      <c r="B4" s="489" t="s">
        <v>336</v>
      </c>
      <c r="C4" s="443" t="s">
        <v>122</v>
      </c>
      <c r="D4" s="327">
        <v>1.4168000000000001</v>
      </c>
      <c r="E4" s="327"/>
      <c r="F4" s="327"/>
      <c r="G4" s="143" t="s">
        <v>142</v>
      </c>
    </row>
    <row r="5" spans="1:7" ht="18" customHeight="1">
      <c r="A5" s="489">
        <v>1</v>
      </c>
      <c r="B5" s="489" t="s">
        <v>336</v>
      </c>
      <c r="C5" s="443" t="s">
        <v>123</v>
      </c>
      <c r="D5" s="327">
        <v>9.2600000000000002E-2</v>
      </c>
      <c r="E5" s="327"/>
      <c r="F5" s="327"/>
      <c r="G5" s="143" t="s">
        <v>831</v>
      </c>
    </row>
    <row r="6" spans="1:7" ht="18" customHeight="1">
      <c r="A6" s="489">
        <v>1</v>
      </c>
      <c r="B6" s="489" t="s">
        <v>336</v>
      </c>
      <c r="C6" s="443" t="s">
        <v>124</v>
      </c>
      <c r="D6" s="327"/>
      <c r="E6" s="327"/>
      <c r="F6" s="327">
        <v>0.6</v>
      </c>
      <c r="G6" s="143" t="s">
        <v>143</v>
      </c>
    </row>
    <row r="7" spans="1:7" ht="18" customHeight="1">
      <c r="A7" s="489">
        <v>2</v>
      </c>
      <c r="B7" s="489" t="s">
        <v>338</v>
      </c>
      <c r="C7" s="443" t="s">
        <v>104</v>
      </c>
      <c r="D7" s="327">
        <v>0.996</v>
      </c>
      <c r="E7" s="327" t="s">
        <v>831</v>
      </c>
      <c r="F7" s="327" t="s">
        <v>831</v>
      </c>
      <c r="G7" s="143" t="s">
        <v>831</v>
      </c>
    </row>
    <row r="8" spans="1:7" ht="18" customHeight="1">
      <c r="A8" s="489">
        <v>3</v>
      </c>
      <c r="B8" s="489" t="s">
        <v>315</v>
      </c>
      <c r="C8" s="472" t="s">
        <v>832</v>
      </c>
      <c r="D8" s="473">
        <v>0.26600000000000001</v>
      </c>
      <c r="E8" s="473"/>
      <c r="F8" s="473"/>
      <c r="G8" s="474" t="s">
        <v>130</v>
      </c>
    </row>
    <row r="9" spans="1:7" ht="18" customHeight="1">
      <c r="A9" s="489">
        <v>3</v>
      </c>
      <c r="B9" s="489" t="s">
        <v>315</v>
      </c>
      <c r="C9" s="443" t="s">
        <v>832</v>
      </c>
      <c r="D9" s="327">
        <v>0.27800000000000002</v>
      </c>
      <c r="E9" s="327"/>
      <c r="F9" s="327"/>
      <c r="G9" s="143" t="s">
        <v>831</v>
      </c>
    </row>
    <row r="10" spans="1:7" ht="18" customHeight="1">
      <c r="A10" s="489">
        <v>4</v>
      </c>
      <c r="B10" s="489" t="s">
        <v>331</v>
      </c>
      <c r="C10" s="143" t="s">
        <v>112</v>
      </c>
      <c r="D10" s="327">
        <v>0.25462899999999999</v>
      </c>
      <c r="E10" s="327" t="s">
        <v>831</v>
      </c>
      <c r="F10" s="327" t="s">
        <v>831</v>
      </c>
      <c r="G10" s="143" t="s">
        <v>132</v>
      </c>
    </row>
    <row r="11" spans="1:7" s="226" customFormat="1" ht="18" customHeight="1">
      <c r="A11" s="489">
        <v>4</v>
      </c>
      <c r="B11" s="489" t="s">
        <v>331</v>
      </c>
      <c r="C11" s="143" t="s">
        <v>833</v>
      </c>
      <c r="D11" s="327">
        <v>1.1573999999999999E-2</v>
      </c>
      <c r="E11" s="327" t="s">
        <v>831</v>
      </c>
      <c r="F11" s="327" t="s">
        <v>831</v>
      </c>
      <c r="G11" s="143" t="s">
        <v>133</v>
      </c>
    </row>
    <row r="12" spans="1:7" s="226" customFormat="1" ht="18" customHeight="1">
      <c r="A12" s="489">
        <v>4</v>
      </c>
      <c r="B12" s="489" t="s">
        <v>331</v>
      </c>
      <c r="C12" s="143" t="s">
        <v>114</v>
      </c>
      <c r="D12" s="327">
        <v>1.5046E-2</v>
      </c>
      <c r="E12" s="327" t="s">
        <v>831</v>
      </c>
      <c r="F12" s="327" t="s">
        <v>831</v>
      </c>
      <c r="G12" s="143" t="s">
        <v>134</v>
      </c>
    </row>
    <row r="13" spans="1:7" s="226" customFormat="1" ht="18" customHeight="1">
      <c r="A13" s="489">
        <v>4</v>
      </c>
      <c r="B13" s="489" t="s">
        <v>331</v>
      </c>
      <c r="C13" s="143" t="s">
        <v>834</v>
      </c>
      <c r="D13" s="327">
        <v>2.4306000000000001E-2</v>
      </c>
      <c r="E13" s="327" t="s">
        <v>831</v>
      </c>
      <c r="F13" s="327" t="s">
        <v>831</v>
      </c>
      <c r="G13" s="143" t="s">
        <v>835</v>
      </c>
    </row>
    <row r="14" spans="1:7" s="226" customFormat="1" ht="18" customHeight="1">
      <c r="A14" s="489">
        <v>4</v>
      </c>
      <c r="B14" s="489" t="s">
        <v>331</v>
      </c>
      <c r="C14" s="143" t="s">
        <v>836</v>
      </c>
      <c r="D14" s="327">
        <v>8.4500000000000005E-4</v>
      </c>
      <c r="E14" s="327" t="s">
        <v>831</v>
      </c>
      <c r="F14" s="327" t="s">
        <v>831</v>
      </c>
      <c r="G14" s="143" t="s">
        <v>837</v>
      </c>
    </row>
    <row r="15" spans="1:7" s="226" customFormat="1" ht="18" customHeight="1">
      <c r="A15" s="489">
        <v>4</v>
      </c>
      <c r="B15" s="489" t="s">
        <v>331</v>
      </c>
      <c r="C15" s="143" t="s">
        <v>838</v>
      </c>
      <c r="D15" s="327">
        <v>2.431E-3</v>
      </c>
      <c r="E15" s="327" t="s">
        <v>831</v>
      </c>
      <c r="F15" s="327" t="s">
        <v>831</v>
      </c>
      <c r="G15" s="143" t="s">
        <v>839</v>
      </c>
    </row>
    <row r="16" spans="1:7" s="374" customFormat="1" ht="18" customHeight="1">
      <c r="A16" s="489">
        <v>4</v>
      </c>
      <c r="B16" s="489" t="s">
        <v>331</v>
      </c>
      <c r="C16" s="143" t="s">
        <v>840</v>
      </c>
      <c r="D16" s="327">
        <v>1.4779999999999999E-3</v>
      </c>
      <c r="E16" s="327" t="s">
        <v>831</v>
      </c>
      <c r="F16" s="327" t="s">
        <v>831</v>
      </c>
      <c r="G16" s="143" t="s">
        <v>841</v>
      </c>
    </row>
    <row r="17" spans="1:7" s="374" customFormat="1" ht="18" customHeight="1">
      <c r="A17" s="489">
        <v>4</v>
      </c>
      <c r="B17" s="489" t="s">
        <v>331</v>
      </c>
      <c r="C17" s="143" t="s">
        <v>842</v>
      </c>
      <c r="D17" s="327">
        <v>3.2950000000000002E-3</v>
      </c>
      <c r="E17" s="327" t="s">
        <v>831</v>
      </c>
      <c r="F17" s="327" t="s">
        <v>831</v>
      </c>
      <c r="G17" s="143" t="s">
        <v>843</v>
      </c>
    </row>
    <row r="18" spans="1:7" s="374" customFormat="1" ht="18" customHeight="1">
      <c r="A18" s="489">
        <v>4</v>
      </c>
      <c r="B18" s="489" t="s">
        <v>331</v>
      </c>
      <c r="C18" s="143" t="s">
        <v>113</v>
      </c>
      <c r="D18" s="327">
        <v>4.9870000000000001E-3</v>
      </c>
      <c r="E18" s="327" t="s">
        <v>831</v>
      </c>
      <c r="F18" s="327" t="s">
        <v>831</v>
      </c>
      <c r="G18" s="143" t="s">
        <v>844</v>
      </c>
    </row>
    <row r="19" spans="1:7" s="374" customFormat="1" ht="18" customHeight="1">
      <c r="A19" s="489">
        <v>4</v>
      </c>
      <c r="B19" s="489" t="s">
        <v>331</v>
      </c>
      <c r="C19" s="143" t="s">
        <v>845</v>
      </c>
      <c r="D19" s="327">
        <v>4.6299999999999998E-4</v>
      </c>
      <c r="E19" s="327" t="s">
        <v>831</v>
      </c>
      <c r="F19" s="327" t="s">
        <v>831</v>
      </c>
      <c r="G19" s="143" t="s">
        <v>846</v>
      </c>
    </row>
    <row r="20" spans="1:7" s="374" customFormat="1" ht="18" customHeight="1">
      <c r="A20" s="489">
        <v>5</v>
      </c>
      <c r="B20" s="489" t="s">
        <v>339</v>
      </c>
      <c r="C20" s="143" t="s">
        <v>5</v>
      </c>
      <c r="D20" s="327">
        <v>0.23148099999999999</v>
      </c>
      <c r="E20" s="327"/>
      <c r="F20" s="327"/>
      <c r="G20" s="143" t="s">
        <v>831</v>
      </c>
    </row>
    <row r="21" spans="1:7" s="374" customFormat="1" ht="18" customHeight="1">
      <c r="A21" s="489">
        <v>5</v>
      </c>
      <c r="B21" s="489" t="s">
        <v>339</v>
      </c>
      <c r="C21" s="143" t="s">
        <v>104</v>
      </c>
      <c r="D21" s="327">
        <v>0.135995</v>
      </c>
      <c r="E21" s="327"/>
      <c r="F21" s="327"/>
      <c r="G21" s="143" t="s">
        <v>831</v>
      </c>
    </row>
    <row r="22" spans="1:7" s="374" customFormat="1" ht="18" customHeight="1">
      <c r="A22" s="489">
        <v>5</v>
      </c>
      <c r="B22" s="489" t="s">
        <v>339</v>
      </c>
      <c r="C22" s="143" t="s">
        <v>126</v>
      </c>
      <c r="D22" s="327">
        <v>0.289352</v>
      </c>
      <c r="E22" s="327"/>
      <c r="F22" s="327"/>
      <c r="G22" s="143" t="s">
        <v>145</v>
      </c>
    </row>
    <row r="23" spans="1:7" ht="18" customHeight="1">
      <c r="A23" s="489">
        <v>7</v>
      </c>
      <c r="B23" s="489" t="s">
        <v>847</v>
      </c>
      <c r="C23" s="143" t="s">
        <v>117</v>
      </c>
      <c r="D23" s="327">
        <v>2.3E-2</v>
      </c>
      <c r="E23" s="327" t="s">
        <v>831</v>
      </c>
      <c r="F23" s="327" t="s">
        <v>831</v>
      </c>
      <c r="G23" s="143" t="s">
        <v>831</v>
      </c>
    </row>
    <row r="24" spans="1:7" ht="18" customHeight="1">
      <c r="A24" s="489">
        <v>7</v>
      </c>
      <c r="B24" s="489" t="s">
        <v>847</v>
      </c>
      <c r="C24" s="143" t="s">
        <v>117</v>
      </c>
      <c r="D24" s="327">
        <v>2.8000000000000001E-2</v>
      </c>
      <c r="E24" s="327" t="s">
        <v>831</v>
      </c>
      <c r="F24" s="327" t="s">
        <v>831</v>
      </c>
      <c r="G24" s="143" t="s">
        <v>831</v>
      </c>
    </row>
    <row r="25" spans="1:7" s="226" customFormat="1" ht="18" customHeight="1">
      <c r="A25" s="489">
        <v>8</v>
      </c>
      <c r="B25" s="489" t="s">
        <v>337</v>
      </c>
      <c r="C25" s="143" t="s">
        <v>116</v>
      </c>
      <c r="D25" s="327">
        <v>0.86899999999999999</v>
      </c>
      <c r="E25" s="327" t="s">
        <v>831</v>
      </c>
      <c r="F25" s="327" t="s">
        <v>831</v>
      </c>
      <c r="G25" s="143" t="s">
        <v>136</v>
      </c>
    </row>
    <row r="26" spans="1:7" ht="18" customHeight="1">
      <c r="A26" s="489">
        <v>8</v>
      </c>
      <c r="B26" s="489" t="s">
        <v>337</v>
      </c>
      <c r="C26" s="143" t="s">
        <v>116</v>
      </c>
      <c r="D26" s="327">
        <v>0.20799999999999999</v>
      </c>
      <c r="E26" s="327" t="s">
        <v>831</v>
      </c>
      <c r="F26" s="327" t="s">
        <v>831</v>
      </c>
      <c r="G26" s="143" t="s">
        <v>144</v>
      </c>
    </row>
    <row r="27" spans="1:7" ht="18" customHeight="1">
      <c r="A27" s="489">
        <v>8</v>
      </c>
      <c r="B27" s="489" t="s">
        <v>337</v>
      </c>
      <c r="C27" s="143" t="s">
        <v>125</v>
      </c>
      <c r="D27" s="327">
        <v>0.16669999999999999</v>
      </c>
      <c r="E27" s="327" t="s">
        <v>831</v>
      </c>
      <c r="F27" s="327" t="s">
        <v>831</v>
      </c>
      <c r="G27" s="143" t="s">
        <v>144</v>
      </c>
    </row>
    <row r="28" spans="1:7" ht="18" customHeight="1">
      <c r="A28" s="489">
        <v>8</v>
      </c>
      <c r="B28" s="489" t="s">
        <v>337</v>
      </c>
      <c r="C28" s="143" t="s">
        <v>848</v>
      </c>
      <c r="D28" s="327">
        <v>2.7799999999999998E-2</v>
      </c>
      <c r="E28" s="327" t="s">
        <v>831</v>
      </c>
      <c r="F28" s="327" t="s">
        <v>831</v>
      </c>
      <c r="G28" s="143" t="s">
        <v>849</v>
      </c>
    </row>
    <row r="29" spans="1:7" ht="18" customHeight="1">
      <c r="A29" s="489">
        <v>8</v>
      </c>
      <c r="B29" s="489" t="s">
        <v>337</v>
      </c>
      <c r="C29" s="143" t="s">
        <v>125</v>
      </c>
      <c r="D29" s="327">
        <v>9.4999999999999998E-3</v>
      </c>
      <c r="E29" s="327" t="s">
        <v>831</v>
      </c>
      <c r="F29" s="327" t="s">
        <v>831</v>
      </c>
      <c r="G29" s="143" t="s">
        <v>144</v>
      </c>
    </row>
    <row r="30" spans="1:7" ht="18" customHeight="1">
      <c r="A30" s="489">
        <v>9</v>
      </c>
      <c r="B30" s="489" t="s">
        <v>313</v>
      </c>
      <c r="C30" s="143" t="s">
        <v>107</v>
      </c>
      <c r="D30" s="327">
        <v>0.60199999999999998</v>
      </c>
      <c r="E30" s="327" t="s">
        <v>831</v>
      </c>
      <c r="F30" s="327" t="s">
        <v>831</v>
      </c>
      <c r="G30" s="143" t="s">
        <v>831</v>
      </c>
    </row>
    <row r="31" spans="1:7" ht="18" customHeight="1">
      <c r="A31" s="489">
        <v>10</v>
      </c>
      <c r="B31" s="489" t="s">
        <v>326</v>
      </c>
      <c r="C31" s="143" t="s">
        <v>111</v>
      </c>
      <c r="D31" s="327">
        <v>2.1000000000000001E-2</v>
      </c>
      <c r="E31" s="327" t="s">
        <v>831</v>
      </c>
      <c r="F31" s="327" t="s">
        <v>831</v>
      </c>
      <c r="G31" s="143" t="s">
        <v>831</v>
      </c>
    </row>
    <row r="32" spans="1:7" ht="18" customHeight="1">
      <c r="A32" s="489">
        <v>10</v>
      </c>
      <c r="B32" s="489" t="s">
        <v>326</v>
      </c>
      <c r="C32" s="143" t="s">
        <v>110</v>
      </c>
      <c r="D32" s="327">
        <v>7.1520000000000004E-3</v>
      </c>
      <c r="E32" s="327" t="s">
        <v>831</v>
      </c>
      <c r="F32" s="327" t="s">
        <v>831</v>
      </c>
      <c r="G32" s="143" t="s">
        <v>831</v>
      </c>
    </row>
    <row r="33" spans="1:7" s="226" customFormat="1" ht="18" customHeight="1">
      <c r="A33" s="489">
        <v>13</v>
      </c>
      <c r="B33" s="489" t="s">
        <v>308</v>
      </c>
      <c r="C33" s="143" t="s">
        <v>104</v>
      </c>
      <c r="D33" s="327">
        <v>0.371</v>
      </c>
      <c r="E33" s="327" t="s">
        <v>831</v>
      </c>
      <c r="F33" s="327" t="s">
        <v>831</v>
      </c>
      <c r="G33" s="143" t="s">
        <v>1327</v>
      </c>
    </row>
    <row r="34" spans="1:7" s="226" customFormat="1" ht="18" customHeight="1">
      <c r="A34" s="489">
        <v>13</v>
      </c>
      <c r="B34" s="489" t="s">
        <v>308</v>
      </c>
      <c r="C34" s="143" t="s">
        <v>104</v>
      </c>
      <c r="D34" s="327">
        <v>0.21</v>
      </c>
      <c r="E34" s="327" t="s">
        <v>831</v>
      </c>
      <c r="F34" s="327" t="s">
        <v>831</v>
      </c>
      <c r="G34" s="143" t="s">
        <v>1557</v>
      </c>
    </row>
    <row r="35" spans="1:7" s="245" customFormat="1" ht="18" customHeight="1">
      <c r="A35" s="489">
        <v>13</v>
      </c>
      <c r="B35" s="489" t="s">
        <v>308</v>
      </c>
      <c r="C35" s="143" t="s">
        <v>105</v>
      </c>
      <c r="D35" s="327">
        <v>0.17699999999999999</v>
      </c>
      <c r="E35" s="327" t="s">
        <v>831</v>
      </c>
      <c r="F35" s="327" t="s">
        <v>831</v>
      </c>
      <c r="G35" s="143" t="s">
        <v>831</v>
      </c>
    </row>
    <row r="36" spans="1:7" s="226" customFormat="1" ht="18" customHeight="1">
      <c r="A36" s="489">
        <v>13</v>
      </c>
      <c r="B36" s="489" t="s">
        <v>308</v>
      </c>
      <c r="C36" s="143" t="s">
        <v>5</v>
      </c>
      <c r="D36" s="327">
        <v>0.28899999999999998</v>
      </c>
      <c r="E36" s="327" t="s">
        <v>831</v>
      </c>
      <c r="F36" s="327" t="s">
        <v>831</v>
      </c>
      <c r="G36" s="169" t="s">
        <v>831</v>
      </c>
    </row>
    <row r="37" spans="1:7" s="226" customFormat="1" ht="18" customHeight="1">
      <c r="A37" s="489">
        <v>14</v>
      </c>
      <c r="B37" s="489" t="s">
        <v>307</v>
      </c>
      <c r="C37" s="143" t="s">
        <v>850</v>
      </c>
      <c r="D37" s="327">
        <v>0.12</v>
      </c>
      <c r="E37" s="327" t="s">
        <v>831</v>
      </c>
      <c r="F37" s="327" t="s">
        <v>831</v>
      </c>
      <c r="G37" s="143" t="s">
        <v>1558</v>
      </c>
    </row>
    <row r="38" spans="1:7" s="226" customFormat="1" ht="18" customHeight="1">
      <c r="A38" s="489">
        <v>16</v>
      </c>
      <c r="B38" s="489" t="s">
        <v>311</v>
      </c>
      <c r="C38" s="143" t="s">
        <v>5</v>
      </c>
      <c r="D38" s="327">
        <v>1.4999999999999999E-2</v>
      </c>
      <c r="E38" s="327" t="s">
        <v>831</v>
      </c>
      <c r="F38" s="327" t="s">
        <v>831</v>
      </c>
      <c r="G38" s="143" t="s">
        <v>831</v>
      </c>
    </row>
    <row r="39" spans="1:7" s="226" customFormat="1" ht="18" customHeight="1">
      <c r="A39" s="489">
        <v>16</v>
      </c>
      <c r="B39" s="489" t="s">
        <v>311</v>
      </c>
      <c r="C39" s="143" t="s">
        <v>5</v>
      </c>
      <c r="D39" s="327">
        <v>2.8000000000000001E-2</v>
      </c>
      <c r="E39" s="327" t="s">
        <v>831</v>
      </c>
      <c r="F39" s="327" t="s">
        <v>831</v>
      </c>
      <c r="G39" s="143" t="s">
        <v>831</v>
      </c>
    </row>
    <row r="40" spans="1:7" s="226" customFormat="1" ht="18" customHeight="1">
      <c r="A40" s="489">
        <v>16</v>
      </c>
      <c r="B40" s="489" t="s">
        <v>311</v>
      </c>
      <c r="C40" s="143" t="s">
        <v>851</v>
      </c>
      <c r="D40" s="327">
        <v>3.9699999999999999E-2</v>
      </c>
      <c r="E40" s="327" t="s">
        <v>831</v>
      </c>
      <c r="F40" s="327" t="s">
        <v>831</v>
      </c>
      <c r="G40" s="143" t="s">
        <v>852</v>
      </c>
    </row>
    <row r="41" spans="1:7" s="226" customFormat="1" ht="18" customHeight="1">
      <c r="A41" s="489">
        <v>16</v>
      </c>
      <c r="B41" s="489" t="s">
        <v>311</v>
      </c>
      <c r="C41" s="143" t="s">
        <v>5</v>
      </c>
      <c r="D41" s="327" t="s">
        <v>831</v>
      </c>
      <c r="E41" s="327" t="s">
        <v>831</v>
      </c>
      <c r="F41" s="327">
        <v>1.9675999999999999E-2</v>
      </c>
      <c r="G41" s="143" t="s">
        <v>831</v>
      </c>
    </row>
    <row r="42" spans="1:7" s="226" customFormat="1" ht="18" customHeight="1">
      <c r="A42" s="489">
        <v>16</v>
      </c>
      <c r="B42" s="489" t="s">
        <v>311</v>
      </c>
      <c r="C42" s="143" t="s">
        <v>5</v>
      </c>
      <c r="D42" s="327">
        <v>1.0999999999999999E-2</v>
      </c>
      <c r="E42" s="327" t="s">
        <v>831</v>
      </c>
      <c r="F42" s="327" t="s">
        <v>831</v>
      </c>
      <c r="G42" s="143" t="s">
        <v>831</v>
      </c>
    </row>
    <row r="43" spans="1:7" s="226" customFormat="1" ht="18" customHeight="1">
      <c r="A43" s="489">
        <v>16</v>
      </c>
      <c r="B43" s="489" t="s">
        <v>311</v>
      </c>
      <c r="C43" s="143" t="s">
        <v>5</v>
      </c>
      <c r="D43" s="327">
        <v>6.8999999999999999E-3</v>
      </c>
      <c r="E43" s="327" t="s">
        <v>831</v>
      </c>
      <c r="F43" s="327" t="s">
        <v>831</v>
      </c>
      <c r="G43" s="143" t="s">
        <v>831</v>
      </c>
    </row>
    <row r="44" spans="1:7" s="226" customFormat="1" ht="18" customHeight="1">
      <c r="A44" s="489">
        <v>18</v>
      </c>
      <c r="B44" s="489" t="s">
        <v>325</v>
      </c>
      <c r="C44" s="143" t="s">
        <v>110</v>
      </c>
      <c r="D44" s="327">
        <v>5.8000000000000003E-2</v>
      </c>
      <c r="E44" s="327" t="s">
        <v>831</v>
      </c>
      <c r="F44" s="327" t="s">
        <v>831</v>
      </c>
      <c r="G44" s="143" t="s">
        <v>831</v>
      </c>
    </row>
    <row r="45" spans="1:7" s="245" customFormat="1" ht="18" customHeight="1">
      <c r="A45" s="489">
        <v>19</v>
      </c>
      <c r="B45" s="489" t="s">
        <v>830</v>
      </c>
      <c r="C45" s="143" t="s">
        <v>110</v>
      </c>
      <c r="D45" s="327">
        <v>0.52400000000000002</v>
      </c>
      <c r="E45" s="327" t="s">
        <v>831</v>
      </c>
      <c r="F45" s="327" t="s">
        <v>831</v>
      </c>
      <c r="G45" s="143" t="s">
        <v>831</v>
      </c>
    </row>
    <row r="46" spans="1:7" s="245" customFormat="1" ht="18" customHeight="1">
      <c r="A46" s="489">
        <v>20</v>
      </c>
      <c r="B46" s="489" t="s">
        <v>309</v>
      </c>
      <c r="C46" s="143" t="s">
        <v>106</v>
      </c>
      <c r="D46" s="327" t="s">
        <v>831</v>
      </c>
      <c r="E46" s="327" t="s">
        <v>831</v>
      </c>
      <c r="F46" s="327">
        <v>0.33478000000000002</v>
      </c>
      <c r="G46" s="143" t="s">
        <v>127</v>
      </c>
    </row>
    <row r="47" spans="1:7" s="226" customFormat="1" ht="18" customHeight="1">
      <c r="A47" s="489">
        <v>20</v>
      </c>
      <c r="B47" s="489" t="s">
        <v>309</v>
      </c>
      <c r="C47" s="143" t="s">
        <v>853</v>
      </c>
      <c r="D47" s="327" t="s">
        <v>831</v>
      </c>
      <c r="E47" s="327" t="s">
        <v>831</v>
      </c>
      <c r="F47" s="327">
        <v>1.5</v>
      </c>
      <c r="G47" s="143" t="s">
        <v>831</v>
      </c>
    </row>
    <row r="48" spans="1:7" s="226" customFormat="1" ht="18" customHeight="1">
      <c r="A48" s="489">
        <v>21</v>
      </c>
      <c r="B48" s="489" t="s">
        <v>314</v>
      </c>
      <c r="C48" s="143" t="s">
        <v>832</v>
      </c>
      <c r="D48" s="327">
        <v>0.46300000000000002</v>
      </c>
      <c r="E48" s="327"/>
      <c r="F48" s="327"/>
      <c r="G48" s="143" t="s">
        <v>129</v>
      </c>
    </row>
    <row r="49" spans="1:7" s="226" customFormat="1" ht="18" customHeight="1">
      <c r="A49" s="489">
        <v>25</v>
      </c>
      <c r="B49" s="489" t="s">
        <v>310</v>
      </c>
      <c r="C49" s="143" t="s">
        <v>105</v>
      </c>
      <c r="D49" s="327">
        <v>0.28999999999999998</v>
      </c>
      <c r="E49" s="327" t="s">
        <v>831</v>
      </c>
      <c r="F49" s="327" t="s">
        <v>831</v>
      </c>
      <c r="G49" s="143" t="s">
        <v>128</v>
      </c>
    </row>
    <row r="50" spans="1:7" s="374" customFormat="1" ht="18" customHeight="1">
      <c r="A50" s="489">
        <v>27</v>
      </c>
      <c r="B50" s="489" t="s">
        <v>1022</v>
      </c>
      <c r="C50" s="143" t="s">
        <v>832</v>
      </c>
      <c r="D50" s="327">
        <v>1.0999999999999999E-2</v>
      </c>
      <c r="E50" s="327" t="s">
        <v>831</v>
      </c>
      <c r="F50" s="327" t="s">
        <v>831</v>
      </c>
      <c r="G50" s="143" t="s">
        <v>831</v>
      </c>
    </row>
    <row r="51" spans="1:7" s="226" customFormat="1" ht="18" customHeight="1">
      <c r="A51" s="489">
        <v>32</v>
      </c>
      <c r="B51" s="489" t="s">
        <v>9</v>
      </c>
      <c r="C51" s="143" t="s">
        <v>109</v>
      </c>
      <c r="D51" s="327">
        <v>7.7240000000000003E-2</v>
      </c>
      <c r="E51" s="327" t="s">
        <v>831</v>
      </c>
      <c r="F51" s="327" t="s">
        <v>831</v>
      </c>
      <c r="G51" s="143" t="s">
        <v>131</v>
      </c>
    </row>
    <row r="52" spans="1:7" s="226" customFormat="1" ht="18" customHeight="1">
      <c r="A52" s="489">
        <v>37</v>
      </c>
      <c r="B52" s="489" t="s">
        <v>318</v>
      </c>
      <c r="C52" s="143" t="s">
        <v>1328</v>
      </c>
      <c r="D52" s="327" t="s">
        <v>831</v>
      </c>
      <c r="E52" s="327" t="s">
        <v>831</v>
      </c>
      <c r="F52" s="327">
        <v>1.8055000000000002E-2</v>
      </c>
      <c r="G52" s="143" t="s">
        <v>831</v>
      </c>
    </row>
    <row r="53" spans="1:7" s="226" customFormat="1" ht="18" customHeight="1">
      <c r="A53" s="489">
        <v>37</v>
      </c>
      <c r="B53" s="489" t="s">
        <v>318</v>
      </c>
      <c r="C53" s="143" t="s">
        <v>108</v>
      </c>
      <c r="D53" s="327" t="s">
        <v>831</v>
      </c>
      <c r="E53" s="327">
        <v>4.7000000000000002E-3</v>
      </c>
      <c r="F53" s="327" t="s">
        <v>831</v>
      </c>
      <c r="G53" s="143" t="s">
        <v>831</v>
      </c>
    </row>
    <row r="54" spans="1:7" s="226" customFormat="1" ht="18" customHeight="1">
      <c r="A54" s="489">
        <v>38</v>
      </c>
      <c r="B54" s="489" t="s">
        <v>319</v>
      </c>
      <c r="C54" s="143" t="s">
        <v>131</v>
      </c>
      <c r="D54" s="327">
        <v>8.5087999999999997E-2</v>
      </c>
      <c r="E54" s="327" t="s">
        <v>831</v>
      </c>
      <c r="F54" s="327" t="s">
        <v>831</v>
      </c>
      <c r="G54" s="143" t="s">
        <v>131</v>
      </c>
    </row>
    <row r="55" spans="1:7" s="226" customFormat="1" ht="18" customHeight="1">
      <c r="A55" s="489">
        <v>38</v>
      </c>
      <c r="B55" s="489" t="s">
        <v>319</v>
      </c>
      <c r="C55" s="143" t="s">
        <v>109</v>
      </c>
      <c r="D55" s="327">
        <v>5.8300000000000001E-3</v>
      </c>
      <c r="E55" s="327" t="s">
        <v>831</v>
      </c>
      <c r="F55" s="327" t="s">
        <v>831</v>
      </c>
      <c r="G55" s="143" t="s">
        <v>831</v>
      </c>
    </row>
    <row r="56" spans="1:7" s="226" customFormat="1" ht="18" customHeight="1">
      <c r="A56" s="489">
        <v>45</v>
      </c>
      <c r="B56" s="489" t="s">
        <v>118</v>
      </c>
      <c r="C56" s="143" t="s">
        <v>119</v>
      </c>
      <c r="D56" s="327" t="s">
        <v>831</v>
      </c>
      <c r="E56" s="327" t="s">
        <v>831</v>
      </c>
      <c r="F56" s="327">
        <v>1.0416999999999999E-2</v>
      </c>
      <c r="G56" s="143" t="s">
        <v>137</v>
      </c>
    </row>
    <row r="57" spans="1:7" s="226" customFormat="1" ht="18" customHeight="1">
      <c r="A57" s="489">
        <v>65</v>
      </c>
      <c r="B57" s="489" t="s">
        <v>333</v>
      </c>
      <c r="C57" s="143" t="s">
        <v>115</v>
      </c>
      <c r="D57" s="327">
        <v>2.3099999999999999E-2</v>
      </c>
      <c r="E57" s="327" t="s">
        <v>831</v>
      </c>
      <c r="F57" s="327" t="s">
        <v>831</v>
      </c>
      <c r="G57" s="143" t="s">
        <v>135</v>
      </c>
    </row>
    <row r="58" spans="1:7" s="226" customFormat="1" ht="18" customHeight="1">
      <c r="A58" s="489">
        <v>65</v>
      </c>
      <c r="B58" s="489" t="s">
        <v>333</v>
      </c>
      <c r="C58" s="143" t="s">
        <v>854</v>
      </c>
      <c r="D58" s="327">
        <v>2.835E-2</v>
      </c>
      <c r="E58" s="327" t="s">
        <v>831</v>
      </c>
      <c r="F58" s="327" t="s">
        <v>831</v>
      </c>
      <c r="G58" s="143" t="s">
        <v>855</v>
      </c>
    </row>
    <row r="59" spans="1:7" ht="18" customHeight="1">
      <c r="A59" s="489">
        <v>65</v>
      </c>
      <c r="B59" s="489" t="s">
        <v>333</v>
      </c>
      <c r="C59" s="143" t="s">
        <v>856</v>
      </c>
      <c r="D59" s="327">
        <v>2.7199999999999998E-2</v>
      </c>
      <c r="E59" s="327" t="s">
        <v>831</v>
      </c>
      <c r="F59" s="327" t="s">
        <v>831</v>
      </c>
      <c r="G59" s="143" t="s">
        <v>136</v>
      </c>
    </row>
    <row r="60" spans="1:7" ht="18" customHeight="1">
      <c r="A60" s="489">
        <v>65</v>
      </c>
      <c r="B60" s="489" t="s">
        <v>333</v>
      </c>
      <c r="C60" s="143" t="s">
        <v>856</v>
      </c>
      <c r="D60" s="326">
        <v>1.4E-2</v>
      </c>
      <c r="E60" s="327" t="s">
        <v>831</v>
      </c>
      <c r="F60" s="327" t="s">
        <v>831</v>
      </c>
      <c r="G60" s="143" t="s">
        <v>831</v>
      </c>
    </row>
    <row r="61" spans="1:7" ht="18" customHeight="1">
      <c r="A61" s="489">
        <v>97</v>
      </c>
      <c r="B61" s="489" t="s">
        <v>581</v>
      </c>
      <c r="C61" s="143" t="s">
        <v>857</v>
      </c>
      <c r="D61" s="326">
        <v>1.7000000000000001E-2</v>
      </c>
      <c r="E61" s="327" t="s">
        <v>831</v>
      </c>
      <c r="F61" s="327" t="s">
        <v>831</v>
      </c>
      <c r="G61" s="143" t="s">
        <v>858</v>
      </c>
    </row>
    <row r="62" spans="1:7" ht="18" customHeight="1">
      <c r="A62" s="489">
        <v>97</v>
      </c>
      <c r="B62" s="489" t="s">
        <v>581</v>
      </c>
      <c r="C62" s="143" t="s">
        <v>859</v>
      </c>
      <c r="D62" s="326">
        <v>2.3E-2</v>
      </c>
      <c r="E62" s="327" t="s">
        <v>831</v>
      </c>
      <c r="F62" s="327" t="s">
        <v>831</v>
      </c>
      <c r="G62" s="143" t="s">
        <v>860</v>
      </c>
    </row>
    <row r="63" spans="1:7" ht="18" customHeight="1">
      <c r="A63" s="489">
        <v>97</v>
      </c>
      <c r="B63" s="489" t="s">
        <v>581</v>
      </c>
      <c r="C63" s="143" t="s">
        <v>861</v>
      </c>
      <c r="D63" s="326">
        <v>4.5999999999999999E-2</v>
      </c>
      <c r="E63" s="466" t="s">
        <v>831</v>
      </c>
      <c r="F63" s="466" t="s">
        <v>831</v>
      </c>
      <c r="G63" s="328" t="s">
        <v>862</v>
      </c>
    </row>
    <row r="64" spans="1:7" ht="18" customHeight="1">
      <c r="A64" s="489">
        <v>97</v>
      </c>
      <c r="B64" s="489" t="s">
        <v>581</v>
      </c>
      <c r="C64" s="143" t="s">
        <v>863</v>
      </c>
      <c r="D64" s="327">
        <v>1.5049999999999999E-2</v>
      </c>
      <c r="E64" s="327" t="s">
        <v>831</v>
      </c>
      <c r="F64" s="327" t="s">
        <v>831</v>
      </c>
      <c r="G64" s="143" t="s">
        <v>831</v>
      </c>
    </row>
    <row r="65" spans="1:7" ht="18" customHeight="1">
      <c r="A65" s="489">
        <v>97</v>
      </c>
      <c r="B65" s="489" t="s">
        <v>581</v>
      </c>
      <c r="C65" s="143" t="s">
        <v>864</v>
      </c>
      <c r="D65" s="327">
        <v>1.15E-2</v>
      </c>
      <c r="E65" s="327" t="s">
        <v>831</v>
      </c>
      <c r="F65" s="327" t="s">
        <v>831</v>
      </c>
      <c r="G65" s="143" t="s">
        <v>831</v>
      </c>
    </row>
    <row r="66" spans="1:7" ht="18" customHeight="1">
      <c r="A66" s="489">
        <v>97</v>
      </c>
      <c r="B66" s="489" t="s">
        <v>581</v>
      </c>
      <c r="C66" s="169" t="s">
        <v>865</v>
      </c>
      <c r="D66" s="327">
        <v>3.2000000000000001E-2</v>
      </c>
      <c r="E66" s="327" t="s">
        <v>831</v>
      </c>
      <c r="F66" s="327" t="s">
        <v>831</v>
      </c>
      <c r="G66" s="143" t="s">
        <v>831</v>
      </c>
    </row>
    <row r="67" spans="1:7" ht="18" customHeight="1">
      <c r="A67" s="489">
        <v>97</v>
      </c>
      <c r="B67" s="489" t="s">
        <v>581</v>
      </c>
      <c r="C67" s="143" t="s">
        <v>866</v>
      </c>
      <c r="D67" s="327">
        <v>5.7999999999999996E-3</v>
      </c>
      <c r="E67" s="327" t="s">
        <v>831</v>
      </c>
      <c r="F67" s="327" t="s">
        <v>831</v>
      </c>
      <c r="G67" s="143" t="s">
        <v>831</v>
      </c>
    </row>
    <row r="68" spans="1:7" ht="18" customHeight="1">
      <c r="A68" s="489">
        <v>97</v>
      </c>
      <c r="B68" s="489" t="s">
        <v>581</v>
      </c>
      <c r="C68" s="143" t="s">
        <v>867</v>
      </c>
      <c r="D68" s="327">
        <v>3.3999999999999998E-3</v>
      </c>
      <c r="E68" s="327" t="s">
        <v>831</v>
      </c>
      <c r="F68" s="327" t="s">
        <v>831</v>
      </c>
      <c r="G68" s="143" t="s">
        <v>831</v>
      </c>
    </row>
    <row r="69" spans="1:7" ht="18" customHeight="1">
      <c r="A69" s="489">
        <v>97</v>
      </c>
      <c r="B69" s="489" t="s">
        <v>581</v>
      </c>
      <c r="C69" s="143" t="s">
        <v>868</v>
      </c>
      <c r="D69" s="327">
        <v>0.158</v>
      </c>
      <c r="E69" s="327" t="s">
        <v>831</v>
      </c>
      <c r="F69" s="327" t="s">
        <v>831</v>
      </c>
      <c r="G69" s="143" t="s">
        <v>138</v>
      </c>
    </row>
    <row r="70" spans="1:7" ht="18" customHeight="1">
      <c r="A70" s="489">
        <v>97</v>
      </c>
      <c r="B70" s="489" t="s">
        <v>581</v>
      </c>
      <c r="C70" s="143" t="s">
        <v>869</v>
      </c>
      <c r="D70" s="327" t="s">
        <v>831</v>
      </c>
      <c r="E70" s="327" t="s">
        <v>831</v>
      </c>
      <c r="F70" s="327">
        <v>6.4299999999999996E-2</v>
      </c>
      <c r="G70" s="143" t="s">
        <v>139</v>
      </c>
    </row>
    <row r="71" spans="1:7" ht="18" customHeight="1">
      <c r="A71" s="489">
        <v>97</v>
      </c>
      <c r="B71" s="489" t="s">
        <v>581</v>
      </c>
      <c r="C71" s="143" t="s">
        <v>870</v>
      </c>
      <c r="D71" s="327" t="s">
        <v>831</v>
      </c>
      <c r="E71" s="327" t="s">
        <v>831</v>
      </c>
      <c r="F71" s="327">
        <v>3.9E-2</v>
      </c>
      <c r="G71" s="143" t="s">
        <v>140</v>
      </c>
    </row>
    <row r="72" spans="1:7" ht="18" customHeight="1">
      <c r="A72" s="489">
        <v>97</v>
      </c>
      <c r="B72" s="489" t="s">
        <v>581</v>
      </c>
      <c r="C72" s="143" t="s">
        <v>871</v>
      </c>
      <c r="D72" s="327" t="s">
        <v>831</v>
      </c>
      <c r="E72" s="327" t="s">
        <v>831</v>
      </c>
      <c r="F72" s="327">
        <v>1.7361000000000001E-2</v>
      </c>
      <c r="G72" s="143" t="s">
        <v>872</v>
      </c>
    </row>
    <row r="73" spans="1:7" ht="18" customHeight="1">
      <c r="A73" s="489">
        <v>97</v>
      </c>
      <c r="B73" s="489" t="s">
        <v>581</v>
      </c>
      <c r="C73" s="143" t="s">
        <v>873</v>
      </c>
      <c r="D73" s="327" t="s">
        <v>831</v>
      </c>
      <c r="E73" s="327" t="s">
        <v>831</v>
      </c>
      <c r="F73" s="327">
        <v>3.1829000000000003E-2</v>
      </c>
      <c r="G73" s="143" t="s">
        <v>141</v>
      </c>
    </row>
    <row r="74" spans="1:7" ht="18" customHeight="1">
      <c r="A74" s="489">
        <v>97</v>
      </c>
      <c r="B74" s="489" t="s">
        <v>581</v>
      </c>
      <c r="C74" s="143" t="s">
        <v>874</v>
      </c>
      <c r="D74" s="329" t="s">
        <v>831</v>
      </c>
      <c r="E74" s="327" t="s">
        <v>831</v>
      </c>
      <c r="F74" s="327">
        <v>1.0995E-2</v>
      </c>
      <c r="G74" s="143" t="s">
        <v>875</v>
      </c>
    </row>
    <row r="75" spans="1:7" ht="18" customHeight="1">
      <c r="A75" s="489">
        <v>97</v>
      </c>
      <c r="B75" s="489" t="s">
        <v>581</v>
      </c>
      <c r="C75" s="143" t="s">
        <v>876</v>
      </c>
      <c r="D75" s="329" t="s">
        <v>831</v>
      </c>
      <c r="E75" s="327" t="s">
        <v>831</v>
      </c>
      <c r="F75" s="327">
        <v>7.0600000000000003E-3</v>
      </c>
      <c r="G75" s="143" t="s">
        <v>831</v>
      </c>
    </row>
    <row r="76" spans="1:7" ht="18" customHeight="1">
      <c r="A76" s="489">
        <v>97</v>
      </c>
      <c r="B76" s="489" t="s">
        <v>581</v>
      </c>
      <c r="C76" s="143" t="s">
        <v>877</v>
      </c>
      <c r="D76" s="327" t="s">
        <v>831</v>
      </c>
      <c r="E76" s="327" t="s">
        <v>831</v>
      </c>
      <c r="F76" s="327">
        <v>7.639E-3</v>
      </c>
      <c r="G76" s="143" t="s">
        <v>878</v>
      </c>
    </row>
    <row r="77" spans="1:7" ht="18" customHeight="1">
      <c r="A77" s="489">
        <v>97</v>
      </c>
      <c r="B77" s="489" t="s">
        <v>581</v>
      </c>
      <c r="C77" s="143" t="s">
        <v>120</v>
      </c>
      <c r="D77" s="327" t="s">
        <v>831</v>
      </c>
      <c r="E77" s="327" t="s">
        <v>831</v>
      </c>
      <c r="F77" s="327">
        <v>1.1573999999999999E-2</v>
      </c>
      <c r="G77" s="143" t="s">
        <v>831</v>
      </c>
    </row>
    <row r="78" spans="1:7" ht="18" customHeight="1">
      <c r="A78" s="489">
        <v>97</v>
      </c>
      <c r="B78" s="489" t="s">
        <v>581</v>
      </c>
      <c r="C78" s="143" t="s">
        <v>121</v>
      </c>
      <c r="D78" s="327" t="s">
        <v>831</v>
      </c>
      <c r="E78" s="327" t="s">
        <v>831</v>
      </c>
      <c r="F78" s="327">
        <v>9.2589999999999999E-3</v>
      </c>
      <c r="G78" s="143" t="s">
        <v>831</v>
      </c>
    </row>
  </sheetData>
  <mergeCells count="6">
    <mergeCell ref="G2:G3"/>
    <mergeCell ref="D2:E2"/>
    <mergeCell ref="A2:A3"/>
    <mergeCell ref="B2:B3"/>
    <mergeCell ref="C2:C3"/>
    <mergeCell ref="F2:F3"/>
  </mergeCells>
  <phoneticPr fontId="2"/>
  <conditionalFormatting sqref="A5:B78">
    <cfRule type="expression" dxfId="2" priority="1">
      <formula>(A5=OFFSET(A5,-1,0))</formula>
    </cfRule>
    <cfRule type="expression" dxfId="1" priority="4">
      <formula>(A5=OFFSET(A5,-1,0))</formula>
    </cfRule>
  </conditionalFormatting>
  <conditionalFormatting sqref="D4:F78">
    <cfRule type="cellIs" dxfId="0" priority="3" operator="equal">
      <formula>0</formula>
    </cfRule>
  </conditionalFormatting>
  <printOptions horizontalCentered="1"/>
  <pageMargins left="0.39370078740157483" right="0.39370078740157483" top="0.98425196850393704" bottom="0.98425196850393704" header="0.51181102362204722" footer="0.51181102362204722"/>
  <pageSetup paperSize="9" scale="89" firstPageNumber="13" fitToHeight="2" orientation="portrait" useFirstPageNumber="1" r:id="rId1"/>
  <headerFooter scaleWithDoc="0" alignWithMargins="0">
    <oddFooter>&amp;C&amp;P</oddFooter>
  </headerFooter>
  <rowBreaks count="1" manualBreakCount="1">
    <brk id="4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57"/>
  <sheetViews>
    <sheetView zoomScaleNormal="100" zoomScaleSheetLayoutView="100" workbookViewId="0"/>
  </sheetViews>
  <sheetFormatPr defaultRowHeight="13.5"/>
  <cols>
    <col min="1" max="1" width="4.875" style="388" customWidth="1"/>
    <col min="2" max="2" width="20.625" style="377" customWidth="1"/>
    <col min="3" max="8" width="8.75" style="377" customWidth="1"/>
    <col min="9" max="9" width="10.875" style="378" customWidth="1"/>
    <col min="10" max="10" width="6" style="35" customWidth="1"/>
    <col min="11" max="16384" width="9" style="35"/>
  </cols>
  <sheetData>
    <row r="1" spans="1:12" ht="24" customHeight="1">
      <c r="A1" s="376" t="s">
        <v>631</v>
      </c>
    </row>
    <row r="2" spans="1:12" ht="15" customHeight="1">
      <c r="A2" s="379"/>
      <c r="D2" s="379"/>
      <c r="E2" s="379"/>
      <c r="F2" s="379"/>
      <c r="G2" s="379"/>
      <c r="H2" s="379"/>
      <c r="I2" s="380"/>
      <c r="J2" s="380" t="s">
        <v>1561</v>
      </c>
      <c r="K2" s="247"/>
      <c r="L2" s="247"/>
    </row>
    <row r="3" spans="1:12" ht="31.5" customHeight="1">
      <c r="A3" s="381" t="s">
        <v>548</v>
      </c>
      <c r="B3" s="382" t="s">
        <v>632</v>
      </c>
      <c r="C3" s="381" t="s">
        <v>633</v>
      </c>
      <c r="D3" s="381" t="s">
        <v>634</v>
      </c>
      <c r="E3" s="381" t="s">
        <v>635</v>
      </c>
      <c r="F3" s="381" t="s">
        <v>636</v>
      </c>
      <c r="G3" s="381" t="s">
        <v>637</v>
      </c>
      <c r="H3" s="381" t="s">
        <v>638</v>
      </c>
      <c r="I3" s="381" t="s">
        <v>639</v>
      </c>
      <c r="J3" s="447" t="s">
        <v>894</v>
      </c>
      <c r="K3" s="248"/>
      <c r="L3" s="248"/>
    </row>
    <row r="4" spans="1:12">
      <c r="A4" s="382">
        <v>1</v>
      </c>
      <c r="B4" s="383" t="s">
        <v>336</v>
      </c>
      <c r="C4" s="384">
        <v>10</v>
      </c>
      <c r="D4" s="384">
        <v>968</v>
      </c>
      <c r="E4" s="384">
        <v>160</v>
      </c>
      <c r="F4" s="384">
        <v>968</v>
      </c>
      <c r="G4" s="384">
        <v>1765</v>
      </c>
      <c r="H4" s="384">
        <v>2563</v>
      </c>
      <c r="I4" s="385" t="s">
        <v>879</v>
      </c>
      <c r="J4" s="447" t="s">
        <v>889</v>
      </c>
    </row>
    <row r="5" spans="1:12">
      <c r="A5" s="382">
        <v>2</v>
      </c>
      <c r="B5" s="383" t="s">
        <v>338</v>
      </c>
      <c r="C5" s="384">
        <v>0</v>
      </c>
      <c r="D5" s="384">
        <v>605</v>
      </c>
      <c r="E5" s="384">
        <v>49</v>
      </c>
      <c r="F5" s="384">
        <v>1100</v>
      </c>
      <c r="G5" s="384">
        <v>1826</v>
      </c>
      <c r="H5" s="384">
        <v>2552</v>
      </c>
      <c r="I5" s="386" t="s">
        <v>880</v>
      </c>
      <c r="J5" s="447" t="s">
        <v>889</v>
      </c>
    </row>
    <row r="6" spans="1:12">
      <c r="A6" s="382">
        <v>3</v>
      </c>
      <c r="B6" s="383" t="s">
        <v>315</v>
      </c>
      <c r="C6" s="384">
        <v>10</v>
      </c>
      <c r="D6" s="384">
        <v>583</v>
      </c>
      <c r="E6" s="384">
        <v>88</v>
      </c>
      <c r="F6" s="384">
        <v>583</v>
      </c>
      <c r="G6" s="384">
        <v>1023</v>
      </c>
      <c r="H6" s="384">
        <v>1463</v>
      </c>
      <c r="I6" s="386" t="s">
        <v>879</v>
      </c>
      <c r="J6" s="447" t="s">
        <v>889</v>
      </c>
    </row>
    <row r="7" spans="1:12">
      <c r="A7" s="382">
        <v>4</v>
      </c>
      <c r="B7" s="383" t="s">
        <v>331</v>
      </c>
      <c r="C7" s="384">
        <v>0</v>
      </c>
      <c r="D7" s="384">
        <v>704</v>
      </c>
      <c r="E7" s="384">
        <v>66</v>
      </c>
      <c r="F7" s="384">
        <v>1364</v>
      </c>
      <c r="G7" s="384">
        <v>2024</v>
      </c>
      <c r="H7" s="384">
        <v>2684</v>
      </c>
      <c r="I7" s="386" t="s">
        <v>1559</v>
      </c>
      <c r="J7" s="447"/>
    </row>
    <row r="8" spans="1:12">
      <c r="A8" s="382">
        <v>5</v>
      </c>
      <c r="B8" s="383" t="s">
        <v>339</v>
      </c>
      <c r="C8" s="384">
        <v>0</v>
      </c>
      <c r="D8" s="384">
        <v>918</v>
      </c>
      <c r="E8" s="384">
        <v>15</v>
      </c>
      <c r="F8" s="384">
        <v>1072</v>
      </c>
      <c r="G8" s="384">
        <v>1925</v>
      </c>
      <c r="H8" s="384">
        <v>2777</v>
      </c>
      <c r="I8" s="386" t="s">
        <v>881</v>
      </c>
      <c r="J8" s="447" t="s">
        <v>889</v>
      </c>
    </row>
    <row r="9" spans="1:12">
      <c r="A9" s="382">
        <v>7</v>
      </c>
      <c r="B9" s="383" t="s">
        <v>847</v>
      </c>
      <c r="C9" s="384">
        <v>10</v>
      </c>
      <c r="D9" s="384">
        <v>1721</v>
      </c>
      <c r="E9" s="384">
        <v>297</v>
      </c>
      <c r="F9" s="384">
        <v>1793</v>
      </c>
      <c r="G9" s="384">
        <v>3278</v>
      </c>
      <c r="H9" s="384">
        <v>4763</v>
      </c>
      <c r="I9" s="386" t="s">
        <v>879</v>
      </c>
      <c r="J9" s="447" t="s">
        <v>889</v>
      </c>
    </row>
    <row r="10" spans="1:12">
      <c r="A10" s="382">
        <v>8</v>
      </c>
      <c r="B10" s="383" t="s">
        <v>337</v>
      </c>
      <c r="C10" s="384">
        <v>5</v>
      </c>
      <c r="D10" s="384">
        <v>1005</v>
      </c>
      <c r="E10" s="384">
        <v>180</v>
      </c>
      <c r="F10" s="384">
        <v>1032</v>
      </c>
      <c r="G10" s="384">
        <v>1934</v>
      </c>
      <c r="H10" s="384">
        <v>2836</v>
      </c>
      <c r="I10" s="386" t="s">
        <v>1329</v>
      </c>
      <c r="J10" s="447"/>
    </row>
    <row r="11" spans="1:12">
      <c r="A11" s="382">
        <v>9</v>
      </c>
      <c r="B11" s="383" t="s">
        <v>313</v>
      </c>
      <c r="C11" s="384">
        <v>5</v>
      </c>
      <c r="D11" s="384">
        <v>957</v>
      </c>
      <c r="E11" s="384">
        <v>10</v>
      </c>
      <c r="F11" s="384">
        <v>1012</v>
      </c>
      <c r="G11" s="384">
        <v>1776</v>
      </c>
      <c r="H11" s="384">
        <v>2541</v>
      </c>
      <c r="I11" s="386" t="s">
        <v>879</v>
      </c>
      <c r="J11" s="447" t="s">
        <v>889</v>
      </c>
    </row>
    <row r="12" spans="1:12">
      <c r="A12" s="382">
        <v>10</v>
      </c>
      <c r="B12" s="383" t="s">
        <v>326</v>
      </c>
      <c r="C12" s="384">
        <v>10</v>
      </c>
      <c r="D12" s="384">
        <v>1980</v>
      </c>
      <c r="E12" s="384">
        <v>154</v>
      </c>
      <c r="F12" s="384">
        <v>1980</v>
      </c>
      <c r="G12" s="384">
        <v>2750</v>
      </c>
      <c r="H12" s="384">
        <v>3520</v>
      </c>
      <c r="I12" s="386" t="s">
        <v>879</v>
      </c>
      <c r="J12" s="447" t="s">
        <v>889</v>
      </c>
    </row>
    <row r="13" spans="1:12">
      <c r="A13" s="382">
        <v>13</v>
      </c>
      <c r="B13" s="383" t="s">
        <v>308</v>
      </c>
      <c r="C13" s="384">
        <v>0</v>
      </c>
      <c r="D13" s="384">
        <v>451</v>
      </c>
      <c r="E13" s="384">
        <v>38</v>
      </c>
      <c r="F13" s="384">
        <v>836</v>
      </c>
      <c r="G13" s="384">
        <v>1578</v>
      </c>
      <c r="H13" s="384">
        <v>2431</v>
      </c>
      <c r="I13" s="386" t="s">
        <v>879</v>
      </c>
      <c r="J13" s="447" t="s">
        <v>889</v>
      </c>
    </row>
    <row r="14" spans="1:12">
      <c r="A14" s="382">
        <v>14</v>
      </c>
      <c r="B14" s="383" t="s">
        <v>307</v>
      </c>
      <c r="C14" s="384">
        <v>10</v>
      </c>
      <c r="D14" s="384">
        <v>990</v>
      </c>
      <c r="E14" s="384">
        <v>154</v>
      </c>
      <c r="F14" s="384">
        <v>990</v>
      </c>
      <c r="G14" s="384">
        <v>1760</v>
      </c>
      <c r="H14" s="384">
        <v>2530</v>
      </c>
      <c r="I14" s="385" t="s">
        <v>883</v>
      </c>
      <c r="J14" s="447" t="s">
        <v>890</v>
      </c>
    </row>
    <row r="15" spans="1:12">
      <c r="A15" s="382">
        <v>16</v>
      </c>
      <c r="B15" s="383" t="s">
        <v>311</v>
      </c>
      <c r="C15" s="384">
        <v>0</v>
      </c>
      <c r="D15" s="384">
        <v>1210</v>
      </c>
      <c r="E15" s="384">
        <v>15</v>
      </c>
      <c r="F15" s="384">
        <v>1375</v>
      </c>
      <c r="G15" s="384">
        <v>2200</v>
      </c>
      <c r="H15" s="384">
        <v>3025</v>
      </c>
      <c r="I15" s="386" t="s">
        <v>1560</v>
      </c>
      <c r="J15" s="447"/>
    </row>
    <row r="16" spans="1:12">
      <c r="A16" s="382">
        <v>18</v>
      </c>
      <c r="B16" s="383" t="s">
        <v>325</v>
      </c>
      <c r="C16" s="384">
        <v>5</v>
      </c>
      <c r="D16" s="384">
        <v>597</v>
      </c>
      <c r="E16" s="384">
        <v>47</v>
      </c>
      <c r="F16" s="384">
        <v>833</v>
      </c>
      <c r="G16" s="384">
        <v>1328</v>
      </c>
      <c r="H16" s="384">
        <v>1823</v>
      </c>
      <c r="I16" s="386" t="s">
        <v>882</v>
      </c>
      <c r="J16" s="447" t="s">
        <v>890</v>
      </c>
    </row>
    <row r="17" spans="1:10">
      <c r="A17" s="382">
        <v>19</v>
      </c>
      <c r="B17" s="383" t="s">
        <v>830</v>
      </c>
      <c r="C17" s="384">
        <v>10</v>
      </c>
      <c r="D17" s="384">
        <v>374</v>
      </c>
      <c r="E17" s="384">
        <v>49</v>
      </c>
      <c r="F17" s="384">
        <v>374</v>
      </c>
      <c r="G17" s="384">
        <v>621</v>
      </c>
      <c r="H17" s="384">
        <v>869</v>
      </c>
      <c r="I17" s="386" t="s">
        <v>879</v>
      </c>
      <c r="J17" s="447" t="s">
        <v>889</v>
      </c>
    </row>
    <row r="18" spans="1:10">
      <c r="A18" s="382">
        <v>20</v>
      </c>
      <c r="B18" s="383" t="s">
        <v>309</v>
      </c>
      <c r="C18" s="384">
        <v>0</v>
      </c>
      <c r="D18" s="384">
        <v>880</v>
      </c>
      <c r="E18" s="384">
        <v>22</v>
      </c>
      <c r="F18" s="384">
        <v>1100</v>
      </c>
      <c r="G18" s="384">
        <v>1760</v>
      </c>
      <c r="H18" s="384">
        <v>2420</v>
      </c>
      <c r="I18" s="386" t="s">
        <v>884</v>
      </c>
      <c r="J18" s="447" t="s">
        <v>890</v>
      </c>
    </row>
    <row r="19" spans="1:10">
      <c r="A19" s="382">
        <v>21</v>
      </c>
      <c r="B19" s="383" t="s">
        <v>314</v>
      </c>
      <c r="C19" s="384">
        <v>5</v>
      </c>
      <c r="D19" s="384">
        <v>929</v>
      </c>
      <c r="E19" s="384">
        <v>36</v>
      </c>
      <c r="F19" s="384">
        <v>1111</v>
      </c>
      <c r="G19" s="384">
        <v>1798</v>
      </c>
      <c r="H19" s="384">
        <v>2486</v>
      </c>
      <c r="I19" s="386" t="s">
        <v>883</v>
      </c>
      <c r="J19" s="447" t="s">
        <v>890</v>
      </c>
    </row>
    <row r="20" spans="1:10">
      <c r="A20" s="382">
        <v>22</v>
      </c>
      <c r="B20" s="383" t="s">
        <v>327</v>
      </c>
      <c r="C20" s="384">
        <v>10</v>
      </c>
      <c r="D20" s="384">
        <v>825</v>
      </c>
      <c r="E20" s="384">
        <v>99</v>
      </c>
      <c r="F20" s="384">
        <v>825</v>
      </c>
      <c r="G20" s="384">
        <v>1320</v>
      </c>
      <c r="H20" s="384">
        <v>1815</v>
      </c>
      <c r="I20" s="386" t="s">
        <v>879</v>
      </c>
      <c r="J20" s="447" t="s">
        <v>889</v>
      </c>
    </row>
    <row r="21" spans="1:10">
      <c r="A21" s="382">
        <v>23</v>
      </c>
      <c r="B21" s="383" t="s">
        <v>334</v>
      </c>
      <c r="C21" s="384">
        <v>0</v>
      </c>
      <c r="D21" s="384">
        <v>715</v>
      </c>
      <c r="E21" s="384">
        <v>63</v>
      </c>
      <c r="F21" s="384">
        <v>1353</v>
      </c>
      <c r="G21" s="384">
        <v>1969</v>
      </c>
      <c r="H21" s="384">
        <v>2585</v>
      </c>
      <c r="I21" s="386" t="s">
        <v>879</v>
      </c>
      <c r="J21" s="447" t="s">
        <v>889</v>
      </c>
    </row>
    <row r="22" spans="1:10">
      <c r="A22" s="382">
        <v>24</v>
      </c>
      <c r="B22" s="383" t="s">
        <v>332</v>
      </c>
      <c r="C22" s="384">
        <v>10</v>
      </c>
      <c r="D22" s="384">
        <v>1720</v>
      </c>
      <c r="E22" s="384">
        <v>198</v>
      </c>
      <c r="F22" s="384">
        <v>1720</v>
      </c>
      <c r="G22" s="384">
        <v>2710</v>
      </c>
      <c r="H22" s="384">
        <v>3700</v>
      </c>
      <c r="I22" s="386" t="s">
        <v>879</v>
      </c>
      <c r="J22" s="447" t="s">
        <v>889</v>
      </c>
    </row>
    <row r="23" spans="1:10">
      <c r="A23" s="382">
        <v>25</v>
      </c>
      <c r="B23" s="383" t="s">
        <v>310</v>
      </c>
      <c r="C23" s="384">
        <v>0</v>
      </c>
      <c r="D23" s="384">
        <v>770</v>
      </c>
      <c r="E23" s="384">
        <v>66</v>
      </c>
      <c r="F23" s="384">
        <v>1540</v>
      </c>
      <c r="G23" s="384">
        <v>2365</v>
      </c>
      <c r="H23" s="384">
        <v>3190</v>
      </c>
      <c r="I23" s="386" t="s">
        <v>879</v>
      </c>
      <c r="J23" s="447" t="s">
        <v>889</v>
      </c>
    </row>
    <row r="24" spans="1:10">
      <c r="A24" s="382">
        <v>27</v>
      </c>
      <c r="B24" s="383" t="s">
        <v>1022</v>
      </c>
      <c r="C24" s="384">
        <v>10</v>
      </c>
      <c r="D24" s="384">
        <v>2035</v>
      </c>
      <c r="E24" s="384">
        <v>154</v>
      </c>
      <c r="F24" s="384">
        <v>2035</v>
      </c>
      <c r="G24" s="387">
        <v>2805</v>
      </c>
      <c r="H24" s="387">
        <v>3575</v>
      </c>
      <c r="I24" s="386" t="s">
        <v>885</v>
      </c>
      <c r="J24" s="447" t="s">
        <v>890</v>
      </c>
    </row>
    <row r="25" spans="1:10">
      <c r="A25" s="382">
        <v>32</v>
      </c>
      <c r="B25" s="383" t="s">
        <v>9</v>
      </c>
      <c r="C25" s="384">
        <v>5</v>
      </c>
      <c r="D25" s="384">
        <v>990</v>
      </c>
      <c r="E25" s="384">
        <v>139</v>
      </c>
      <c r="F25" s="384">
        <v>1683</v>
      </c>
      <c r="G25" s="384">
        <v>2706</v>
      </c>
      <c r="H25" s="384">
        <v>3729</v>
      </c>
      <c r="I25" s="386" t="s">
        <v>879</v>
      </c>
      <c r="J25" s="447" t="s">
        <v>890</v>
      </c>
    </row>
    <row r="26" spans="1:10">
      <c r="A26" s="382">
        <v>36</v>
      </c>
      <c r="B26" s="383" t="s">
        <v>320</v>
      </c>
      <c r="C26" s="384">
        <v>5</v>
      </c>
      <c r="D26" s="384">
        <v>775</v>
      </c>
      <c r="E26" s="384">
        <v>155</v>
      </c>
      <c r="F26" s="384">
        <v>1550</v>
      </c>
      <c r="G26" s="384">
        <v>2480</v>
      </c>
      <c r="H26" s="384">
        <v>3410</v>
      </c>
      <c r="I26" s="386" t="s">
        <v>886</v>
      </c>
      <c r="J26" s="447" t="s">
        <v>890</v>
      </c>
    </row>
    <row r="27" spans="1:10">
      <c r="A27" s="382">
        <v>37</v>
      </c>
      <c r="B27" s="383" t="s">
        <v>318</v>
      </c>
      <c r="C27" s="384">
        <v>8</v>
      </c>
      <c r="D27" s="384">
        <v>990</v>
      </c>
      <c r="E27" s="384">
        <v>138</v>
      </c>
      <c r="F27" s="384">
        <v>1265</v>
      </c>
      <c r="G27" s="384">
        <v>1953</v>
      </c>
      <c r="H27" s="384">
        <v>2640</v>
      </c>
      <c r="I27" s="386" t="s">
        <v>882</v>
      </c>
      <c r="J27" s="447" t="s">
        <v>890</v>
      </c>
    </row>
    <row r="28" spans="1:10">
      <c r="A28" s="382">
        <v>38</v>
      </c>
      <c r="B28" s="383" t="s">
        <v>319</v>
      </c>
      <c r="C28" s="384">
        <v>10</v>
      </c>
      <c r="D28" s="384">
        <v>1298</v>
      </c>
      <c r="E28" s="384">
        <v>145</v>
      </c>
      <c r="F28" s="384">
        <v>1298</v>
      </c>
      <c r="G28" s="384">
        <v>2024</v>
      </c>
      <c r="H28" s="384">
        <v>2750</v>
      </c>
      <c r="I28" s="386" t="s">
        <v>881</v>
      </c>
      <c r="J28" s="447" t="s">
        <v>889</v>
      </c>
    </row>
    <row r="29" spans="1:10">
      <c r="A29" s="382">
        <v>39</v>
      </c>
      <c r="B29" s="383" t="s">
        <v>328</v>
      </c>
      <c r="C29" s="384">
        <v>10</v>
      </c>
      <c r="D29" s="384">
        <v>990</v>
      </c>
      <c r="E29" s="384">
        <v>110</v>
      </c>
      <c r="F29" s="384">
        <v>990</v>
      </c>
      <c r="G29" s="384">
        <v>1540</v>
      </c>
      <c r="H29" s="384">
        <v>2090</v>
      </c>
      <c r="I29" s="386" t="s">
        <v>887</v>
      </c>
      <c r="J29" s="447" t="s">
        <v>890</v>
      </c>
    </row>
    <row r="30" spans="1:10">
      <c r="A30" s="382">
        <v>45</v>
      </c>
      <c r="B30" s="383" t="s">
        <v>118</v>
      </c>
      <c r="C30" s="384">
        <v>5</v>
      </c>
      <c r="D30" s="384">
        <v>1393</v>
      </c>
      <c r="E30" s="384">
        <v>185</v>
      </c>
      <c r="F30" s="384">
        <v>2323</v>
      </c>
      <c r="G30" s="384">
        <v>3252</v>
      </c>
      <c r="H30" s="384">
        <v>4182</v>
      </c>
      <c r="I30" s="386" t="s">
        <v>879</v>
      </c>
      <c r="J30" s="447" t="s">
        <v>890</v>
      </c>
    </row>
    <row r="31" spans="1:10">
      <c r="A31" s="382">
        <v>56</v>
      </c>
      <c r="B31" s="383" t="s">
        <v>329</v>
      </c>
      <c r="C31" s="384">
        <v>0</v>
      </c>
      <c r="D31" s="384">
        <v>990</v>
      </c>
      <c r="E31" s="384">
        <v>110</v>
      </c>
      <c r="F31" s="384">
        <v>3080</v>
      </c>
      <c r="G31" s="384">
        <v>3630</v>
      </c>
      <c r="H31" s="384">
        <v>4180</v>
      </c>
      <c r="I31" s="386" t="s">
        <v>1559</v>
      </c>
      <c r="J31" s="447"/>
    </row>
    <row r="32" spans="1:10">
      <c r="A32" s="382">
        <v>57</v>
      </c>
      <c r="B32" s="383" t="s">
        <v>323</v>
      </c>
      <c r="C32" s="384">
        <v>10</v>
      </c>
      <c r="D32" s="384">
        <v>960</v>
      </c>
      <c r="E32" s="384">
        <v>99</v>
      </c>
      <c r="F32" s="384">
        <v>1020</v>
      </c>
      <c r="G32" s="384">
        <v>1520</v>
      </c>
      <c r="H32" s="384">
        <v>2010</v>
      </c>
      <c r="I32" s="386" t="s">
        <v>879</v>
      </c>
      <c r="J32" s="447" t="s">
        <v>889</v>
      </c>
    </row>
    <row r="33" spans="1:10">
      <c r="A33" s="382">
        <v>60</v>
      </c>
      <c r="B33" s="383" t="s">
        <v>322</v>
      </c>
      <c r="C33" s="384">
        <v>7</v>
      </c>
      <c r="D33" s="384">
        <v>770</v>
      </c>
      <c r="E33" s="384">
        <v>140</v>
      </c>
      <c r="F33" s="384">
        <v>1190</v>
      </c>
      <c r="G33" s="384">
        <v>1910</v>
      </c>
      <c r="H33" s="384">
        <v>2620</v>
      </c>
      <c r="I33" s="386" t="s">
        <v>879</v>
      </c>
      <c r="J33" s="447" t="s">
        <v>889</v>
      </c>
    </row>
    <row r="34" spans="1:10">
      <c r="A34" s="382">
        <v>65</v>
      </c>
      <c r="B34" s="383" t="s">
        <v>333</v>
      </c>
      <c r="C34" s="384">
        <v>8</v>
      </c>
      <c r="D34" s="384">
        <v>1280</v>
      </c>
      <c r="E34" s="384">
        <v>154</v>
      </c>
      <c r="F34" s="384">
        <v>1590</v>
      </c>
      <c r="G34" s="384">
        <v>2360</v>
      </c>
      <c r="H34" s="384">
        <v>3130</v>
      </c>
      <c r="I34" s="386" t="s">
        <v>879</v>
      </c>
      <c r="J34" s="447" t="s">
        <v>889</v>
      </c>
    </row>
    <row r="35" spans="1:10">
      <c r="A35" s="382">
        <v>71</v>
      </c>
      <c r="B35" s="383" t="s">
        <v>316</v>
      </c>
      <c r="C35" s="384">
        <v>10</v>
      </c>
      <c r="D35" s="384">
        <v>1100</v>
      </c>
      <c r="E35" s="384">
        <v>170</v>
      </c>
      <c r="F35" s="384">
        <v>1100</v>
      </c>
      <c r="G35" s="384">
        <v>1950</v>
      </c>
      <c r="H35" s="384">
        <v>2800</v>
      </c>
      <c r="I35" s="386" t="s">
        <v>888</v>
      </c>
      <c r="J35" s="447" t="s">
        <v>890</v>
      </c>
    </row>
    <row r="36" spans="1:10">
      <c r="A36" s="382">
        <v>78</v>
      </c>
      <c r="B36" s="383" t="s">
        <v>312</v>
      </c>
      <c r="C36" s="384">
        <v>5</v>
      </c>
      <c r="D36" s="384">
        <v>770</v>
      </c>
      <c r="E36" s="384">
        <v>154</v>
      </c>
      <c r="F36" s="384">
        <v>1540</v>
      </c>
      <c r="G36" s="384">
        <v>2365</v>
      </c>
      <c r="H36" s="384">
        <v>3190</v>
      </c>
      <c r="I36" s="386" t="s">
        <v>879</v>
      </c>
      <c r="J36" s="447" t="s">
        <v>889</v>
      </c>
    </row>
    <row r="37" spans="1:10">
      <c r="A37" s="382">
        <v>80</v>
      </c>
      <c r="B37" s="383" t="s">
        <v>321</v>
      </c>
      <c r="C37" s="384">
        <v>10</v>
      </c>
      <c r="D37" s="384">
        <v>2200</v>
      </c>
      <c r="E37" s="384">
        <v>165</v>
      </c>
      <c r="F37" s="384">
        <v>2200</v>
      </c>
      <c r="G37" s="384">
        <v>3025</v>
      </c>
      <c r="H37" s="384">
        <v>3850</v>
      </c>
      <c r="I37" s="386" t="s">
        <v>882</v>
      </c>
      <c r="J37" s="447" t="s">
        <v>890</v>
      </c>
    </row>
    <row r="38" spans="1:10">
      <c r="A38" s="382">
        <v>85</v>
      </c>
      <c r="B38" s="383" t="s">
        <v>335</v>
      </c>
      <c r="C38" s="384">
        <v>10</v>
      </c>
      <c r="D38" s="384">
        <v>1760</v>
      </c>
      <c r="E38" s="384">
        <v>176</v>
      </c>
      <c r="F38" s="384">
        <v>1760</v>
      </c>
      <c r="G38" s="384">
        <v>2640</v>
      </c>
      <c r="H38" s="384">
        <v>3520</v>
      </c>
      <c r="I38" s="386" t="s">
        <v>879</v>
      </c>
      <c r="J38" s="447" t="s">
        <v>889</v>
      </c>
    </row>
    <row r="39" spans="1:10">
      <c r="A39" s="382">
        <v>86</v>
      </c>
      <c r="B39" s="383" t="s">
        <v>317</v>
      </c>
      <c r="C39" s="384">
        <v>0</v>
      </c>
      <c r="D39" s="384">
        <v>440</v>
      </c>
      <c r="E39" s="384">
        <v>110</v>
      </c>
      <c r="F39" s="384">
        <v>1540</v>
      </c>
      <c r="G39" s="384">
        <v>2140</v>
      </c>
      <c r="H39" s="384">
        <v>2750</v>
      </c>
      <c r="I39" s="386" t="s">
        <v>879</v>
      </c>
      <c r="J39" s="447" t="s">
        <v>890</v>
      </c>
    </row>
    <row r="40" spans="1:10">
      <c r="A40" s="382">
        <v>90</v>
      </c>
      <c r="B40" s="383" t="s">
        <v>580</v>
      </c>
      <c r="C40" s="384">
        <v>5</v>
      </c>
      <c r="D40" s="384">
        <v>1393</v>
      </c>
      <c r="E40" s="384">
        <v>185</v>
      </c>
      <c r="F40" s="384">
        <v>2323</v>
      </c>
      <c r="G40" s="384">
        <v>3252</v>
      </c>
      <c r="H40" s="384">
        <v>4182</v>
      </c>
      <c r="I40" s="386" t="s">
        <v>879</v>
      </c>
      <c r="J40" s="447" t="s">
        <v>890</v>
      </c>
    </row>
    <row r="41" spans="1:10">
      <c r="A41" s="382">
        <v>94</v>
      </c>
      <c r="B41" s="383" t="s">
        <v>330</v>
      </c>
      <c r="C41" s="384">
        <v>0</v>
      </c>
      <c r="D41" s="384">
        <v>770</v>
      </c>
      <c r="E41" s="384">
        <v>154</v>
      </c>
      <c r="F41" s="384">
        <v>2310</v>
      </c>
      <c r="G41" s="384">
        <v>3080</v>
      </c>
      <c r="H41" s="384">
        <v>3850</v>
      </c>
      <c r="I41" s="386" t="s">
        <v>882</v>
      </c>
      <c r="J41" s="447" t="s">
        <v>890</v>
      </c>
    </row>
    <row r="42" spans="1:10">
      <c r="A42" s="382">
        <v>95</v>
      </c>
      <c r="B42" s="383" t="s">
        <v>324</v>
      </c>
      <c r="C42" s="384">
        <v>10</v>
      </c>
      <c r="D42" s="384">
        <v>1892</v>
      </c>
      <c r="E42" s="384">
        <v>231</v>
      </c>
      <c r="F42" s="384">
        <v>1991</v>
      </c>
      <c r="G42" s="384">
        <v>3146</v>
      </c>
      <c r="H42" s="384">
        <v>4301</v>
      </c>
      <c r="I42" s="386" t="s">
        <v>1329</v>
      </c>
      <c r="J42" s="447"/>
    </row>
    <row r="43" spans="1:10">
      <c r="A43" s="382">
        <v>97</v>
      </c>
      <c r="B43" s="383" t="s">
        <v>581</v>
      </c>
      <c r="C43" s="384">
        <v>0</v>
      </c>
      <c r="D43" s="384">
        <v>1210</v>
      </c>
      <c r="E43" s="384">
        <v>110</v>
      </c>
      <c r="F43" s="384">
        <v>2310</v>
      </c>
      <c r="G43" s="384">
        <v>3410</v>
      </c>
      <c r="H43" s="384">
        <v>4510</v>
      </c>
      <c r="I43" s="386" t="s">
        <v>882</v>
      </c>
      <c r="J43" s="447" t="s">
        <v>890</v>
      </c>
    </row>
    <row r="44" spans="1:10" ht="14.25" thickBot="1">
      <c r="A44" s="382">
        <v>98</v>
      </c>
      <c r="B44" s="383" t="s">
        <v>582</v>
      </c>
      <c r="C44" s="384">
        <v>5</v>
      </c>
      <c r="D44" s="384">
        <v>1393</v>
      </c>
      <c r="E44" s="384">
        <v>185</v>
      </c>
      <c r="F44" s="384">
        <v>2323</v>
      </c>
      <c r="G44" s="384">
        <v>3252</v>
      </c>
      <c r="H44" s="384">
        <v>4182</v>
      </c>
      <c r="I44" s="386" t="s">
        <v>879</v>
      </c>
      <c r="J44" s="447" t="s">
        <v>890</v>
      </c>
    </row>
    <row r="45" spans="1:10">
      <c r="C45" s="397" t="s">
        <v>640</v>
      </c>
      <c r="D45" s="392">
        <f>MAX(D4:D44)</f>
        <v>2200</v>
      </c>
      <c r="E45" s="392">
        <f>MAX(E4:E44)</f>
        <v>297</v>
      </c>
      <c r="F45" s="392">
        <f>MAX(F4:F44)</f>
        <v>3080</v>
      </c>
      <c r="G45" s="392">
        <f>MAX(G4:G44)</f>
        <v>3630</v>
      </c>
      <c r="H45" s="393">
        <f>MAX(H4:H44)</f>
        <v>4763</v>
      </c>
    </row>
    <row r="46" spans="1:10">
      <c r="C46" s="398" t="s">
        <v>641</v>
      </c>
      <c r="D46" s="389">
        <f>MIN(D4:D44)</f>
        <v>374</v>
      </c>
      <c r="E46" s="389">
        <f>MIN(E4:E44)</f>
        <v>10</v>
      </c>
      <c r="F46" s="389">
        <f>MIN(F4:F44)</f>
        <v>374</v>
      </c>
      <c r="G46" s="389">
        <f>MIN(G4:G44)</f>
        <v>621</v>
      </c>
      <c r="H46" s="394">
        <f>MIN(H4:H44)</f>
        <v>869</v>
      </c>
    </row>
    <row r="47" spans="1:10" ht="14.25" thickBot="1">
      <c r="C47" s="399" t="s">
        <v>642</v>
      </c>
      <c r="D47" s="395">
        <f>AVERAGE(D4:D44)</f>
        <v>1080.5121951219512</v>
      </c>
      <c r="E47" s="395">
        <f>AVERAGE(E4:E44)</f>
        <v>121.34146341463415</v>
      </c>
      <c r="F47" s="395">
        <f>AVERAGE(F4:F44)</f>
        <v>1472.7317073170732</v>
      </c>
      <c r="G47" s="395">
        <f>AVERAGE(G4:G44)</f>
        <v>2247.560975609756</v>
      </c>
      <c r="H47" s="396">
        <f>AVERAGE(H4:H44)</f>
        <v>3024.9756097560976</v>
      </c>
    </row>
    <row r="48" spans="1:10">
      <c r="C48" s="445"/>
      <c r="D48" s="446"/>
      <c r="E48" s="446"/>
      <c r="F48" s="446"/>
      <c r="G48" s="446"/>
      <c r="H48" s="446"/>
    </row>
    <row r="49" spans="1:2">
      <c r="A49" s="444" t="s">
        <v>893</v>
      </c>
    </row>
    <row r="50" spans="1:2">
      <c r="A50" s="444" t="s">
        <v>891</v>
      </c>
    </row>
    <row r="51" spans="1:2">
      <c r="A51" s="444" t="s">
        <v>892</v>
      </c>
    </row>
    <row r="52" spans="1:2">
      <c r="A52" s="444"/>
    </row>
    <row r="53" spans="1:2">
      <c r="A53" s="390" t="s">
        <v>643</v>
      </c>
      <c r="B53" s="377" t="s">
        <v>647</v>
      </c>
    </row>
    <row r="54" spans="1:2">
      <c r="A54" s="390"/>
      <c r="B54" s="377" t="s">
        <v>644</v>
      </c>
    </row>
    <row r="55" spans="1:2">
      <c r="A55" s="391">
        <v>2</v>
      </c>
      <c r="B55" s="377" t="s">
        <v>646</v>
      </c>
    </row>
    <row r="56" spans="1:2">
      <c r="A56" s="391">
        <v>3</v>
      </c>
      <c r="B56" s="377" t="s">
        <v>645</v>
      </c>
    </row>
    <row r="57" spans="1:2">
      <c r="A57" s="391"/>
    </row>
  </sheetData>
  <phoneticPr fontId="2"/>
  <printOptions horizontalCentered="1"/>
  <pageMargins left="0.78740157480314965" right="0.78740157480314965" top="0.98425196850393704" bottom="0.98425196850393704" header="0.51181102362204722" footer="0.51181102362204722"/>
  <pageSetup paperSize="9" scale="85" orientation="portrait" r:id="rId1"/>
  <headerFooter scaleWithDoc="0"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Q15"/>
  <sheetViews>
    <sheetView zoomScaleNormal="100" zoomScaleSheetLayoutView="100" workbookViewId="0">
      <pane xSplit="2" ySplit="4" topLeftCell="C5" activePane="bottomRight" state="frozen"/>
      <selection pane="topRight"/>
      <selection pane="bottomLeft"/>
      <selection pane="bottomRight"/>
    </sheetView>
  </sheetViews>
  <sheetFormatPr defaultColWidth="9" defaultRowHeight="13.5"/>
  <cols>
    <col min="1" max="1" width="8.375" style="146" customWidth="1"/>
    <col min="2" max="2" width="16.75" style="146" customWidth="1"/>
    <col min="3" max="3" width="16.125" style="146" customWidth="1"/>
    <col min="4" max="6" width="6.125" style="146" customWidth="1"/>
    <col min="7" max="8" width="9" style="146"/>
    <col min="9" max="9" width="11" style="146" customWidth="1"/>
    <col min="10" max="10" width="9.25" style="146" bestFit="1" customWidth="1"/>
    <col min="11" max="11" width="11" style="146" customWidth="1"/>
    <col min="12" max="12" width="7.75" style="146" customWidth="1"/>
    <col min="13" max="14" width="9.125" style="146" bestFit="1" customWidth="1"/>
    <col min="15" max="15" width="10.5" style="146" bestFit="1" customWidth="1"/>
    <col min="16" max="16" width="11.25" style="146" customWidth="1"/>
    <col min="17" max="17" width="11.625" style="146" customWidth="1"/>
    <col min="18" max="16384" width="9" style="146"/>
  </cols>
  <sheetData>
    <row r="1" spans="1:17" ht="21" customHeight="1">
      <c r="A1" s="509" t="s">
        <v>12</v>
      </c>
    </row>
    <row r="2" spans="1:17" s="149" customFormat="1" ht="16.5" customHeight="1">
      <c r="A2" s="231" t="s">
        <v>364</v>
      </c>
      <c r="B2" s="231"/>
      <c r="C2" s="231"/>
      <c r="D2" s="698" t="s">
        <v>899</v>
      </c>
      <c r="E2" s="698" t="s">
        <v>900</v>
      </c>
      <c r="F2" s="698" t="s">
        <v>901</v>
      </c>
      <c r="G2" s="698" t="s">
        <v>612</v>
      </c>
      <c r="H2" s="698" t="s">
        <v>613</v>
      </c>
      <c r="I2" s="706" t="s">
        <v>169</v>
      </c>
      <c r="J2" s="701"/>
      <c r="K2" s="698" t="s">
        <v>614</v>
      </c>
      <c r="L2" s="698" t="s">
        <v>615</v>
      </c>
      <c r="M2" s="232" t="s">
        <v>348</v>
      </c>
      <c r="N2" s="233" t="s">
        <v>402</v>
      </c>
      <c r="O2" s="232" t="s">
        <v>403</v>
      </c>
      <c r="P2" s="232" t="s">
        <v>354</v>
      </c>
      <c r="Q2" s="232" t="s">
        <v>404</v>
      </c>
    </row>
    <row r="3" spans="1:17" s="149" customFormat="1" ht="15.75" customHeight="1">
      <c r="A3" s="234" t="s">
        <v>13</v>
      </c>
      <c r="B3" s="235" t="s">
        <v>14</v>
      </c>
      <c r="C3" s="235" t="s">
        <v>1562</v>
      </c>
      <c r="D3" s="704"/>
      <c r="E3" s="704"/>
      <c r="F3" s="704"/>
      <c r="G3" s="708"/>
      <c r="H3" s="704"/>
      <c r="I3" s="520" t="s">
        <v>173</v>
      </c>
      <c r="J3" s="499" t="s">
        <v>174</v>
      </c>
      <c r="K3" s="704"/>
      <c r="L3" s="704"/>
      <c r="M3" s="140" t="s">
        <v>693</v>
      </c>
      <c r="N3" s="236" t="s">
        <v>410</v>
      </c>
      <c r="O3" s="140" t="s">
        <v>411</v>
      </c>
      <c r="P3" s="140" t="s">
        <v>412</v>
      </c>
      <c r="Q3" s="140" t="s">
        <v>412</v>
      </c>
    </row>
    <row r="4" spans="1:17" ht="15.75" customHeight="1">
      <c r="A4" s="237" t="s">
        <v>175</v>
      </c>
      <c r="B4" s="237"/>
      <c r="C4" s="237"/>
      <c r="D4" s="707"/>
      <c r="E4" s="707"/>
      <c r="F4" s="707"/>
      <c r="G4" s="699"/>
      <c r="H4" s="705"/>
      <c r="I4" s="520" t="s">
        <v>616</v>
      </c>
      <c r="J4" s="520" t="s">
        <v>617</v>
      </c>
      <c r="K4" s="705"/>
      <c r="L4" s="705"/>
      <c r="M4" s="140" t="s">
        <v>367</v>
      </c>
      <c r="N4" s="140" t="s">
        <v>367</v>
      </c>
      <c r="O4" s="140" t="s">
        <v>368</v>
      </c>
      <c r="P4" s="140" t="s">
        <v>368</v>
      </c>
      <c r="Q4" s="140" t="s">
        <v>368</v>
      </c>
    </row>
    <row r="5" spans="1:17" s="509" customFormat="1" ht="49.5" customHeight="1">
      <c r="A5" s="519">
        <v>501</v>
      </c>
      <c r="B5" s="519" t="s">
        <v>15</v>
      </c>
      <c r="C5" s="240" t="s">
        <v>895</v>
      </c>
      <c r="D5" s="519">
        <v>5</v>
      </c>
      <c r="E5" s="519">
        <v>0</v>
      </c>
      <c r="F5" s="519">
        <v>0</v>
      </c>
      <c r="G5" s="519" t="s">
        <v>16</v>
      </c>
      <c r="H5" s="518" t="s">
        <v>902</v>
      </c>
      <c r="I5" s="238">
        <v>17293331</v>
      </c>
      <c r="J5" s="238">
        <v>65.707140903080685</v>
      </c>
      <c r="K5" s="238">
        <v>2978760</v>
      </c>
      <c r="L5" s="238">
        <v>251</v>
      </c>
      <c r="M5" s="238">
        <v>263188</v>
      </c>
      <c r="N5" s="238">
        <v>263188</v>
      </c>
      <c r="O5" s="238">
        <v>1289900</v>
      </c>
      <c r="P5" s="238">
        <v>882500</v>
      </c>
      <c r="Q5" s="238">
        <v>786330</v>
      </c>
    </row>
    <row r="6" spans="1:17" s="509" customFormat="1" ht="49.5" customHeight="1">
      <c r="A6" s="519">
        <v>502</v>
      </c>
      <c r="B6" s="519" t="s">
        <v>322</v>
      </c>
      <c r="C6" s="240" t="s">
        <v>896</v>
      </c>
      <c r="D6" s="519">
        <v>1</v>
      </c>
      <c r="E6" s="519">
        <v>0</v>
      </c>
      <c r="F6" s="519">
        <v>0</v>
      </c>
      <c r="G6" s="519" t="s">
        <v>17</v>
      </c>
      <c r="H6" s="519" t="s">
        <v>18</v>
      </c>
      <c r="I6" s="238">
        <v>148860</v>
      </c>
      <c r="J6" s="238">
        <v>92.402234636871512</v>
      </c>
      <c r="K6" s="424">
        <v>5187</v>
      </c>
      <c r="L6" s="238">
        <v>3</v>
      </c>
      <c r="M6" s="238">
        <v>1611</v>
      </c>
      <c r="N6" s="238">
        <v>1611</v>
      </c>
      <c r="O6" s="238">
        <v>5100</v>
      </c>
      <c r="P6" s="238">
        <v>5100</v>
      </c>
      <c r="Q6" s="238">
        <v>6035</v>
      </c>
    </row>
    <row r="7" spans="1:17" s="509" customFormat="1" ht="49.5" customHeight="1">
      <c r="A7" s="519">
        <v>506</v>
      </c>
      <c r="B7" s="519" t="s">
        <v>257</v>
      </c>
      <c r="C7" s="240" t="s">
        <v>897</v>
      </c>
      <c r="D7" s="519">
        <v>17</v>
      </c>
      <c r="E7" s="519">
        <v>5</v>
      </c>
      <c r="F7" s="519">
        <v>1</v>
      </c>
      <c r="G7" s="519" t="s">
        <v>16</v>
      </c>
      <c r="H7" s="518" t="s">
        <v>902</v>
      </c>
      <c r="I7" s="238">
        <v>12869146</v>
      </c>
      <c r="J7" s="238">
        <v>119.02540672024861</v>
      </c>
      <c r="K7" s="238">
        <v>7058069</v>
      </c>
      <c r="L7" s="238">
        <v>87</v>
      </c>
      <c r="M7" s="238">
        <v>108121</v>
      </c>
      <c r="N7" s="238">
        <v>108121</v>
      </c>
      <c r="O7" s="238">
        <v>431370</v>
      </c>
      <c r="P7" s="238">
        <v>750700</v>
      </c>
      <c r="Q7" s="238">
        <v>329828</v>
      </c>
    </row>
    <row r="8" spans="1:17" s="509" customFormat="1" ht="49.5" customHeight="1" thickBot="1">
      <c r="A8" s="348">
        <v>507</v>
      </c>
      <c r="B8" s="349" t="s">
        <v>537</v>
      </c>
      <c r="C8" s="350" t="s">
        <v>898</v>
      </c>
      <c r="D8" s="349">
        <v>1</v>
      </c>
      <c r="E8" s="349">
        <v>1</v>
      </c>
      <c r="F8" s="349">
        <v>1</v>
      </c>
      <c r="G8" s="348" t="s">
        <v>16</v>
      </c>
      <c r="H8" s="348" t="s">
        <v>18</v>
      </c>
      <c r="I8" s="351" t="s">
        <v>831</v>
      </c>
      <c r="J8" s="352" t="s">
        <v>831</v>
      </c>
      <c r="K8" s="352">
        <v>0</v>
      </c>
      <c r="L8" s="352">
        <v>0</v>
      </c>
      <c r="M8" s="351">
        <v>0</v>
      </c>
      <c r="N8" s="352">
        <v>0</v>
      </c>
      <c r="O8" s="352">
        <v>0</v>
      </c>
      <c r="P8" s="352">
        <v>19000</v>
      </c>
      <c r="Q8" s="352">
        <v>0</v>
      </c>
    </row>
    <row r="9" spans="1:17" s="509" customFormat="1" ht="49.5" customHeight="1" thickTop="1">
      <c r="A9" s="517" t="s">
        <v>19</v>
      </c>
      <c r="B9" s="517" t="str">
        <f>"事業数　"&amp;COUNTA(B5:B8)</f>
        <v>事業数　4</v>
      </c>
      <c r="C9" s="346"/>
      <c r="D9" s="448"/>
      <c r="E9" s="448"/>
      <c r="F9" s="448"/>
      <c r="G9" s="346"/>
      <c r="H9" s="346"/>
      <c r="I9" s="347">
        <f>SUM(I5:I8)</f>
        <v>30311337</v>
      </c>
      <c r="J9" s="347">
        <f xml:space="preserve"> I9/N9</f>
        <v>81.281071007186526</v>
      </c>
      <c r="K9" s="347">
        <f t="shared" ref="K9:Q9" si="0">SUM(K5:K8)</f>
        <v>10042016</v>
      </c>
      <c r="L9" s="347">
        <f t="shared" si="0"/>
        <v>341</v>
      </c>
      <c r="M9" s="347">
        <f t="shared" si="0"/>
        <v>372920</v>
      </c>
      <c r="N9" s="347">
        <f t="shared" si="0"/>
        <v>372920</v>
      </c>
      <c r="O9" s="347">
        <f t="shared" si="0"/>
        <v>1726370</v>
      </c>
      <c r="P9" s="347">
        <f>SUM(P5:P8)</f>
        <v>1657300</v>
      </c>
      <c r="Q9" s="347">
        <f t="shared" si="0"/>
        <v>1122193</v>
      </c>
    </row>
    <row r="11" spans="1:17">
      <c r="C11" s="239"/>
    </row>
    <row r="12" spans="1:17">
      <c r="C12" s="239"/>
    </row>
    <row r="13" spans="1:17">
      <c r="C13" s="239"/>
    </row>
    <row r="14" spans="1:17">
      <c r="C14" s="239"/>
    </row>
    <row r="15" spans="1:17">
      <c r="C15" s="239"/>
    </row>
  </sheetData>
  <mergeCells count="8">
    <mergeCell ref="K2:K4"/>
    <mergeCell ref="L2:L4"/>
    <mergeCell ref="I2:J2"/>
    <mergeCell ref="D2:D4"/>
    <mergeCell ref="E2:E4"/>
    <mergeCell ref="F2:F4"/>
    <mergeCell ref="G2:G4"/>
    <mergeCell ref="H2:H4"/>
  </mergeCells>
  <phoneticPr fontId="2"/>
  <printOptions horizontalCentered="1"/>
  <pageMargins left="0.78740157480314965" right="0.78740157480314965" top="0.98425196850393704" bottom="0.98425196850393704" header="0.51181102362204722" footer="0.51181102362204722"/>
  <pageSetup paperSize="9" scale="78" orientation="landscape" r:id="rId1"/>
  <headerFooter scaleWithDoc="0" alignWithMargins="0">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C26"/>
  <sheetViews>
    <sheetView showZeros="0" zoomScaleNormal="100" zoomScaleSheetLayoutView="100" workbookViewId="0">
      <pane xSplit="2" ySplit="6" topLeftCell="C7" activePane="bottomRight" state="frozen"/>
      <selection pane="topRight"/>
      <selection pane="bottomLeft"/>
      <selection pane="bottomRight"/>
    </sheetView>
  </sheetViews>
  <sheetFormatPr defaultColWidth="9" defaultRowHeight="13.5"/>
  <cols>
    <col min="1" max="1" width="8.375" style="76" customWidth="1"/>
    <col min="2" max="2" width="9.125" style="76" customWidth="1"/>
    <col min="3" max="3" width="4.625" style="79" customWidth="1"/>
    <col min="4" max="4" width="4.625" style="2" customWidth="1"/>
    <col min="5" max="8" width="8.625" style="2" customWidth="1"/>
    <col min="9" max="25" width="4.25" style="76" customWidth="1"/>
    <col min="26" max="29" width="10.625" style="2" customWidth="1"/>
    <col min="30" max="16384" width="9" style="2"/>
  </cols>
  <sheetData>
    <row r="1" spans="1:29" s="17" customFormat="1" ht="18" customHeight="1">
      <c r="A1" s="50" t="s">
        <v>20</v>
      </c>
      <c r="B1" s="50"/>
      <c r="C1" s="51"/>
      <c r="I1" s="52"/>
      <c r="J1" s="52"/>
      <c r="K1" s="52"/>
      <c r="L1" s="52"/>
      <c r="M1" s="52"/>
      <c r="N1" s="52"/>
      <c r="O1" s="52"/>
      <c r="P1" s="52"/>
      <c r="Q1" s="52"/>
      <c r="R1" s="52"/>
      <c r="S1" s="52"/>
      <c r="T1" s="52"/>
      <c r="U1" s="52"/>
      <c r="V1" s="52"/>
      <c r="W1" s="52"/>
      <c r="X1" s="52"/>
      <c r="Y1" s="52"/>
    </row>
    <row r="2" spans="1:29" s="17" customFormat="1" ht="18" customHeight="1">
      <c r="A2" s="53"/>
      <c r="B2" s="53"/>
      <c r="C2" s="54" t="s">
        <v>166</v>
      </c>
      <c r="D2" s="55"/>
      <c r="E2" s="56"/>
      <c r="F2" s="57"/>
      <c r="G2" s="57"/>
      <c r="H2" s="57"/>
      <c r="I2" s="640" t="s">
        <v>167</v>
      </c>
      <c r="J2" s="710"/>
      <c r="K2" s="710"/>
      <c r="L2" s="710"/>
      <c r="M2" s="710"/>
      <c r="N2" s="710"/>
      <c r="O2" s="711"/>
      <c r="P2" s="640" t="s">
        <v>168</v>
      </c>
      <c r="Q2" s="710"/>
      <c r="R2" s="710"/>
      <c r="S2" s="710"/>
      <c r="T2" s="710"/>
      <c r="U2" s="640" t="s">
        <v>169</v>
      </c>
      <c r="V2" s="710"/>
      <c r="W2" s="710"/>
      <c r="X2" s="710"/>
      <c r="Y2" s="710"/>
      <c r="Z2" s="493"/>
      <c r="AA2" s="493"/>
      <c r="AB2" s="493"/>
      <c r="AC2" s="493"/>
    </row>
    <row r="3" spans="1:29" s="17" customFormat="1" ht="18" customHeight="1">
      <c r="A3" s="524" t="s">
        <v>363</v>
      </c>
      <c r="B3" s="524" t="s">
        <v>427</v>
      </c>
      <c r="C3" s="712" t="s">
        <v>170</v>
      </c>
      <c r="D3" s="713"/>
      <c r="E3" s="58" t="s">
        <v>284</v>
      </c>
      <c r="F3" s="49" t="s">
        <v>21</v>
      </c>
      <c r="G3" s="49" t="s">
        <v>285</v>
      </c>
      <c r="H3" s="49" t="s">
        <v>22</v>
      </c>
      <c r="I3" s="493" t="s">
        <v>286</v>
      </c>
      <c r="J3" s="493" t="s">
        <v>437</v>
      </c>
      <c r="K3" s="493" t="s">
        <v>287</v>
      </c>
      <c r="L3" s="47" t="s">
        <v>439</v>
      </c>
      <c r="M3" s="47" t="s">
        <v>439</v>
      </c>
      <c r="N3" s="493" t="s">
        <v>289</v>
      </c>
      <c r="O3" s="493" t="s">
        <v>290</v>
      </c>
      <c r="P3" s="49" t="s">
        <v>23</v>
      </c>
      <c r="Q3" s="49" t="s">
        <v>291</v>
      </c>
      <c r="R3" s="49" t="s">
        <v>292</v>
      </c>
      <c r="S3" s="493" t="s">
        <v>24</v>
      </c>
      <c r="T3" s="493" t="s">
        <v>176</v>
      </c>
      <c r="U3" s="493" t="s">
        <v>25</v>
      </c>
      <c r="V3" s="49" t="s">
        <v>26</v>
      </c>
      <c r="W3" s="49" t="s">
        <v>27</v>
      </c>
      <c r="X3" s="49" t="s">
        <v>28</v>
      </c>
      <c r="Y3" s="49" t="s">
        <v>769</v>
      </c>
      <c r="Z3" s="49" t="s">
        <v>29</v>
      </c>
      <c r="AA3" s="49" t="s">
        <v>29</v>
      </c>
      <c r="AB3" s="49" t="s">
        <v>293</v>
      </c>
      <c r="AC3" s="49" t="s">
        <v>294</v>
      </c>
    </row>
    <row r="4" spans="1:29" s="17" customFormat="1" ht="18" customHeight="1">
      <c r="A4" s="524"/>
      <c r="B4" s="49" t="s">
        <v>429</v>
      </c>
      <c r="C4" s="59"/>
      <c r="D4" s="58"/>
      <c r="E4" s="58" t="s">
        <v>295</v>
      </c>
      <c r="F4" s="49" t="s">
        <v>30</v>
      </c>
      <c r="G4" s="49" t="s">
        <v>295</v>
      </c>
      <c r="H4" s="49" t="s">
        <v>171</v>
      </c>
      <c r="I4" s="49" t="s">
        <v>296</v>
      </c>
      <c r="J4" s="49"/>
      <c r="K4" s="49" t="s">
        <v>296</v>
      </c>
      <c r="L4" s="48" t="s">
        <v>440</v>
      </c>
      <c r="M4" s="48" t="s">
        <v>440</v>
      </c>
      <c r="N4" s="49" t="s">
        <v>298</v>
      </c>
      <c r="O4" s="49" t="s">
        <v>299</v>
      </c>
      <c r="P4" s="49" t="s">
        <v>32</v>
      </c>
      <c r="Q4" s="49" t="s">
        <v>300</v>
      </c>
      <c r="R4" s="49" t="s">
        <v>300</v>
      </c>
      <c r="S4" s="49" t="s">
        <v>304</v>
      </c>
      <c r="T4" s="49" t="s">
        <v>89</v>
      </c>
      <c r="U4" s="49" t="s">
        <v>33</v>
      </c>
      <c r="V4" s="49" t="s">
        <v>34</v>
      </c>
      <c r="W4" s="49" t="s">
        <v>35</v>
      </c>
      <c r="X4" s="49" t="s">
        <v>36</v>
      </c>
      <c r="Y4" s="49" t="s">
        <v>770</v>
      </c>
      <c r="Z4" s="49" t="s">
        <v>305</v>
      </c>
      <c r="AA4" s="49" t="s">
        <v>37</v>
      </c>
      <c r="AB4" s="49" t="s">
        <v>171</v>
      </c>
      <c r="AC4" s="49" t="s">
        <v>301</v>
      </c>
    </row>
    <row r="5" spans="1:29" s="17" customFormat="1" ht="18" customHeight="1">
      <c r="A5" s="524"/>
      <c r="B5" s="524"/>
      <c r="C5" s="60" t="s">
        <v>172</v>
      </c>
      <c r="D5" s="61" t="s">
        <v>172</v>
      </c>
      <c r="E5" s="62"/>
      <c r="F5" s="62"/>
      <c r="G5" s="62"/>
      <c r="H5" s="49" t="s">
        <v>38</v>
      </c>
      <c r="I5" s="49" t="s">
        <v>298</v>
      </c>
      <c r="J5" s="49" t="s">
        <v>438</v>
      </c>
      <c r="K5" s="49" t="s">
        <v>298</v>
      </c>
      <c r="L5" s="48" t="s">
        <v>438</v>
      </c>
      <c r="M5" s="48" t="s">
        <v>438</v>
      </c>
      <c r="N5" s="49" t="s">
        <v>302</v>
      </c>
      <c r="O5" s="49" t="s">
        <v>303</v>
      </c>
      <c r="P5" s="49" t="s">
        <v>299</v>
      </c>
      <c r="Q5" s="49" t="s">
        <v>304</v>
      </c>
      <c r="R5" s="49" t="s">
        <v>304</v>
      </c>
      <c r="S5" s="49" t="s">
        <v>306</v>
      </c>
      <c r="T5" s="49" t="s">
        <v>177</v>
      </c>
      <c r="U5" s="49" t="s">
        <v>39</v>
      </c>
      <c r="V5" s="49" t="s">
        <v>39</v>
      </c>
      <c r="W5" s="49" t="s">
        <v>40</v>
      </c>
      <c r="X5" s="49" t="s">
        <v>40</v>
      </c>
      <c r="Y5" s="49" t="s">
        <v>771</v>
      </c>
      <c r="Z5" s="49"/>
      <c r="AA5" s="49"/>
      <c r="AB5" s="49" t="s">
        <v>38</v>
      </c>
      <c r="AC5" s="49" t="s">
        <v>305</v>
      </c>
    </row>
    <row r="6" spans="1:29" s="17" customFormat="1" ht="18" customHeight="1">
      <c r="A6" s="63" t="s">
        <v>148</v>
      </c>
      <c r="B6" s="63" t="s">
        <v>148</v>
      </c>
      <c r="C6" s="64" t="s">
        <v>148</v>
      </c>
      <c r="D6" s="65" t="s">
        <v>148</v>
      </c>
      <c r="E6" s="48" t="s">
        <v>365</v>
      </c>
      <c r="F6" s="48" t="s">
        <v>365</v>
      </c>
      <c r="G6" s="48" t="s">
        <v>365</v>
      </c>
      <c r="H6" s="48" t="s">
        <v>163</v>
      </c>
      <c r="I6" s="49" t="s">
        <v>618</v>
      </c>
      <c r="J6" s="49"/>
      <c r="K6" s="49"/>
      <c r="L6" s="48" t="s">
        <v>441</v>
      </c>
      <c r="M6" s="121" t="s">
        <v>442</v>
      </c>
      <c r="N6" s="49" t="s">
        <v>298</v>
      </c>
      <c r="O6" s="49"/>
      <c r="P6" s="49" t="s">
        <v>41</v>
      </c>
      <c r="Q6" s="49" t="s">
        <v>306</v>
      </c>
      <c r="R6" s="49" t="s">
        <v>306</v>
      </c>
      <c r="S6" s="49"/>
      <c r="T6" s="49"/>
      <c r="U6" s="49"/>
      <c r="V6" s="49"/>
      <c r="W6" s="49"/>
      <c r="X6" s="49"/>
      <c r="Y6" s="49"/>
      <c r="Z6" s="48" t="s">
        <v>163</v>
      </c>
      <c r="AA6" s="48" t="s">
        <v>163</v>
      </c>
      <c r="AB6" s="48" t="s">
        <v>163</v>
      </c>
      <c r="AC6" s="48" t="s">
        <v>165</v>
      </c>
    </row>
    <row r="7" spans="1:29" s="17" customFormat="1" ht="25.5" customHeight="1">
      <c r="A7" s="18" t="s">
        <v>431</v>
      </c>
      <c r="B7" s="18" t="s">
        <v>471</v>
      </c>
      <c r="C7" s="66"/>
      <c r="D7" s="67"/>
      <c r="E7" s="11"/>
      <c r="F7" s="11"/>
      <c r="G7" s="11"/>
      <c r="H7" s="11"/>
      <c r="I7" s="122"/>
      <c r="J7" s="122"/>
      <c r="K7" s="122"/>
      <c r="L7" s="122"/>
      <c r="M7" s="122"/>
      <c r="N7" s="122"/>
      <c r="O7" s="122"/>
      <c r="P7" s="122"/>
      <c r="Q7" s="122"/>
      <c r="R7" s="122"/>
      <c r="S7" s="122"/>
      <c r="T7" s="122"/>
      <c r="U7" s="122"/>
      <c r="V7" s="122"/>
      <c r="W7" s="122"/>
      <c r="X7" s="122"/>
      <c r="Y7" s="122"/>
      <c r="Z7" s="11"/>
      <c r="AA7" s="11"/>
      <c r="AB7" s="11"/>
      <c r="AC7" s="449" t="s">
        <v>831</v>
      </c>
    </row>
    <row r="8" spans="1:29" s="17" customFormat="1" ht="25.5" customHeight="1">
      <c r="A8" s="625" t="s">
        <v>388</v>
      </c>
      <c r="B8" s="18" t="s">
        <v>390</v>
      </c>
      <c r="C8" s="66"/>
      <c r="D8" s="67"/>
      <c r="E8" s="11"/>
      <c r="F8" s="11"/>
      <c r="G8" s="11"/>
      <c r="H8" s="11"/>
      <c r="I8" s="122"/>
      <c r="J8" s="122"/>
      <c r="K8" s="122"/>
      <c r="L8" s="122"/>
      <c r="M8" s="122"/>
      <c r="N8" s="122"/>
      <c r="O8" s="122"/>
      <c r="P8" s="122"/>
      <c r="Q8" s="122"/>
      <c r="R8" s="122"/>
      <c r="S8" s="122"/>
      <c r="T8" s="122"/>
      <c r="U8" s="122"/>
      <c r="V8" s="122"/>
      <c r="W8" s="122"/>
      <c r="X8" s="122"/>
      <c r="Y8" s="122"/>
      <c r="Z8" s="11"/>
      <c r="AA8" s="11"/>
      <c r="AB8" s="11"/>
      <c r="AC8" s="449" t="s">
        <v>831</v>
      </c>
    </row>
    <row r="9" spans="1:29" s="17" customFormat="1" ht="25.5" customHeight="1">
      <c r="A9" s="709"/>
      <c r="B9" s="18" t="s">
        <v>389</v>
      </c>
      <c r="C9" s="66"/>
      <c r="D9" s="67"/>
      <c r="E9" s="11"/>
      <c r="F9" s="11"/>
      <c r="G9" s="11"/>
      <c r="H9" s="11"/>
      <c r="I9" s="122"/>
      <c r="J9" s="122"/>
      <c r="K9" s="122"/>
      <c r="L9" s="122"/>
      <c r="M9" s="122"/>
      <c r="N9" s="122"/>
      <c r="O9" s="122"/>
      <c r="P9" s="122"/>
      <c r="Q9" s="122"/>
      <c r="R9" s="122"/>
      <c r="S9" s="122"/>
      <c r="T9" s="122"/>
      <c r="U9" s="122"/>
      <c r="V9" s="122"/>
      <c r="W9" s="122"/>
      <c r="X9" s="122"/>
      <c r="Y9" s="122"/>
      <c r="Z9" s="11"/>
      <c r="AA9" s="11"/>
      <c r="AB9" s="11"/>
      <c r="AC9" s="449" t="s">
        <v>831</v>
      </c>
    </row>
    <row r="10" spans="1:29" s="17" customFormat="1" ht="25.5" customHeight="1">
      <c r="A10" s="493" t="s">
        <v>391</v>
      </c>
      <c r="B10" s="18" t="s">
        <v>392</v>
      </c>
      <c r="C10" s="66">
        <v>3</v>
      </c>
      <c r="D10" s="67">
        <v>3</v>
      </c>
      <c r="E10" s="11">
        <v>0</v>
      </c>
      <c r="F10" s="11">
        <v>2768</v>
      </c>
      <c r="G10" s="11">
        <v>2768</v>
      </c>
      <c r="H10" s="11">
        <v>0</v>
      </c>
      <c r="I10" s="122">
        <v>0</v>
      </c>
      <c r="J10" s="122">
        <v>0</v>
      </c>
      <c r="K10" s="122">
        <v>0</v>
      </c>
      <c r="L10" s="122">
        <v>2</v>
      </c>
      <c r="M10" s="122">
        <v>1</v>
      </c>
      <c r="N10" s="122">
        <v>0</v>
      </c>
      <c r="O10" s="122">
        <v>0</v>
      </c>
      <c r="P10" s="122">
        <v>3</v>
      </c>
      <c r="Q10" s="122">
        <v>0</v>
      </c>
      <c r="R10" s="122">
        <v>0</v>
      </c>
      <c r="S10" s="122">
        <v>0</v>
      </c>
      <c r="T10" s="122">
        <v>0</v>
      </c>
      <c r="U10" s="122">
        <v>0</v>
      </c>
      <c r="V10" s="122">
        <v>0</v>
      </c>
      <c r="W10" s="122">
        <v>2</v>
      </c>
      <c r="X10" s="122">
        <v>0</v>
      </c>
      <c r="Y10" s="122">
        <v>1</v>
      </c>
      <c r="Z10" s="11">
        <v>330599</v>
      </c>
      <c r="AA10" s="11">
        <v>284981</v>
      </c>
      <c r="AB10" s="11">
        <v>1154</v>
      </c>
      <c r="AC10" s="449">
        <v>416.90751445086704</v>
      </c>
    </row>
    <row r="11" spans="1:29" s="17" customFormat="1" ht="25.5" customHeight="1">
      <c r="A11" s="18" t="s">
        <v>393</v>
      </c>
      <c r="B11" s="18" t="s">
        <v>229</v>
      </c>
      <c r="C11" s="66"/>
      <c r="D11" s="67"/>
      <c r="E11" s="11"/>
      <c r="F11" s="11"/>
      <c r="G11" s="11"/>
      <c r="H11" s="11"/>
      <c r="I11" s="122"/>
      <c r="J11" s="122"/>
      <c r="K11" s="122"/>
      <c r="L11" s="122"/>
      <c r="M11" s="122"/>
      <c r="N11" s="122"/>
      <c r="O11" s="122"/>
      <c r="P11" s="122"/>
      <c r="Q11" s="122"/>
      <c r="R11" s="122"/>
      <c r="S11" s="122"/>
      <c r="T11" s="122"/>
      <c r="U11" s="122"/>
      <c r="V11" s="122"/>
      <c r="W11" s="122"/>
      <c r="X11" s="122"/>
      <c r="Y11" s="122"/>
      <c r="Z11" s="11"/>
      <c r="AA11" s="11"/>
      <c r="AB11" s="11"/>
      <c r="AC11" s="449" t="s">
        <v>831</v>
      </c>
    </row>
    <row r="12" spans="1:29" s="17" customFormat="1" ht="25.5" customHeight="1">
      <c r="A12" s="18" t="s">
        <v>394</v>
      </c>
      <c r="B12" s="18" t="s">
        <v>394</v>
      </c>
      <c r="C12" s="66"/>
      <c r="D12" s="67"/>
      <c r="E12" s="11"/>
      <c r="F12" s="11"/>
      <c r="G12" s="11"/>
      <c r="H12" s="11"/>
      <c r="I12" s="122"/>
      <c r="J12" s="122"/>
      <c r="K12" s="122"/>
      <c r="L12" s="122"/>
      <c r="M12" s="122"/>
      <c r="N12" s="122"/>
      <c r="O12" s="122"/>
      <c r="P12" s="122"/>
      <c r="Q12" s="122"/>
      <c r="R12" s="122"/>
      <c r="S12" s="122"/>
      <c r="T12" s="122"/>
      <c r="U12" s="122"/>
      <c r="V12" s="122"/>
      <c r="W12" s="122"/>
      <c r="X12" s="122"/>
      <c r="Y12" s="122"/>
      <c r="Z12" s="11"/>
      <c r="AA12" s="11"/>
      <c r="AB12" s="11"/>
      <c r="AC12" s="449" t="s">
        <v>831</v>
      </c>
    </row>
    <row r="13" spans="1:29" s="17" customFormat="1" ht="25.5" customHeight="1">
      <c r="A13" s="625" t="s">
        <v>395</v>
      </c>
      <c r="B13" s="18" t="s">
        <v>397</v>
      </c>
      <c r="C13" s="66">
        <v>1</v>
      </c>
      <c r="D13" s="67">
        <v>7</v>
      </c>
      <c r="E13" s="11">
        <v>21074</v>
      </c>
      <c r="F13" s="11">
        <v>15435</v>
      </c>
      <c r="G13" s="11">
        <v>15338</v>
      </c>
      <c r="H13" s="11">
        <v>11108</v>
      </c>
      <c r="I13" s="122">
        <v>0</v>
      </c>
      <c r="J13" s="122">
        <v>0</v>
      </c>
      <c r="K13" s="122">
        <v>8</v>
      </c>
      <c r="L13" s="122">
        <v>9</v>
      </c>
      <c r="M13" s="122">
        <v>0</v>
      </c>
      <c r="N13" s="122">
        <v>0</v>
      </c>
      <c r="O13" s="122">
        <v>0</v>
      </c>
      <c r="P13" s="122">
        <v>1</v>
      </c>
      <c r="Q13" s="122">
        <v>4</v>
      </c>
      <c r="R13" s="122">
        <v>5</v>
      </c>
      <c r="S13" s="122">
        <v>4</v>
      </c>
      <c r="T13" s="122">
        <v>0</v>
      </c>
      <c r="U13" s="122">
        <v>0</v>
      </c>
      <c r="V13" s="122">
        <v>7</v>
      </c>
      <c r="W13" s="122">
        <v>0</v>
      </c>
      <c r="X13" s="122">
        <v>0</v>
      </c>
      <c r="Y13" s="122">
        <v>0</v>
      </c>
      <c r="Z13" s="11">
        <v>2555335</v>
      </c>
      <c r="AA13" s="11">
        <v>2076801</v>
      </c>
      <c r="AB13" s="11">
        <v>10253</v>
      </c>
      <c r="AC13" s="449">
        <v>668.47046551049675</v>
      </c>
    </row>
    <row r="14" spans="1:29" s="17" customFormat="1" ht="25.5" customHeight="1">
      <c r="A14" s="709"/>
      <c r="B14" s="18" t="s">
        <v>396</v>
      </c>
      <c r="C14" s="66"/>
      <c r="D14" s="67"/>
      <c r="E14" s="11"/>
      <c r="F14" s="11"/>
      <c r="G14" s="11"/>
      <c r="H14" s="11"/>
      <c r="I14" s="122"/>
      <c r="J14" s="122"/>
      <c r="K14" s="122"/>
      <c r="L14" s="122"/>
      <c r="M14" s="122"/>
      <c r="N14" s="122"/>
      <c r="O14" s="122"/>
      <c r="P14" s="122"/>
      <c r="Q14" s="122"/>
      <c r="R14" s="122"/>
      <c r="S14" s="122"/>
      <c r="T14" s="122"/>
      <c r="U14" s="122"/>
      <c r="V14" s="122"/>
      <c r="W14" s="122"/>
      <c r="X14" s="122"/>
      <c r="Y14" s="122"/>
      <c r="Z14" s="11"/>
      <c r="AA14" s="11"/>
      <c r="AB14" s="11"/>
      <c r="AC14" s="449" t="s">
        <v>831</v>
      </c>
    </row>
    <row r="15" spans="1:29" s="17" customFormat="1" ht="25.5" customHeight="1">
      <c r="A15" s="625" t="s">
        <v>472</v>
      </c>
      <c r="B15" s="18" t="s">
        <v>398</v>
      </c>
      <c r="C15" s="66"/>
      <c r="D15" s="67"/>
      <c r="E15" s="11"/>
      <c r="F15" s="11"/>
      <c r="G15" s="11"/>
      <c r="H15" s="11"/>
      <c r="I15" s="122"/>
      <c r="J15" s="122"/>
      <c r="K15" s="122"/>
      <c r="L15" s="122"/>
      <c r="M15" s="122"/>
      <c r="N15" s="122"/>
      <c r="O15" s="122"/>
      <c r="P15" s="122"/>
      <c r="Q15" s="122"/>
      <c r="R15" s="122"/>
      <c r="S15" s="122"/>
      <c r="T15" s="122"/>
      <c r="U15" s="122"/>
      <c r="V15" s="122"/>
      <c r="W15" s="122"/>
      <c r="X15" s="122"/>
      <c r="Y15" s="122"/>
      <c r="Z15" s="11"/>
      <c r="AA15" s="11"/>
      <c r="AB15" s="11"/>
      <c r="AC15" s="449" t="s">
        <v>831</v>
      </c>
    </row>
    <row r="16" spans="1:29" s="17" customFormat="1" ht="25.5" customHeight="1">
      <c r="A16" s="709"/>
      <c r="B16" s="18" t="s">
        <v>228</v>
      </c>
      <c r="C16" s="66"/>
      <c r="D16" s="67"/>
      <c r="E16" s="11"/>
      <c r="F16" s="11"/>
      <c r="G16" s="11"/>
      <c r="H16" s="11"/>
      <c r="I16" s="122"/>
      <c r="J16" s="122"/>
      <c r="K16" s="122"/>
      <c r="L16" s="122"/>
      <c r="M16" s="122"/>
      <c r="N16" s="122"/>
      <c r="O16" s="122"/>
      <c r="P16" s="122"/>
      <c r="Q16" s="122"/>
      <c r="R16" s="122"/>
      <c r="S16" s="122"/>
      <c r="T16" s="122"/>
      <c r="U16" s="122"/>
      <c r="V16" s="122"/>
      <c r="W16" s="122"/>
      <c r="X16" s="122"/>
      <c r="Y16" s="122"/>
      <c r="Z16" s="11"/>
      <c r="AA16" s="11"/>
      <c r="AB16" s="11"/>
      <c r="AC16" s="449" t="s">
        <v>831</v>
      </c>
    </row>
    <row r="17" spans="1:29" s="17" customFormat="1" ht="25.5" customHeight="1">
      <c r="A17" s="18" t="s">
        <v>473</v>
      </c>
      <c r="B17" s="18" t="s">
        <v>399</v>
      </c>
      <c r="C17" s="66"/>
      <c r="D17" s="67"/>
      <c r="E17" s="11"/>
      <c r="F17" s="11"/>
      <c r="G17" s="11"/>
      <c r="H17" s="11"/>
      <c r="I17" s="122"/>
      <c r="J17" s="122"/>
      <c r="K17" s="122"/>
      <c r="L17" s="122"/>
      <c r="M17" s="122"/>
      <c r="N17" s="122"/>
      <c r="O17" s="122"/>
      <c r="P17" s="122"/>
      <c r="Q17" s="122"/>
      <c r="R17" s="122"/>
      <c r="S17" s="122"/>
      <c r="T17" s="122"/>
      <c r="U17" s="122"/>
      <c r="V17" s="122"/>
      <c r="W17" s="122"/>
      <c r="X17" s="122"/>
      <c r="Y17" s="122"/>
      <c r="Z17" s="11"/>
      <c r="AA17" s="11"/>
      <c r="AB17" s="11"/>
      <c r="AC17" s="449" t="s">
        <v>831</v>
      </c>
    </row>
    <row r="18" spans="1:29" s="17" customFormat="1" ht="25.5" customHeight="1">
      <c r="A18" s="18" t="s">
        <v>474</v>
      </c>
      <c r="B18" s="493" t="s">
        <v>400</v>
      </c>
      <c r="C18" s="66"/>
      <c r="D18" s="67"/>
      <c r="E18" s="11"/>
      <c r="F18" s="11"/>
      <c r="G18" s="11"/>
      <c r="H18" s="11"/>
      <c r="I18" s="122"/>
      <c r="J18" s="122"/>
      <c r="K18" s="122"/>
      <c r="L18" s="122"/>
      <c r="M18" s="122"/>
      <c r="N18" s="122"/>
      <c r="O18" s="122"/>
      <c r="P18" s="122"/>
      <c r="Q18" s="122"/>
      <c r="R18" s="122"/>
      <c r="S18" s="122"/>
      <c r="T18" s="122"/>
      <c r="U18" s="122"/>
      <c r="V18" s="122"/>
      <c r="W18" s="122"/>
      <c r="X18" s="122"/>
      <c r="Y18" s="122"/>
      <c r="Z18" s="11"/>
      <c r="AA18" s="11"/>
      <c r="AB18" s="11"/>
      <c r="AC18" s="449" t="s">
        <v>831</v>
      </c>
    </row>
    <row r="19" spans="1:29" s="17" customFormat="1" ht="25.5" customHeight="1">
      <c r="A19" s="49" t="s">
        <v>162</v>
      </c>
      <c r="B19" s="18" t="s">
        <v>453</v>
      </c>
      <c r="C19" s="66">
        <v>6</v>
      </c>
      <c r="D19" s="67">
        <v>6</v>
      </c>
      <c r="E19" s="11">
        <v>0</v>
      </c>
      <c r="F19" s="11">
        <v>1351</v>
      </c>
      <c r="G19" s="11">
        <v>1351</v>
      </c>
      <c r="H19" s="11">
        <v>0</v>
      </c>
      <c r="I19" s="122">
        <v>0</v>
      </c>
      <c r="J19" s="122">
        <v>0</v>
      </c>
      <c r="K19" s="122">
        <v>0</v>
      </c>
      <c r="L19" s="122">
        <v>0</v>
      </c>
      <c r="M19" s="122">
        <v>5</v>
      </c>
      <c r="N19" s="122">
        <v>0</v>
      </c>
      <c r="O19" s="122">
        <v>0</v>
      </c>
      <c r="P19" s="122">
        <v>8</v>
      </c>
      <c r="Q19" s="122">
        <v>0</v>
      </c>
      <c r="R19" s="122">
        <v>0</v>
      </c>
      <c r="S19" s="122">
        <v>0</v>
      </c>
      <c r="T19" s="122">
        <v>0</v>
      </c>
      <c r="U19" s="122">
        <v>0</v>
      </c>
      <c r="V19" s="122">
        <v>0</v>
      </c>
      <c r="W19" s="122">
        <v>6</v>
      </c>
      <c r="X19" s="122">
        <v>0</v>
      </c>
      <c r="Y19" s="122">
        <v>0</v>
      </c>
      <c r="Z19" s="11">
        <v>234776</v>
      </c>
      <c r="AA19" s="11">
        <v>232759</v>
      </c>
      <c r="AB19" s="11">
        <v>734</v>
      </c>
      <c r="AC19" s="449">
        <v>543.3012583271651</v>
      </c>
    </row>
    <row r="20" spans="1:29" s="17" customFormat="1" ht="25.5" customHeight="1">
      <c r="A20" s="49" t="s">
        <v>150</v>
      </c>
      <c r="B20" s="18" t="s">
        <v>454</v>
      </c>
      <c r="C20" s="66"/>
      <c r="D20" s="67"/>
      <c r="E20" s="11"/>
      <c r="F20" s="11"/>
      <c r="G20" s="11"/>
      <c r="H20" s="11"/>
      <c r="I20" s="122"/>
      <c r="J20" s="122"/>
      <c r="K20" s="122"/>
      <c r="L20" s="122"/>
      <c r="M20" s="122"/>
      <c r="N20" s="122"/>
      <c r="O20" s="122"/>
      <c r="P20" s="122"/>
      <c r="Q20" s="122"/>
      <c r="R20" s="122"/>
      <c r="S20" s="122"/>
      <c r="T20" s="122"/>
      <c r="U20" s="122"/>
      <c r="V20" s="122"/>
      <c r="W20" s="122"/>
      <c r="X20" s="122"/>
      <c r="Y20" s="122"/>
      <c r="Z20" s="11"/>
      <c r="AA20" s="11"/>
      <c r="AB20" s="11"/>
      <c r="AC20" s="449" t="s">
        <v>831</v>
      </c>
    </row>
    <row r="21" spans="1:29" s="17" customFormat="1" ht="25.5" customHeight="1">
      <c r="A21" s="49" t="s">
        <v>151</v>
      </c>
      <c r="B21" s="18" t="s">
        <v>455</v>
      </c>
      <c r="C21" s="66"/>
      <c r="D21" s="67"/>
      <c r="E21" s="11"/>
      <c r="F21" s="11"/>
      <c r="G21" s="11"/>
      <c r="H21" s="11"/>
      <c r="I21" s="122"/>
      <c r="J21" s="122"/>
      <c r="K21" s="122"/>
      <c r="L21" s="122"/>
      <c r="M21" s="122"/>
      <c r="N21" s="122"/>
      <c r="O21" s="122"/>
      <c r="P21" s="122"/>
      <c r="Q21" s="122"/>
      <c r="R21" s="122"/>
      <c r="S21" s="122"/>
      <c r="T21" s="122"/>
      <c r="U21" s="122"/>
      <c r="V21" s="122"/>
      <c r="W21" s="122"/>
      <c r="X21" s="122"/>
      <c r="Y21" s="122"/>
      <c r="Z21" s="11"/>
      <c r="AA21" s="11"/>
      <c r="AB21" s="11"/>
      <c r="AC21" s="449" t="s">
        <v>831</v>
      </c>
    </row>
    <row r="22" spans="1:29" s="17" customFormat="1" ht="25.5" customHeight="1">
      <c r="A22" s="49"/>
      <c r="B22" s="493" t="s">
        <v>671</v>
      </c>
      <c r="C22" s="75"/>
      <c r="D22" s="56"/>
      <c r="E22" s="57"/>
      <c r="F22" s="57"/>
      <c r="G22" s="57"/>
      <c r="H22" s="57"/>
      <c r="I22" s="212"/>
      <c r="J22" s="212"/>
      <c r="K22" s="212"/>
      <c r="L22" s="212"/>
      <c r="M22" s="212"/>
      <c r="N22" s="212"/>
      <c r="O22" s="212"/>
      <c r="P22" s="212"/>
      <c r="Q22" s="212"/>
      <c r="R22" s="212"/>
      <c r="S22" s="212"/>
      <c r="T22" s="212"/>
      <c r="U22" s="212"/>
      <c r="V22" s="212"/>
      <c r="W22" s="212"/>
      <c r="X22" s="212"/>
      <c r="Y22" s="212"/>
      <c r="Z22" s="57"/>
      <c r="AA22" s="57"/>
      <c r="AB22" s="57"/>
      <c r="AC22" s="449" t="s">
        <v>831</v>
      </c>
    </row>
    <row r="23" spans="1:29" s="17" customFormat="1" ht="25.5" customHeight="1" thickBot="1">
      <c r="A23" s="437" t="s">
        <v>147</v>
      </c>
      <c r="B23" s="438" t="s">
        <v>456</v>
      </c>
      <c r="C23" s="68"/>
      <c r="D23" s="69"/>
      <c r="E23" s="70"/>
      <c r="F23" s="70"/>
      <c r="G23" s="70"/>
      <c r="H23" s="70"/>
      <c r="I23" s="123"/>
      <c r="J23" s="123"/>
      <c r="K23" s="123"/>
      <c r="L23" s="123"/>
      <c r="M23" s="123"/>
      <c r="N23" s="123"/>
      <c r="O23" s="123"/>
      <c r="P23" s="123"/>
      <c r="Q23" s="123"/>
      <c r="R23" s="123"/>
      <c r="S23" s="123"/>
      <c r="T23" s="123"/>
      <c r="U23" s="123"/>
      <c r="V23" s="123"/>
      <c r="W23" s="123"/>
      <c r="X23" s="123"/>
      <c r="Y23" s="123"/>
      <c r="Z23" s="70"/>
      <c r="AA23" s="70"/>
      <c r="AB23" s="70"/>
      <c r="AC23" s="70" t="s">
        <v>831</v>
      </c>
    </row>
    <row r="24" spans="1:29" s="17" customFormat="1" ht="25.5" customHeight="1" thickTop="1">
      <c r="A24" s="71"/>
      <c r="B24" s="521" t="s">
        <v>457</v>
      </c>
      <c r="C24" s="64">
        <f t="shared" ref="C24:AB24" si="0">SUM(C7:C23)</f>
        <v>10</v>
      </c>
      <c r="D24" s="65">
        <f t="shared" si="0"/>
        <v>16</v>
      </c>
      <c r="E24" s="72">
        <f t="shared" si="0"/>
        <v>21074</v>
      </c>
      <c r="F24" s="72">
        <f t="shared" si="0"/>
        <v>19554</v>
      </c>
      <c r="G24" s="72">
        <f t="shared" si="0"/>
        <v>19457</v>
      </c>
      <c r="H24" s="72">
        <f t="shared" si="0"/>
        <v>11108</v>
      </c>
      <c r="I24" s="73">
        <f t="shared" si="0"/>
        <v>0</v>
      </c>
      <c r="J24" s="73">
        <f t="shared" si="0"/>
        <v>0</v>
      </c>
      <c r="K24" s="73">
        <f t="shared" si="0"/>
        <v>8</v>
      </c>
      <c r="L24" s="73">
        <f t="shared" si="0"/>
        <v>11</v>
      </c>
      <c r="M24" s="73">
        <f t="shared" si="0"/>
        <v>6</v>
      </c>
      <c r="N24" s="73">
        <f t="shared" si="0"/>
        <v>0</v>
      </c>
      <c r="O24" s="73">
        <f t="shared" si="0"/>
        <v>0</v>
      </c>
      <c r="P24" s="73">
        <f t="shared" si="0"/>
        <v>12</v>
      </c>
      <c r="Q24" s="73">
        <f t="shared" si="0"/>
        <v>4</v>
      </c>
      <c r="R24" s="73">
        <f t="shared" si="0"/>
        <v>5</v>
      </c>
      <c r="S24" s="73">
        <f t="shared" si="0"/>
        <v>4</v>
      </c>
      <c r="T24" s="73">
        <f t="shared" si="0"/>
        <v>0</v>
      </c>
      <c r="U24" s="73">
        <f t="shared" si="0"/>
        <v>0</v>
      </c>
      <c r="V24" s="73">
        <f t="shared" si="0"/>
        <v>7</v>
      </c>
      <c r="W24" s="73">
        <f t="shared" si="0"/>
        <v>8</v>
      </c>
      <c r="X24" s="73">
        <f t="shared" si="0"/>
        <v>0</v>
      </c>
      <c r="Y24" s="73">
        <f t="shared" si="0"/>
        <v>1</v>
      </c>
      <c r="Z24" s="72">
        <f t="shared" si="0"/>
        <v>3120710</v>
      </c>
      <c r="AA24" s="72">
        <f t="shared" si="0"/>
        <v>2594541</v>
      </c>
      <c r="AB24" s="72">
        <f t="shared" si="0"/>
        <v>12141</v>
      </c>
      <c r="AC24" s="449">
        <f>IFERROR(AB24*1000/G24,"")</f>
        <v>623.99136557537133</v>
      </c>
    </row>
    <row r="25" spans="1:29" s="17" customFormat="1" ht="18" customHeight="1">
      <c r="A25" s="74" t="s">
        <v>477</v>
      </c>
      <c r="B25" s="74"/>
      <c r="C25" s="75"/>
      <c r="D25" s="56"/>
      <c r="I25" s="52"/>
      <c r="J25" s="52"/>
      <c r="K25" s="52"/>
      <c r="L25" s="52"/>
      <c r="M25" s="52"/>
      <c r="N25" s="52"/>
      <c r="O25" s="52"/>
      <c r="P25" s="52"/>
      <c r="Q25" s="52"/>
      <c r="R25" s="52"/>
      <c r="S25" s="52"/>
      <c r="T25" s="52"/>
      <c r="U25" s="52"/>
      <c r="V25" s="52"/>
      <c r="W25" s="52"/>
      <c r="X25" s="52"/>
      <c r="Y25" s="52"/>
    </row>
    <row r="26" spans="1:29">
      <c r="C26" s="77"/>
      <c r="D26" s="78"/>
    </row>
  </sheetData>
  <mergeCells count="7">
    <mergeCell ref="A15:A16"/>
    <mergeCell ref="I2:O2"/>
    <mergeCell ref="P2:T2"/>
    <mergeCell ref="U2:Y2"/>
    <mergeCell ref="C3:D3"/>
    <mergeCell ref="A8:A9"/>
    <mergeCell ref="A13:A14"/>
  </mergeCells>
  <phoneticPr fontId="2"/>
  <printOptions horizontalCentered="1"/>
  <pageMargins left="0.78740157480314965" right="0.78740157480314965" top="0.98425196850393704" bottom="0.98425196850393704" header="0.51181102362204722" footer="0.51181102362204722"/>
  <pageSetup paperSize="9" scale="74" orientation="landscape" r:id="rId1"/>
  <headerFooter scaleWithDoc="0" alignWithMargins="0">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AH24"/>
  <sheetViews>
    <sheetView showZeros="0" zoomScaleNormal="100" zoomScaleSheetLayoutView="70" workbookViewId="0">
      <pane xSplit="1" ySplit="6" topLeftCell="B7" activePane="bottomRight" state="frozen"/>
      <selection pane="topRight"/>
      <selection pane="bottomLeft"/>
      <selection pane="bottomRight"/>
    </sheetView>
  </sheetViews>
  <sheetFormatPr defaultColWidth="9" defaultRowHeight="13.5"/>
  <cols>
    <col min="1" max="1" width="4.5" style="189" customWidth="1"/>
    <col min="2" max="2" width="8.75" style="170" customWidth="1"/>
    <col min="3" max="3" width="13.125" style="170" customWidth="1"/>
    <col min="4" max="4" width="5.25" style="170" customWidth="1"/>
    <col min="5" max="5" width="4.625" style="188" customWidth="1"/>
    <col min="6" max="8" width="3.625" style="188" customWidth="1"/>
    <col min="9" max="12" width="8.125" style="260" customWidth="1"/>
    <col min="13" max="25" width="4.375" style="260" customWidth="1"/>
    <col min="26" max="26" width="8.375" style="260" customWidth="1"/>
    <col min="27" max="27" width="7.875" style="260" customWidth="1"/>
    <col min="28" max="29" width="10.75" style="260" customWidth="1"/>
    <col min="30" max="30" width="9.75" style="260" customWidth="1"/>
    <col min="31" max="31" width="9.125" style="260" customWidth="1"/>
    <col min="32" max="35" width="9.625" style="260" customWidth="1"/>
    <col min="36" max="16384" width="9" style="260"/>
  </cols>
  <sheetData>
    <row r="1" spans="1:34" s="172" customFormat="1" ht="21" customHeight="1">
      <c r="A1" s="136" t="s">
        <v>50</v>
      </c>
      <c r="B1" s="173"/>
      <c r="C1" s="173"/>
      <c r="D1" s="173"/>
      <c r="E1" s="174"/>
      <c r="F1" s="174"/>
      <c r="G1" s="174"/>
      <c r="H1" s="174"/>
      <c r="I1" s="175"/>
      <c r="J1" s="175"/>
      <c r="K1" s="175"/>
      <c r="L1" s="175"/>
      <c r="M1" s="175"/>
      <c r="N1" s="175"/>
      <c r="O1" s="175"/>
      <c r="P1" s="175"/>
      <c r="Q1" s="175"/>
      <c r="R1" s="175"/>
      <c r="S1" s="175"/>
      <c r="T1" s="175"/>
      <c r="U1" s="175"/>
      <c r="V1" s="175"/>
      <c r="W1" s="175"/>
      <c r="X1" s="175"/>
      <c r="Y1" s="175"/>
      <c r="Z1" s="176"/>
      <c r="AA1" s="176"/>
      <c r="AB1" s="137"/>
      <c r="AC1" s="137"/>
      <c r="AD1" s="227"/>
      <c r="AE1" s="175"/>
      <c r="AF1" s="177"/>
      <c r="AG1" s="177"/>
      <c r="AH1" s="177"/>
    </row>
    <row r="2" spans="1:34" s="172" customFormat="1" ht="18" customHeight="1">
      <c r="A2" s="178"/>
      <c r="B2" s="190"/>
      <c r="C2" s="179"/>
      <c r="D2" s="138"/>
      <c r="E2" s="241"/>
      <c r="F2" s="242"/>
      <c r="G2" s="242"/>
      <c r="H2" s="243"/>
      <c r="I2" s="180"/>
      <c r="J2" s="180"/>
      <c r="K2" s="180"/>
      <c r="L2" s="180"/>
      <c r="M2" s="718" t="s">
        <v>51</v>
      </c>
      <c r="N2" s="717"/>
      <c r="O2" s="717"/>
      <c r="P2" s="717"/>
      <c r="Q2" s="717"/>
      <c r="R2" s="717"/>
      <c r="S2" s="717"/>
      <c r="T2" s="719" t="s">
        <v>52</v>
      </c>
      <c r="U2" s="720"/>
      <c r="V2" s="720"/>
      <c r="W2" s="720"/>
      <c r="X2" s="720"/>
      <c r="Y2" s="681"/>
      <c r="Z2" s="717" t="s">
        <v>436</v>
      </c>
      <c r="AA2" s="717"/>
      <c r="AB2" s="139"/>
      <c r="AC2" s="139"/>
      <c r="AD2" s="139"/>
      <c r="AE2" s="139"/>
      <c r="AF2" s="181"/>
      <c r="AG2" s="181"/>
      <c r="AH2" s="181"/>
    </row>
    <row r="3" spans="1:34" s="172" customFormat="1" ht="18" customHeight="1">
      <c r="A3" s="139" t="s">
        <v>53</v>
      </c>
      <c r="B3" s="721" t="s">
        <v>42</v>
      </c>
      <c r="C3" s="722"/>
      <c r="D3" s="139" t="s">
        <v>43</v>
      </c>
      <c r="E3" s="723" t="s">
        <v>622</v>
      </c>
      <c r="F3" s="724"/>
      <c r="G3" s="724"/>
      <c r="H3" s="725"/>
      <c r="I3" s="139" t="s">
        <v>284</v>
      </c>
      <c r="J3" s="139" t="s">
        <v>623</v>
      </c>
      <c r="K3" s="139" t="s">
        <v>285</v>
      </c>
      <c r="L3" s="139" t="s">
        <v>22</v>
      </c>
      <c r="M3" s="138" t="s">
        <v>286</v>
      </c>
      <c r="N3" s="138" t="s">
        <v>437</v>
      </c>
      <c r="O3" s="138" t="s">
        <v>287</v>
      </c>
      <c r="P3" s="138" t="s">
        <v>439</v>
      </c>
      <c r="Q3" s="138" t="s">
        <v>439</v>
      </c>
      <c r="R3" s="138" t="s">
        <v>289</v>
      </c>
      <c r="S3" s="138" t="s">
        <v>290</v>
      </c>
      <c r="T3" s="139" t="s">
        <v>23</v>
      </c>
      <c r="U3" s="139" t="s">
        <v>291</v>
      </c>
      <c r="V3" s="139" t="s">
        <v>292</v>
      </c>
      <c r="W3" s="138" t="s">
        <v>24</v>
      </c>
      <c r="X3" s="138" t="s">
        <v>176</v>
      </c>
      <c r="Y3" s="138" t="s">
        <v>572</v>
      </c>
      <c r="Z3" s="138" t="s">
        <v>11</v>
      </c>
      <c r="AA3" s="138" t="s">
        <v>10</v>
      </c>
      <c r="AB3" s="139" t="s">
        <v>29</v>
      </c>
      <c r="AC3" s="139" t="s">
        <v>29</v>
      </c>
      <c r="AD3" s="139" t="s">
        <v>293</v>
      </c>
      <c r="AE3" s="139" t="s">
        <v>294</v>
      </c>
      <c r="AF3" s="181"/>
      <c r="AG3" s="181"/>
      <c r="AH3" s="181"/>
    </row>
    <row r="4" spans="1:34" s="172" customFormat="1" ht="18" customHeight="1">
      <c r="A4" s="139"/>
      <c r="B4" s="526"/>
      <c r="C4" s="527"/>
      <c r="D4" s="139"/>
      <c r="E4" s="528"/>
      <c r="F4" s="529"/>
      <c r="G4" s="529"/>
      <c r="H4" s="530"/>
      <c r="I4" s="139" t="s">
        <v>295</v>
      </c>
      <c r="J4" s="139" t="s">
        <v>30</v>
      </c>
      <c r="K4" s="139" t="s">
        <v>295</v>
      </c>
      <c r="L4" s="140" t="s">
        <v>31</v>
      </c>
      <c r="M4" s="139" t="s">
        <v>296</v>
      </c>
      <c r="N4" s="139"/>
      <c r="O4" s="139" t="s">
        <v>296</v>
      </c>
      <c r="P4" s="139" t="s">
        <v>440</v>
      </c>
      <c r="Q4" s="139" t="s">
        <v>440</v>
      </c>
      <c r="R4" s="139" t="s">
        <v>298</v>
      </c>
      <c r="S4" s="139" t="s">
        <v>299</v>
      </c>
      <c r="T4" s="139" t="s">
        <v>32</v>
      </c>
      <c r="U4" s="139" t="s">
        <v>300</v>
      </c>
      <c r="V4" s="139" t="s">
        <v>300</v>
      </c>
      <c r="W4" s="139" t="s">
        <v>304</v>
      </c>
      <c r="X4" s="139" t="s">
        <v>89</v>
      </c>
      <c r="Y4" s="139" t="s">
        <v>571</v>
      </c>
      <c r="Z4" s="139"/>
      <c r="AA4" s="139" t="s">
        <v>44</v>
      </c>
      <c r="AB4" s="139" t="s">
        <v>305</v>
      </c>
      <c r="AC4" s="139" t="s">
        <v>37</v>
      </c>
      <c r="AD4" s="140" t="s">
        <v>31</v>
      </c>
      <c r="AE4" s="139" t="s">
        <v>301</v>
      </c>
      <c r="AF4" s="181"/>
      <c r="AG4" s="181"/>
      <c r="AH4" s="181"/>
    </row>
    <row r="5" spans="1:34" s="172" customFormat="1" ht="18" customHeight="1">
      <c r="A5" s="139" t="s">
        <v>364</v>
      </c>
      <c r="B5" s="526"/>
      <c r="C5" s="527"/>
      <c r="D5" s="139" t="s">
        <v>45</v>
      </c>
      <c r="E5" s="528"/>
      <c r="F5" s="529" t="s">
        <v>619</v>
      </c>
      <c r="G5" s="529" t="s">
        <v>620</v>
      </c>
      <c r="H5" s="530" t="s">
        <v>621</v>
      </c>
      <c r="I5" s="139" t="s">
        <v>151</v>
      </c>
      <c r="J5" s="139"/>
      <c r="K5" s="139"/>
      <c r="L5" s="140" t="s">
        <v>38</v>
      </c>
      <c r="M5" s="139" t="s">
        <v>298</v>
      </c>
      <c r="N5" s="139" t="s">
        <v>438</v>
      </c>
      <c r="O5" s="139" t="s">
        <v>298</v>
      </c>
      <c r="P5" s="139" t="s">
        <v>438</v>
      </c>
      <c r="Q5" s="139" t="s">
        <v>438</v>
      </c>
      <c r="R5" s="139" t="s">
        <v>302</v>
      </c>
      <c r="S5" s="139" t="s">
        <v>303</v>
      </c>
      <c r="T5" s="139" t="s">
        <v>299</v>
      </c>
      <c r="U5" s="139" t="s">
        <v>304</v>
      </c>
      <c r="V5" s="139" t="s">
        <v>304</v>
      </c>
      <c r="W5" s="139" t="s">
        <v>306</v>
      </c>
      <c r="X5" s="139" t="s">
        <v>177</v>
      </c>
      <c r="Y5" s="139" t="s">
        <v>360</v>
      </c>
      <c r="Z5" s="139" t="s">
        <v>46</v>
      </c>
      <c r="AA5" s="139" t="s">
        <v>47</v>
      </c>
      <c r="AB5" s="139" t="s">
        <v>148</v>
      </c>
      <c r="AC5" s="139" t="s">
        <v>148</v>
      </c>
      <c r="AD5" s="140" t="s">
        <v>38</v>
      </c>
      <c r="AE5" s="139" t="s">
        <v>305</v>
      </c>
      <c r="AF5" s="181"/>
      <c r="AG5" s="181"/>
      <c r="AH5" s="181"/>
    </row>
    <row r="6" spans="1:34" s="172" customFormat="1" ht="18" customHeight="1">
      <c r="A6" s="182"/>
      <c r="B6" s="525"/>
      <c r="C6" s="183"/>
      <c r="D6" s="139"/>
      <c r="E6" s="528"/>
      <c r="F6" s="529"/>
      <c r="G6" s="529"/>
      <c r="H6" s="530"/>
      <c r="I6" s="139" t="s">
        <v>365</v>
      </c>
      <c r="J6" s="139" t="s">
        <v>365</v>
      </c>
      <c r="K6" s="139" t="s">
        <v>365</v>
      </c>
      <c r="L6" s="139" t="s">
        <v>163</v>
      </c>
      <c r="M6" s="139" t="s">
        <v>618</v>
      </c>
      <c r="N6" s="139"/>
      <c r="O6" s="139"/>
      <c r="P6" s="139" t="s">
        <v>441</v>
      </c>
      <c r="Q6" s="141" t="s">
        <v>442</v>
      </c>
      <c r="R6" s="139" t="s">
        <v>298</v>
      </c>
      <c r="S6" s="139"/>
      <c r="T6" s="139" t="s">
        <v>41</v>
      </c>
      <c r="U6" s="139" t="s">
        <v>306</v>
      </c>
      <c r="V6" s="139" t="s">
        <v>306</v>
      </c>
      <c r="W6" s="139"/>
      <c r="X6" s="139"/>
      <c r="Y6" s="139"/>
      <c r="Z6" s="139"/>
      <c r="AA6" s="139" t="s">
        <v>164</v>
      </c>
      <c r="AB6" s="139" t="s">
        <v>163</v>
      </c>
      <c r="AC6" s="139" t="s">
        <v>163</v>
      </c>
      <c r="AD6" s="139" t="s">
        <v>163</v>
      </c>
      <c r="AE6" s="139" t="s">
        <v>165</v>
      </c>
    </row>
    <row r="7" spans="1:34" s="172" customFormat="1" ht="22.5" customHeight="1">
      <c r="A7" s="143">
        <v>1</v>
      </c>
      <c r="B7" s="271" t="s">
        <v>314</v>
      </c>
      <c r="C7" s="519" t="s">
        <v>563</v>
      </c>
      <c r="D7" s="519" t="s">
        <v>903</v>
      </c>
      <c r="E7" s="587" t="s">
        <v>904</v>
      </c>
      <c r="F7" s="588">
        <v>48</v>
      </c>
      <c r="G7" s="588">
        <v>3</v>
      </c>
      <c r="H7" s="443">
        <v>31</v>
      </c>
      <c r="I7" s="272" t="s">
        <v>831</v>
      </c>
      <c r="J7" s="373">
        <v>606</v>
      </c>
      <c r="K7" s="272">
        <v>606</v>
      </c>
      <c r="L7" s="272" t="s">
        <v>831</v>
      </c>
      <c r="M7" s="144">
        <v>0</v>
      </c>
      <c r="N7" s="144">
        <v>0</v>
      </c>
      <c r="O7" s="144">
        <v>0</v>
      </c>
      <c r="P7" s="144">
        <v>1</v>
      </c>
      <c r="Q7" s="144">
        <v>0</v>
      </c>
      <c r="R7" s="144">
        <v>0</v>
      </c>
      <c r="S7" s="144">
        <v>0</v>
      </c>
      <c r="T7" s="373">
        <v>1</v>
      </c>
      <c r="U7" s="144">
        <v>0</v>
      </c>
      <c r="V7" s="144">
        <v>0</v>
      </c>
      <c r="W7" s="144">
        <v>0</v>
      </c>
      <c r="X7" s="144">
        <v>0</v>
      </c>
      <c r="Y7" s="144">
        <v>0</v>
      </c>
      <c r="Z7" s="519" t="s">
        <v>908</v>
      </c>
      <c r="AA7" s="272">
        <v>1333</v>
      </c>
      <c r="AB7" s="272">
        <v>61796</v>
      </c>
      <c r="AC7" s="272">
        <v>52543</v>
      </c>
      <c r="AD7" s="272">
        <v>218</v>
      </c>
      <c r="AE7" s="142">
        <v>359.73597359735976</v>
      </c>
    </row>
    <row r="8" spans="1:34" s="172" customFormat="1" ht="22.5" customHeight="1">
      <c r="A8" s="143">
        <v>2</v>
      </c>
      <c r="B8" s="271" t="s">
        <v>314</v>
      </c>
      <c r="C8" s="519" t="s">
        <v>564</v>
      </c>
      <c r="D8" s="519" t="s">
        <v>903</v>
      </c>
      <c r="E8" s="587" t="s">
        <v>904</v>
      </c>
      <c r="F8" s="588">
        <v>48</v>
      </c>
      <c r="G8" s="588">
        <v>3</v>
      </c>
      <c r="H8" s="443">
        <v>31</v>
      </c>
      <c r="I8" s="272" t="s">
        <v>831</v>
      </c>
      <c r="J8" s="272">
        <v>1434</v>
      </c>
      <c r="K8" s="272">
        <v>1434</v>
      </c>
      <c r="L8" s="272" t="s">
        <v>831</v>
      </c>
      <c r="M8" s="144">
        <v>0</v>
      </c>
      <c r="N8" s="144">
        <v>0</v>
      </c>
      <c r="O8" s="144">
        <v>0</v>
      </c>
      <c r="P8" s="144">
        <v>1</v>
      </c>
      <c r="Q8" s="144">
        <v>0</v>
      </c>
      <c r="R8" s="144">
        <v>0</v>
      </c>
      <c r="S8" s="144">
        <v>0</v>
      </c>
      <c r="T8" s="373">
        <v>1</v>
      </c>
      <c r="U8" s="144">
        <v>0</v>
      </c>
      <c r="V8" s="144">
        <v>0</v>
      </c>
      <c r="W8" s="144">
        <v>0</v>
      </c>
      <c r="X8" s="144">
        <v>0</v>
      </c>
      <c r="Y8" s="144">
        <v>0</v>
      </c>
      <c r="Z8" s="519" t="s">
        <v>269</v>
      </c>
      <c r="AA8" s="272">
        <v>1100</v>
      </c>
      <c r="AB8" s="272">
        <v>228421</v>
      </c>
      <c r="AC8" s="272">
        <v>197088</v>
      </c>
      <c r="AD8" s="272">
        <v>815</v>
      </c>
      <c r="AE8" s="142">
        <v>568.34030683403068</v>
      </c>
    </row>
    <row r="9" spans="1:34" s="172" customFormat="1" ht="22.5" customHeight="1">
      <c r="A9" s="143">
        <v>3</v>
      </c>
      <c r="B9" s="271" t="s">
        <v>314</v>
      </c>
      <c r="C9" s="519" t="s">
        <v>565</v>
      </c>
      <c r="D9" s="519" t="s">
        <v>906</v>
      </c>
      <c r="E9" s="587" t="s">
        <v>904</v>
      </c>
      <c r="F9" s="588">
        <v>48</v>
      </c>
      <c r="G9" s="588">
        <v>3</v>
      </c>
      <c r="H9" s="443">
        <v>31</v>
      </c>
      <c r="I9" s="272" t="s">
        <v>831</v>
      </c>
      <c r="J9" s="373">
        <v>728</v>
      </c>
      <c r="K9" s="272">
        <v>728</v>
      </c>
      <c r="L9" s="426" t="s">
        <v>831</v>
      </c>
      <c r="M9" s="144">
        <v>0</v>
      </c>
      <c r="N9" s="144">
        <v>0</v>
      </c>
      <c r="O9" s="144">
        <v>0</v>
      </c>
      <c r="P9" s="144"/>
      <c r="Q9" s="144">
        <v>1</v>
      </c>
      <c r="R9" s="144">
        <v>0</v>
      </c>
      <c r="S9" s="144">
        <v>0</v>
      </c>
      <c r="T9" s="373">
        <v>1</v>
      </c>
      <c r="U9" s="144">
        <v>0</v>
      </c>
      <c r="V9" s="144">
        <v>0</v>
      </c>
      <c r="W9" s="144">
        <v>0</v>
      </c>
      <c r="X9" s="144">
        <v>0</v>
      </c>
      <c r="Y9" s="144">
        <v>0</v>
      </c>
      <c r="Z9" s="519" t="s">
        <v>908</v>
      </c>
      <c r="AA9" s="272">
        <v>1300</v>
      </c>
      <c r="AB9" s="272">
        <v>40382</v>
      </c>
      <c r="AC9" s="272">
        <v>35350</v>
      </c>
      <c r="AD9" s="272">
        <v>121</v>
      </c>
      <c r="AE9" s="142">
        <v>166.20879120879121</v>
      </c>
    </row>
    <row r="10" spans="1:34" s="172" customFormat="1" ht="22.5" customHeight="1">
      <c r="A10" s="143">
        <v>4</v>
      </c>
      <c r="B10" s="271" t="s">
        <v>179</v>
      </c>
      <c r="C10" s="519" t="s">
        <v>569</v>
      </c>
      <c r="D10" s="519" t="s">
        <v>909</v>
      </c>
      <c r="E10" s="587" t="s">
        <v>907</v>
      </c>
      <c r="F10" s="588">
        <v>26</v>
      </c>
      <c r="G10" s="588">
        <v>3</v>
      </c>
      <c r="H10" s="443">
        <v>31</v>
      </c>
      <c r="I10" s="272">
        <v>4049</v>
      </c>
      <c r="J10" s="272">
        <v>3686</v>
      </c>
      <c r="K10" s="425">
        <v>3686</v>
      </c>
      <c r="L10" s="589">
        <v>1950</v>
      </c>
      <c r="M10" s="144"/>
      <c r="N10" s="144"/>
      <c r="O10" s="144">
        <v>3</v>
      </c>
      <c r="P10" s="144"/>
      <c r="Q10" s="144"/>
      <c r="R10" s="144"/>
      <c r="S10" s="144"/>
      <c r="T10" s="373"/>
      <c r="U10" s="144">
        <v>2</v>
      </c>
      <c r="V10" s="144"/>
      <c r="W10" s="144">
        <v>1</v>
      </c>
      <c r="X10" s="144"/>
      <c r="Y10" s="144"/>
      <c r="Z10" s="519" t="s">
        <v>905</v>
      </c>
      <c r="AA10" s="272">
        <v>2200</v>
      </c>
      <c r="AB10" s="272">
        <v>484643</v>
      </c>
      <c r="AC10" s="272">
        <v>446943</v>
      </c>
      <c r="AD10" s="272">
        <v>1942</v>
      </c>
      <c r="AE10" s="142">
        <v>526.85838307107974</v>
      </c>
    </row>
    <row r="11" spans="1:34" s="172" customFormat="1" ht="22.5" customHeight="1">
      <c r="A11" s="143">
        <v>5</v>
      </c>
      <c r="B11" s="271" t="s">
        <v>179</v>
      </c>
      <c r="C11" s="519" t="s">
        <v>566</v>
      </c>
      <c r="D11" s="519" t="s">
        <v>909</v>
      </c>
      <c r="E11" s="587" t="s">
        <v>907</v>
      </c>
      <c r="F11" s="588">
        <v>3</v>
      </c>
      <c r="G11" s="588">
        <v>6</v>
      </c>
      <c r="H11" s="443">
        <v>11</v>
      </c>
      <c r="I11" s="272">
        <v>4559</v>
      </c>
      <c r="J11" s="272">
        <v>2439</v>
      </c>
      <c r="K11" s="425">
        <v>2439</v>
      </c>
      <c r="L11" s="590">
        <v>1167</v>
      </c>
      <c r="M11" s="144"/>
      <c r="N11" s="144"/>
      <c r="O11" s="144">
        <v>3</v>
      </c>
      <c r="P11" s="144"/>
      <c r="Q11" s="144"/>
      <c r="R11" s="144"/>
      <c r="S11" s="144"/>
      <c r="T11" s="144"/>
      <c r="U11" s="373"/>
      <c r="V11" s="144">
        <v>3</v>
      </c>
      <c r="W11" s="373"/>
      <c r="X11" s="144"/>
      <c r="Y11" s="144"/>
      <c r="Z11" s="519" t="s">
        <v>905</v>
      </c>
      <c r="AA11" s="272">
        <v>2200</v>
      </c>
      <c r="AB11" s="272">
        <v>326660</v>
      </c>
      <c r="AC11" s="272">
        <v>287540</v>
      </c>
      <c r="AD11" s="272">
        <v>1160</v>
      </c>
      <c r="AE11" s="142">
        <v>475.6047560475605</v>
      </c>
    </row>
    <row r="12" spans="1:34" s="172" customFormat="1" ht="22.5" customHeight="1">
      <c r="A12" s="143">
        <v>6</v>
      </c>
      <c r="B12" s="271" t="s">
        <v>179</v>
      </c>
      <c r="C12" s="519" t="s">
        <v>562</v>
      </c>
      <c r="D12" s="519" t="s">
        <v>909</v>
      </c>
      <c r="E12" s="587" t="s">
        <v>907</v>
      </c>
      <c r="F12" s="588">
        <v>11</v>
      </c>
      <c r="G12" s="588">
        <v>1</v>
      </c>
      <c r="H12" s="443">
        <v>28</v>
      </c>
      <c r="I12" s="272">
        <v>3156</v>
      </c>
      <c r="J12" s="272">
        <v>2185</v>
      </c>
      <c r="K12" s="425">
        <v>2185</v>
      </c>
      <c r="L12" s="590">
        <v>2276</v>
      </c>
      <c r="M12" s="144"/>
      <c r="N12" s="144"/>
      <c r="O12" s="144">
        <v>1</v>
      </c>
      <c r="P12" s="144"/>
      <c r="Q12" s="144"/>
      <c r="R12" s="144"/>
      <c r="S12" s="144"/>
      <c r="T12" s="144"/>
      <c r="U12" s="144"/>
      <c r="V12" s="373">
        <v>1</v>
      </c>
      <c r="W12" s="144"/>
      <c r="X12" s="144"/>
      <c r="Y12" s="144"/>
      <c r="Z12" s="519" t="s">
        <v>905</v>
      </c>
      <c r="AA12" s="272">
        <v>2200</v>
      </c>
      <c r="AB12" s="272">
        <v>544181</v>
      </c>
      <c r="AC12" s="272">
        <v>421685</v>
      </c>
      <c r="AD12" s="272">
        <v>2170</v>
      </c>
      <c r="AE12" s="142">
        <v>993.13501144164763</v>
      </c>
    </row>
    <row r="13" spans="1:34" s="172" customFormat="1" ht="22.5" customHeight="1">
      <c r="A13" s="143">
        <v>7</v>
      </c>
      <c r="B13" s="271" t="s">
        <v>179</v>
      </c>
      <c r="C13" s="519" t="s">
        <v>567</v>
      </c>
      <c r="D13" s="519" t="s">
        <v>909</v>
      </c>
      <c r="E13" s="587" t="s">
        <v>907</v>
      </c>
      <c r="F13" s="588">
        <v>16</v>
      </c>
      <c r="G13" s="588">
        <v>3</v>
      </c>
      <c r="H13" s="443">
        <v>31</v>
      </c>
      <c r="I13" s="272">
        <v>1455</v>
      </c>
      <c r="J13" s="272">
        <v>878</v>
      </c>
      <c r="K13" s="425">
        <v>878</v>
      </c>
      <c r="L13" s="590">
        <v>728</v>
      </c>
      <c r="M13" s="144">
        <v>0</v>
      </c>
      <c r="N13" s="144">
        <v>0</v>
      </c>
      <c r="O13" s="144">
        <v>1</v>
      </c>
      <c r="P13" s="144">
        <v>0</v>
      </c>
      <c r="Q13" s="144">
        <v>0</v>
      </c>
      <c r="R13" s="144">
        <v>0</v>
      </c>
      <c r="S13" s="144">
        <v>0</v>
      </c>
      <c r="T13" s="144">
        <v>0</v>
      </c>
      <c r="U13" s="144">
        <v>0</v>
      </c>
      <c r="V13" s="144">
        <v>1</v>
      </c>
      <c r="W13" s="373">
        <v>0</v>
      </c>
      <c r="X13" s="144">
        <v>0</v>
      </c>
      <c r="Y13" s="144">
        <v>0</v>
      </c>
      <c r="Z13" s="519" t="s">
        <v>905</v>
      </c>
      <c r="AA13" s="272">
        <v>2200</v>
      </c>
      <c r="AB13" s="272">
        <v>133863</v>
      </c>
      <c r="AC13" s="272">
        <v>107598</v>
      </c>
      <c r="AD13" s="272">
        <v>697</v>
      </c>
      <c r="AE13" s="142">
        <v>793.84965831435079</v>
      </c>
    </row>
    <row r="14" spans="1:34" s="172" customFormat="1" ht="22.5" customHeight="1">
      <c r="A14" s="143">
        <v>8</v>
      </c>
      <c r="B14" s="271" t="s">
        <v>179</v>
      </c>
      <c r="C14" s="519" t="s">
        <v>570</v>
      </c>
      <c r="D14" s="519" t="s">
        <v>909</v>
      </c>
      <c r="E14" s="587" t="s">
        <v>907</v>
      </c>
      <c r="F14" s="588">
        <v>24</v>
      </c>
      <c r="G14" s="588">
        <v>12</v>
      </c>
      <c r="H14" s="443">
        <v>27</v>
      </c>
      <c r="I14" s="272">
        <v>3456</v>
      </c>
      <c r="J14" s="272">
        <v>2346</v>
      </c>
      <c r="K14" s="425">
        <v>2346</v>
      </c>
      <c r="L14" s="590">
        <v>1700</v>
      </c>
      <c r="M14" s="144"/>
      <c r="N14" s="144"/>
      <c r="O14" s="144"/>
      <c r="P14" s="144">
        <v>2</v>
      </c>
      <c r="Q14" s="144"/>
      <c r="R14" s="144"/>
      <c r="S14" s="144"/>
      <c r="T14" s="144"/>
      <c r="U14" s="144"/>
      <c r="V14" s="373"/>
      <c r="W14" s="144">
        <v>2</v>
      </c>
      <c r="X14" s="144"/>
      <c r="Y14" s="144"/>
      <c r="Z14" s="519" t="s">
        <v>905</v>
      </c>
      <c r="AA14" s="272">
        <v>2200</v>
      </c>
      <c r="AB14" s="272">
        <v>465449</v>
      </c>
      <c r="AC14" s="272">
        <v>301142</v>
      </c>
      <c r="AD14" s="272">
        <v>1686</v>
      </c>
      <c r="AE14" s="142">
        <v>718.6700767263427</v>
      </c>
    </row>
    <row r="15" spans="1:34" s="172" customFormat="1" ht="22.5" customHeight="1">
      <c r="A15" s="143">
        <v>9</v>
      </c>
      <c r="B15" s="271" t="s">
        <v>179</v>
      </c>
      <c r="C15" s="519" t="s">
        <v>910</v>
      </c>
      <c r="D15" s="519" t="s">
        <v>909</v>
      </c>
      <c r="E15" s="587" t="s">
        <v>907</v>
      </c>
      <c r="F15" s="588">
        <v>30</v>
      </c>
      <c r="G15" s="588">
        <v>8</v>
      </c>
      <c r="H15" s="443">
        <v>14</v>
      </c>
      <c r="I15" s="272">
        <v>4050</v>
      </c>
      <c r="J15" s="272">
        <v>3684</v>
      </c>
      <c r="K15" s="425">
        <v>3587</v>
      </c>
      <c r="L15" s="590">
        <v>3200</v>
      </c>
      <c r="M15" s="144">
        <v>0</v>
      </c>
      <c r="N15" s="144">
        <v>0</v>
      </c>
      <c r="O15" s="144">
        <v>0</v>
      </c>
      <c r="P15" s="144">
        <v>6</v>
      </c>
      <c r="Q15" s="144">
        <v>0</v>
      </c>
      <c r="R15" s="144">
        <v>0</v>
      </c>
      <c r="S15" s="144">
        <v>0</v>
      </c>
      <c r="T15" s="144">
        <v>0</v>
      </c>
      <c r="U15" s="144">
        <v>2</v>
      </c>
      <c r="V15" s="373">
        <v>0</v>
      </c>
      <c r="W15" s="144">
        <v>1</v>
      </c>
      <c r="X15" s="144">
        <v>0</v>
      </c>
      <c r="Y15" s="144">
        <v>0</v>
      </c>
      <c r="Z15" s="519" t="s">
        <v>905</v>
      </c>
      <c r="AA15" s="272">
        <v>2200</v>
      </c>
      <c r="AB15" s="272">
        <v>576088</v>
      </c>
      <c r="AC15" s="272">
        <v>488765</v>
      </c>
      <c r="AD15" s="272">
        <v>2515</v>
      </c>
      <c r="AE15" s="142">
        <v>701.14301644828549</v>
      </c>
    </row>
    <row r="16" spans="1:34" s="172" customFormat="1" ht="22.5" customHeight="1">
      <c r="A16" s="143">
        <v>10</v>
      </c>
      <c r="B16" s="271" t="s">
        <v>326</v>
      </c>
      <c r="C16" s="519" t="s">
        <v>568</v>
      </c>
      <c r="D16" s="519" t="s">
        <v>903</v>
      </c>
      <c r="E16" s="587" t="s">
        <v>907</v>
      </c>
      <c r="F16" s="588">
        <v>3</v>
      </c>
      <c r="G16" s="588">
        <v>1</v>
      </c>
      <c r="H16" s="443">
        <v>14</v>
      </c>
      <c r="I16" s="272">
        <v>349</v>
      </c>
      <c r="J16" s="272">
        <v>217</v>
      </c>
      <c r="K16" s="425">
        <v>217</v>
      </c>
      <c r="L16" s="590">
        <v>87</v>
      </c>
      <c r="M16" s="144">
        <v>0</v>
      </c>
      <c r="N16" s="144">
        <v>0</v>
      </c>
      <c r="O16" s="144">
        <v>0</v>
      </c>
      <c r="P16" s="144">
        <v>1</v>
      </c>
      <c r="Q16" s="144">
        <v>0</v>
      </c>
      <c r="R16" s="144">
        <v>0</v>
      </c>
      <c r="S16" s="144">
        <v>0</v>
      </c>
      <c r="T16" s="144">
        <v>1</v>
      </c>
      <c r="U16" s="144">
        <v>0</v>
      </c>
      <c r="V16" s="144">
        <v>0</v>
      </c>
      <c r="W16" s="373">
        <v>0</v>
      </c>
      <c r="X16" s="144">
        <v>0</v>
      </c>
      <c r="Y16" s="144">
        <v>0</v>
      </c>
      <c r="Z16" s="519" t="s">
        <v>905</v>
      </c>
      <c r="AA16" s="272">
        <v>1000</v>
      </c>
      <c r="AB16" s="272">
        <v>24451</v>
      </c>
      <c r="AC16" s="272">
        <v>23128</v>
      </c>
      <c r="AD16" s="272">
        <v>83</v>
      </c>
      <c r="AE16" s="142">
        <v>382.4884792626728</v>
      </c>
    </row>
    <row r="17" spans="1:34" s="172" customFormat="1" ht="22.5" customHeight="1">
      <c r="A17" s="143">
        <v>11</v>
      </c>
      <c r="B17" s="271" t="s">
        <v>336</v>
      </c>
      <c r="C17" s="519" t="s">
        <v>556</v>
      </c>
      <c r="D17" s="519" t="s">
        <v>906</v>
      </c>
      <c r="E17" s="587" t="s">
        <v>904</v>
      </c>
      <c r="F17" s="588">
        <v>50</v>
      </c>
      <c r="G17" s="588">
        <v>8</v>
      </c>
      <c r="H17" s="443">
        <v>9</v>
      </c>
      <c r="I17" s="272">
        <v>0</v>
      </c>
      <c r="J17" s="373">
        <v>174</v>
      </c>
      <c r="K17" s="272">
        <v>174</v>
      </c>
      <c r="L17" s="427">
        <v>0</v>
      </c>
      <c r="M17" s="144">
        <v>0</v>
      </c>
      <c r="N17" s="144">
        <v>0</v>
      </c>
      <c r="O17" s="144">
        <v>0</v>
      </c>
      <c r="P17" s="144">
        <v>0</v>
      </c>
      <c r="Q17" s="144">
        <v>1</v>
      </c>
      <c r="R17" s="144">
        <v>0</v>
      </c>
      <c r="S17" s="144">
        <v>0</v>
      </c>
      <c r="T17" s="373">
        <v>1</v>
      </c>
      <c r="U17" s="144">
        <v>0</v>
      </c>
      <c r="V17" s="144">
        <v>0</v>
      </c>
      <c r="W17" s="144">
        <v>0</v>
      </c>
      <c r="X17" s="144">
        <v>0</v>
      </c>
      <c r="Y17" s="144">
        <v>0</v>
      </c>
      <c r="Z17" s="519" t="s">
        <v>908</v>
      </c>
      <c r="AA17" s="272">
        <v>850</v>
      </c>
      <c r="AB17" s="272">
        <v>32027</v>
      </c>
      <c r="AC17" s="272">
        <v>30010</v>
      </c>
      <c r="AD17" s="272">
        <v>90</v>
      </c>
      <c r="AE17" s="142">
        <v>517.24137931034488</v>
      </c>
    </row>
    <row r="18" spans="1:34" s="172" customFormat="1" ht="22.5" customHeight="1">
      <c r="A18" s="143">
        <v>12</v>
      </c>
      <c r="B18" s="271" t="s">
        <v>336</v>
      </c>
      <c r="C18" s="519" t="s">
        <v>557</v>
      </c>
      <c r="D18" s="519" t="s">
        <v>906</v>
      </c>
      <c r="E18" s="587" t="s">
        <v>904</v>
      </c>
      <c r="F18" s="588">
        <v>50</v>
      </c>
      <c r="G18" s="588">
        <v>8</v>
      </c>
      <c r="H18" s="443">
        <v>9</v>
      </c>
      <c r="I18" s="272">
        <v>0</v>
      </c>
      <c r="J18" s="373">
        <v>110</v>
      </c>
      <c r="K18" s="272">
        <v>110</v>
      </c>
      <c r="L18" s="272">
        <v>0</v>
      </c>
      <c r="M18" s="144">
        <v>0</v>
      </c>
      <c r="N18" s="144">
        <v>0</v>
      </c>
      <c r="O18" s="144">
        <v>0</v>
      </c>
      <c r="P18" s="144">
        <v>0</v>
      </c>
      <c r="Q18" s="144">
        <v>1</v>
      </c>
      <c r="R18" s="144">
        <v>0</v>
      </c>
      <c r="S18" s="144">
        <v>0</v>
      </c>
      <c r="T18" s="373">
        <v>1</v>
      </c>
      <c r="U18" s="144">
        <v>0</v>
      </c>
      <c r="V18" s="144">
        <v>0</v>
      </c>
      <c r="W18" s="144">
        <v>0</v>
      </c>
      <c r="X18" s="144">
        <v>0</v>
      </c>
      <c r="Y18" s="144">
        <v>0</v>
      </c>
      <c r="Z18" s="519" t="s">
        <v>908</v>
      </c>
      <c r="AA18" s="272">
        <v>2000</v>
      </c>
      <c r="AB18" s="272">
        <v>21734</v>
      </c>
      <c r="AC18" s="272">
        <v>21734</v>
      </c>
      <c r="AD18" s="272">
        <v>63</v>
      </c>
      <c r="AE18" s="142">
        <v>572.72727272727275</v>
      </c>
    </row>
    <row r="19" spans="1:34" s="172" customFormat="1" ht="22.5" customHeight="1">
      <c r="A19" s="143">
        <v>13</v>
      </c>
      <c r="B19" s="271" t="s">
        <v>336</v>
      </c>
      <c r="C19" s="519" t="s">
        <v>558</v>
      </c>
      <c r="D19" s="519" t="s">
        <v>906</v>
      </c>
      <c r="E19" s="587" t="s">
        <v>904</v>
      </c>
      <c r="F19" s="588">
        <v>50</v>
      </c>
      <c r="G19" s="588">
        <v>8</v>
      </c>
      <c r="H19" s="443">
        <v>9</v>
      </c>
      <c r="I19" s="272">
        <v>0</v>
      </c>
      <c r="J19" s="373">
        <v>483</v>
      </c>
      <c r="K19" s="272">
        <v>483</v>
      </c>
      <c r="L19" s="272">
        <v>0</v>
      </c>
      <c r="M19" s="144">
        <v>0</v>
      </c>
      <c r="N19" s="144">
        <v>0</v>
      </c>
      <c r="O19" s="144">
        <v>0</v>
      </c>
      <c r="P19" s="144">
        <v>0</v>
      </c>
      <c r="Q19" s="144">
        <v>3</v>
      </c>
      <c r="R19" s="144">
        <v>0</v>
      </c>
      <c r="S19" s="144">
        <v>0</v>
      </c>
      <c r="T19" s="373">
        <v>3</v>
      </c>
      <c r="U19" s="144">
        <v>0</v>
      </c>
      <c r="V19" s="144">
        <v>0</v>
      </c>
      <c r="W19" s="144">
        <v>0</v>
      </c>
      <c r="X19" s="144">
        <v>0</v>
      </c>
      <c r="Y19" s="144">
        <v>0</v>
      </c>
      <c r="Z19" s="519" t="s">
        <v>908</v>
      </c>
      <c r="AA19" s="272">
        <v>1150</v>
      </c>
      <c r="AB19" s="272">
        <v>81400</v>
      </c>
      <c r="AC19" s="272">
        <v>81400</v>
      </c>
      <c r="AD19" s="272">
        <v>224</v>
      </c>
      <c r="AE19" s="142">
        <v>463.768115942029</v>
      </c>
    </row>
    <row r="20" spans="1:34" s="172" customFormat="1" ht="22.5" customHeight="1">
      <c r="A20" s="143">
        <v>14</v>
      </c>
      <c r="B20" s="271" t="s">
        <v>336</v>
      </c>
      <c r="C20" s="519" t="s">
        <v>559</v>
      </c>
      <c r="D20" s="519" t="s">
        <v>906</v>
      </c>
      <c r="E20" s="587" t="s">
        <v>904</v>
      </c>
      <c r="F20" s="588">
        <v>50</v>
      </c>
      <c r="G20" s="588">
        <v>8</v>
      </c>
      <c r="H20" s="443">
        <v>9</v>
      </c>
      <c r="I20" s="272">
        <v>0</v>
      </c>
      <c r="J20" s="373">
        <v>193</v>
      </c>
      <c r="K20" s="272">
        <v>193</v>
      </c>
      <c r="L20" s="272">
        <v>0</v>
      </c>
      <c r="M20" s="144">
        <v>0</v>
      </c>
      <c r="N20" s="144">
        <v>0</v>
      </c>
      <c r="O20" s="144">
        <v>0</v>
      </c>
      <c r="P20" s="144">
        <v>0</v>
      </c>
      <c r="Q20" s="144">
        <v>1</v>
      </c>
      <c r="R20" s="144">
        <v>0</v>
      </c>
      <c r="S20" s="144">
        <v>0</v>
      </c>
      <c r="T20" s="373">
        <v>1</v>
      </c>
      <c r="U20" s="144">
        <v>0</v>
      </c>
      <c r="V20" s="144">
        <v>0</v>
      </c>
      <c r="W20" s="144">
        <v>0</v>
      </c>
      <c r="X20" s="144">
        <v>0</v>
      </c>
      <c r="Y20" s="144">
        <v>0</v>
      </c>
      <c r="Z20" s="519" t="s">
        <v>908</v>
      </c>
      <c r="AA20" s="272">
        <v>2000</v>
      </c>
      <c r="AB20" s="272">
        <v>31619</v>
      </c>
      <c r="AC20" s="272">
        <v>31619</v>
      </c>
      <c r="AD20" s="272">
        <v>87</v>
      </c>
      <c r="AE20" s="142">
        <v>450.77720207253884</v>
      </c>
    </row>
    <row r="21" spans="1:34" s="172" customFormat="1" ht="22.5" customHeight="1">
      <c r="A21" s="143">
        <v>15</v>
      </c>
      <c r="B21" s="271" t="s">
        <v>336</v>
      </c>
      <c r="C21" s="519" t="s">
        <v>560</v>
      </c>
      <c r="D21" s="519" t="s">
        <v>906</v>
      </c>
      <c r="E21" s="587" t="s">
        <v>904</v>
      </c>
      <c r="F21" s="588">
        <v>50</v>
      </c>
      <c r="G21" s="588">
        <v>8</v>
      </c>
      <c r="H21" s="443">
        <v>9</v>
      </c>
      <c r="I21" s="272">
        <v>0</v>
      </c>
      <c r="J21" s="373">
        <v>212</v>
      </c>
      <c r="K21" s="272">
        <v>212</v>
      </c>
      <c r="L21" s="272">
        <v>0</v>
      </c>
      <c r="M21" s="144">
        <v>0</v>
      </c>
      <c r="N21" s="144">
        <v>0</v>
      </c>
      <c r="O21" s="144">
        <v>0</v>
      </c>
      <c r="P21" s="144">
        <v>0</v>
      </c>
      <c r="Q21" s="144">
        <v>2</v>
      </c>
      <c r="R21" s="144">
        <v>0</v>
      </c>
      <c r="S21" s="144">
        <v>0</v>
      </c>
      <c r="T21" s="373">
        <v>1</v>
      </c>
      <c r="U21" s="144">
        <v>0</v>
      </c>
      <c r="V21" s="144">
        <v>0</v>
      </c>
      <c r="W21" s="144">
        <v>0</v>
      </c>
      <c r="X21" s="144">
        <v>0</v>
      </c>
      <c r="Y21" s="144">
        <v>0</v>
      </c>
      <c r="Z21" s="519" t="s">
        <v>908</v>
      </c>
      <c r="AA21" s="272">
        <v>2000</v>
      </c>
      <c r="AB21" s="272">
        <v>34758</v>
      </c>
      <c r="AC21" s="272">
        <v>34758</v>
      </c>
      <c r="AD21" s="272">
        <v>120</v>
      </c>
      <c r="AE21" s="142">
        <v>566.03773584905662</v>
      </c>
    </row>
    <row r="22" spans="1:34" s="172" customFormat="1" ht="22.5" customHeight="1" thickBot="1">
      <c r="A22" s="143">
        <v>16</v>
      </c>
      <c r="B22" s="271" t="s">
        <v>336</v>
      </c>
      <c r="C22" s="519" t="s">
        <v>561</v>
      </c>
      <c r="D22" s="519" t="s">
        <v>906</v>
      </c>
      <c r="E22" s="591" t="s">
        <v>904</v>
      </c>
      <c r="F22" s="592">
        <v>43</v>
      </c>
      <c r="G22" s="592">
        <v>3</v>
      </c>
      <c r="H22" s="593">
        <v>13</v>
      </c>
      <c r="I22" s="272">
        <v>0</v>
      </c>
      <c r="J22" s="373">
        <v>179</v>
      </c>
      <c r="K22" s="272">
        <v>179</v>
      </c>
      <c r="L22" s="272">
        <v>0</v>
      </c>
      <c r="M22" s="144">
        <v>0</v>
      </c>
      <c r="N22" s="144">
        <v>0</v>
      </c>
      <c r="O22" s="144">
        <v>0</v>
      </c>
      <c r="P22" s="144">
        <v>0</v>
      </c>
      <c r="Q22" s="144">
        <v>1</v>
      </c>
      <c r="R22" s="144">
        <v>0</v>
      </c>
      <c r="S22" s="144">
        <v>0</v>
      </c>
      <c r="T22" s="373">
        <v>1</v>
      </c>
      <c r="U22" s="144">
        <v>0</v>
      </c>
      <c r="V22" s="144">
        <v>0</v>
      </c>
      <c r="W22" s="144">
        <v>0</v>
      </c>
      <c r="X22" s="144">
        <v>0</v>
      </c>
      <c r="Y22" s="144">
        <v>0</v>
      </c>
      <c r="Z22" s="519" t="s">
        <v>908</v>
      </c>
      <c r="AA22" s="272">
        <v>840</v>
      </c>
      <c r="AB22" s="272">
        <v>33238</v>
      </c>
      <c r="AC22" s="272">
        <v>33238</v>
      </c>
      <c r="AD22" s="272">
        <v>150</v>
      </c>
      <c r="AE22" s="145">
        <v>837.98882681564248</v>
      </c>
    </row>
    <row r="23" spans="1:34" s="172" customFormat="1" ht="22.5" customHeight="1" thickTop="1">
      <c r="A23" s="184"/>
      <c r="B23" s="185"/>
      <c r="C23" s="185"/>
      <c r="D23" s="185"/>
      <c r="E23" s="714"/>
      <c r="F23" s="715"/>
      <c r="G23" s="715"/>
      <c r="H23" s="716"/>
      <c r="I23" s="147">
        <f t="shared" ref="I23:Y23" si="0">SUM(I7:I22)</f>
        <v>21074</v>
      </c>
      <c r="J23" s="147">
        <f t="shared" si="0"/>
        <v>19554</v>
      </c>
      <c r="K23" s="147">
        <f t="shared" si="0"/>
        <v>19457</v>
      </c>
      <c r="L23" s="147">
        <f t="shared" si="0"/>
        <v>11108</v>
      </c>
      <c r="M23" s="148">
        <f t="shared" si="0"/>
        <v>0</v>
      </c>
      <c r="N23" s="148">
        <f t="shared" si="0"/>
        <v>0</v>
      </c>
      <c r="O23" s="148">
        <f t="shared" si="0"/>
        <v>8</v>
      </c>
      <c r="P23" s="148">
        <f t="shared" si="0"/>
        <v>11</v>
      </c>
      <c r="Q23" s="148">
        <f t="shared" si="0"/>
        <v>10</v>
      </c>
      <c r="R23" s="148">
        <f t="shared" si="0"/>
        <v>0</v>
      </c>
      <c r="S23" s="148">
        <f t="shared" si="0"/>
        <v>0</v>
      </c>
      <c r="T23" s="148">
        <f t="shared" si="0"/>
        <v>12</v>
      </c>
      <c r="U23" s="148">
        <f t="shared" si="0"/>
        <v>4</v>
      </c>
      <c r="V23" s="148">
        <f t="shared" si="0"/>
        <v>5</v>
      </c>
      <c r="W23" s="148">
        <f t="shared" si="0"/>
        <v>4</v>
      </c>
      <c r="X23" s="148">
        <f t="shared" si="0"/>
        <v>0</v>
      </c>
      <c r="Y23" s="148">
        <f t="shared" si="0"/>
        <v>0</v>
      </c>
      <c r="Z23" s="186"/>
      <c r="AA23" s="186"/>
      <c r="AB23" s="147">
        <f>SUM(AB7:AB22)</f>
        <v>3120710</v>
      </c>
      <c r="AC23" s="147">
        <f>SUM(AC7:AC22)</f>
        <v>2594541</v>
      </c>
      <c r="AD23" s="147">
        <f>SUM(AD7:AD22)</f>
        <v>12141</v>
      </c>
      <c r="AE23" s="147">
        <f>AD23*1000/K23</f>
        <v>623.99136557537133</v>
      </c>
      <c r="AF23" s="177"/>
      <c r="AG23" s="177"/>
      <c r="AH23" s="177"/>
    </row>
    <row r="24" spans="1:34" s="172" customFormat="1">
      <c r="A24" s="187"/>
      <c r="B24" s="173"/>
      <c r="C24" s="173"/>
      <c r="D24" s="173"/>
      <c r="E24" s="188"/>
      <c r="F24" s="188"/>
      <c r="G24" s="188"/>
      <c r="H24" s="188"/>
    </row>
  </sheetData>
  <mergeCells count="6">
    <mergeCell ref="E23:H23"/>
    <mergeCell ref="Z2:AA2"/>
    <mergeCell ref="M2:S2"/>
    <mergeCell ref="T2:Y2"/>
    <mergeCell ref="B3:C3"/>
    <mergeCell ref="E3:H3"/>
  </mergeCells>
  <phoneticPr fontId="2"/>
  <printOptions horizontalCentered="1"/>
  <pageMargins left="0.78740157480314965" right="0.78740157480314965" top="0.98425196850393704" bottom="0.98425196850393704" header="0.51181102362204722" footer="0.51181102362204722"/>
  <pageSetup paperSize="9" scale="68" orientation="landscape" r:id="rId1"/>
  <headerFooter scaleWithDoc="0" alignWithMargins="0">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AI29"/>
  <sheetViews>
    <sheetView showZeros="0" zoomScaleNormal="100" zoomScaleSheetLayoutView="75" workbookViewId="0"/>
  </sheetViews>
  <sheetFormatPr defaultColWidth="9" defaultRowHeight="13.5"/>
  <cols>
    <col min="1" max="1" width="8.125" style="17" customWidth="1"/>
    <col min="2" max="2" width="7.875" style="17" customWidth="1"/>
    <col min="3" max="4" width="4.625" style="17" customWidth="1"/>
    <col min="5" max="5" width="4.875" style="17" customWidth="1"/>
    <col min="6" max="11" width="8.625" style="17" customWidth="1"/>
    <col min="12" max="14" width="4.625" style="17" customWidth="1"/>
    <col min="15" max="21" width="4.125" style="17" customWidth="1"/>
    <col min="22" max="23" width="8.625" style="17" customWidth="1"/>
    <col min="24" max="32" width="4.625" style="17" customWidth="1"/>
    <col min="33" max="34" width="5.25" style="17" customWidth="1"/>
    <col min="35" max="35" width="6" style="17" customWidth="1"/>
    <col min="36" max="16384" width="9" style="17"/>
  </cols>
  <sheetData>
    <row r="1" spans="1:35" ht="15.95" customHeight="1">
      <c r="A1" s="17" t="s">
        <v>1644</v>
      </c>
    </row>
    <row r="2" spans="1:35" ht="21" customHeight="1">
      <c r="A2" s="726" t="s">
        <v>363</v>
      </c>
      <c r="B2" s="733" t="s">
        <v>54</v>
      </c>
      <c r="C2" s="630" t="s">
        <v>55</v>
      </c>
      <c r="D2" s="734"/>
      <c r="E2" s="735"/>
      <c r="F2" s="630" t="s">
        <v>56</v>
      </c>
      <c r="G2" s="734"/>
      <c r="H2" s="735"/>
      <c r="I2" s="630" t="s">
        <v>57</v>
      </c>
      <c r="J2" s="734"/>
      <c r="K2" s="735"/>
      <c r="L2" s="630" t="s">
        <v>58</v>
      </c>
      <c r="M2" s="734"/>
      <c r="N2" s="735"/>
      <c r="O2" s="630" t="s">
        <v>59</v>
      </c>
      <c r="P2" s="734"/>
      <c r="Q2" s="734"/>
      <c r="R2" s="734"/>
      <c r="S2" s="734"/>
      <c r="T2" s="734"/>
      <c r="U2" s="735"/>
      <c r="V2" s="630" t="s">
        <v>60</v>
      </c>
      <c r="W2" s="631"/>
      <c r="X2" s="630" t="s">
        <v>61</v>
      </c>
      <c r="Y2" s="734"/>
      <c r="Z2" s="735"/>
      <c r="AA2" s="630" t="s">
        <v>62</v>
      </c>
      <c r="AB2" s="734"/>
      <c r="AC2" s="735"/>
      <c r="AD2" s="630" t="s">
        <v>63</v>
      </c>
      <c r="AE2" s="734"/>
      <c r="AF2" s="735"/>
      <c r="AG2" s="630" t="s">
        <v>65</v>
      </c>
      <c r="AH2" s="734"/>
      <c r="AI2" s="733" t="s">
        <v>64</v>
      </c>
    </row>
    <row r="3" spans="1:35" ht="21" customHeight="1">
      <c r="A3" s="731"/>
      <c r="B3" s="731" t="s">
        <v>427</v>
      </c>
      <c r="C3" s="736" t="s">
        <v>605</v>
      </c>
      <c r="D3" s="739" t="s">
        <v>66</v>
      </c>
      <c r="E3" s="739" t="s">
        <v>268</v>
      </c>
      <c r="F3" s="742" t="s">
        <v>605</v>
      </c>
      <c r="G3" s="742" t="s">
        <v>602</v>
      </c>
      <c r="H3" s="739" t="s">
        <v>268</v>
      </c>
      <c r="I3" s="742" t="s">
        <v>605</v>
      </c>
      <c r="J3" s="742" t="s">
        <v>606</v>
      </c>
      <c r="K3" s="739" t="s">
        <v>268</v>
      </c>
      <c r="L3" s="736" t="s">
        <v>605</v>
      </c>
      <c r="M3" s="739" t="s">
        <v>68</v>
      </c>
      <c r="N3" s="739" t="s">
        <v>69</v>
      </c>
      <c r="O3" s="739" t="s">
        <v>70</v>
      </c>
      <c r="P3" s="739" t="s">
        <v>71</v>
      </c>
      <c r="Q3" s="739" t="s">
        <v>72</v>
      </c>
      <c r="R3" s="739" t="s">
        <v>188</v>
      </c>
      <c r="S3" s="739" t="s">
        <v>577</v>
      </c>
      <c r="T3" s="739" t="s">
        <v>624</v>
      </c>
      <c r="U3" s="739" t="s">
        <v>154</v>
      </c>
      <c r="V3" s="742" t="s">
        <v>605</v>
      </c>
      <c r="W3" s="742" t="s">
        <v>606</v>
      </c>
      <c r="X3" s="739" t="s">
        <v>73</v>
      </c>
      <c r="Y3" s="739" t="s">
        <v>603</v>
      </c>
      <c r="Z3" s="739" t="s">
        <v>604</v>
      </c>
      <c r="AA3" s="739" t="s">
        <v>74</v>
      </c>
      <c r="AB3" s="728" t="s">
        <v>75</v>
      </c>
      <c r="AC3" s="728" t="s">
        <v>76</v>
      </c>
      <c r="AD3" s="736" t="s">
        <v>579</v>
      </c>
      <c r="AE3" s="739" t="s">
        <v>578</v>
      </c>
      <c r="AF3" s="736" t="s">
        <v>541</v>
      </c>
      <c r="AG3" s="739" t="s">
        <v>77</v>
      </c>
      <c r="AH3" s="739" t="s">
        <v>78</v>
      </c>
      <c r="AI3" s="731" t="s">
        <v>427</v>
      </c>
    </row>
    <row r="4" spans="1:35" ht="21" customHeight="1">
      <c r="A4" s="731"/>
      <c r="B4" s="731" t="s">
        <v>429</v>
      </c>
      <c r="C4" s="737" t="s">
        <v>79</v>
      </c>
      <c r="D4" s="740" t="s">
        <v>80</v>
      </c>
      <c r="E4" s="740" t="s">
        <v>268</v>
      </c>
      <c r="F4" s="743" t="s">
        <v>79</v>
      </c>
      <c r="G4" s="743" t="s">
        <v>67</v>
      </c>
      <c r="H4" s="740" t="s">
        <v>268</v>
      </c>
      <c r="I4" s="743" t="s">
        <v>79</v>
      </c>
      <c r="J4" s="743"/>
      <c r="K4" s="740" t="s">
        <v>268</v>
      </c>
      <c r="L4" s="737" t="s">
        <v>79</v>
      </c>
      <c r="M4" s="740" t="s">
        <v>81</v>
      </c>
      <c r="N4" s="740"/>
      <c r="O4" s="740"/>
      <c r="P4" s="740"/>
      <c r="Q4" s="740" t="s">
        <v>357</v>
      </c>
      <c r="R4" s="740" t="s">
        <v>155</v>
      </c>
      <c r="S4" s="740" t="s">
        <v>155</v>
      </c>
      <c r="T4" s="740" t="s">
        <v>155</v>
      </c>
      <c r="U4" s="740"/>
      <c r="V4" s="743" t="s">
        <v>79</v>
      </c>
      <c r="W4" s="743" t="s">
        <v>67</v>
      </c>
      <c r="X4" s="740"/>
      <c r="Y4" s="740" t="s">
        <v>357</v>
      </c>
      <c r="Z4" s="740" t="s">
        <v>155</v>
      </c>
      <c r="AA4" s="740"/>
      <c r="AB4" s="729"/>
      <c r="AC4" s="745" t="s">
        <v>82</v>
      </c>
      <c r="AD4" s="737"/>
      <c r="AE4" s="740" t="s">
        <v>357</v>
      </c>
      <c r="AF4" s="737" t="s">
        <v>155</v>
      </c>
      <c r="AG4" s="740"/>
      <c r="AH4" s="740" t="s">
        <v>357</v>
      </c>
      <c r="AI4" s="731" t="s">
        <v>429</v>
      </c>
    </row>
    <row r="5" spans="1:35" ht="21" customHeight="1">
      <c r="A5" s="731"/>
      <c r="B5" s="731"/>
      <c r="C5" s="737" t="s">
        <v>156</v>
      </c>
      <c r="D5" s="740" t="s">
        <v>83</v>
      </c>
      <c r="E5" s="740"/>
      <c r="F5" s="743" t="s">
        <v>157</v>
      </c>
      <c r="G5" s="743"/>
      <c r="H5" s="740"/>
      <c r="I5" s="743" t="s">
        <v>157</v>
      </c>
      <c r="J5" s="743"/>
      <c r="K5" s="740"/>
      <c r="L5" s="737" t="s">
        <v>88</v>
      </c>
      <c r="M5" s="740" t="s">
        <v>158</v>
      </c>
      <c r="N5" s="740" t="s">
        <v>84</v>
      </c>
      <c r="O5" s="740" t="s">
        <v>85</v>
      </c>
      <c r="P5" s="740" t="s">
        <v>86</v>
      </c>
      <c r="Q5" s="740" t="s">
        <v>159</v>
      </c>
      <c r="R5" s="740" t="s">
        <v>360</v>
      </c>
      <c r="S5" s="740" t="s">
        <v>360</v>
      </c>
      <c r="T5" s="740" t="s">
        <v>360</v>
      </c>
      <c r="U5" s="740" t="s">
        <v>87</v>
      </c>
      <c r="V5" s="743" t="s">
        <v>88</v>
      </c>
      <c r="W5" s="743"/>
      <c r="X5" s="740" t="s">
        <v>86</v>
      </c>
      <c r="Y5" s="740" t="s">
        <v>159</v>
      </c>
      <c r="Z5" s="740" t="s">
        <v>360</v>
      </c>
      <c r="AA5" s="740" t="s">
        <v>87</v>
      </c>
      <c r="AB5" s="729"/>
      <c r="AC5" s="745" t="s">
        <v>74</v>
      </c>
      <c r="AD5" s="737" t="s">
        <v>86</v>
      </c>
      <c r="AE5" s="740" t="s">
        <v>159</v>
      </c>
      <c r="AF5" s="737" t="s">
        <v>360</v>
      </c>
      <c r="AG5" s="740" t="s">
        <v>86</v>
      </c>
      <c r="AH5" s="740" t="s">
        <v>159</v>
      </c>
      <c r="AI5" s="731"/>
    </row>
    <row r="6" spans="1:35" ht="21" customHeight="1">
      <c r="A6" s="732"/>
      <c r="B6" s="732"/>
      <c r="C6" s="738"/>
      <c r="D6" s="741" t="s">
        <v>89</v>
      </c>
      <c r="E6" s="741"/>
      <c r="F6" s="744"/>
      <c r="G6" s="744"/>
      <c r="H6" s="741"/>
      <c r="I6" s="744"/>
      <c r="J6" s="744"/>
      <c r="K6" s="741"/>
      <c r="L6" s="738"/>
      <c r="M6" s="741" t="s">
        <v>160</v>
      </c>
      <c r="N6" s="741" t="s">
        <v>161</v>
      </c>
      <c r="O6" s="741" t="s">
        <v>161</v>
      </c>
      <c r="P6" s="741" t="s">
        <v>161</v>
      </c>
      <c r="Q6" s="741" t="s">
        <v>160</v>
      </c>
      <c r="R6" s="741"/>
      <c r="S6" s="741"/>
      <c r="T6" s="741"/>
      <c r="U6" s="741"/>
      <c r="V6" s="744"/>
      <c r="W6" s="744"/>
      <c r="X6" s="741" t="s">
        <v>161</v>
      </c>
      <c r="Y6" s="741" t="s">
        <v>160</v>
      </c>
      <c r="Z6" s="741"/>
      <c r="AA6" s="741"/>
      <c r="AB6" s="730"/>
      <c r="AC6" s="746"/>
      <c r="AD6" s="738" t="s">
        <v>161</v>
      </c>
      <c r="AE6" s="741" t="s">
        <v>160</v>
      </c>
      <c r="AF6" s="738"/>
      <c r="AG6" s="741" t="s">
        <v>161</v>
      </c>
      <c r="AH6" s="741" t="s">
        <v>160</v>
      </c>
      <c r="AI6" s="732"/>
    </row>
    <row r="7" spans="1:35" ht="25.5" customHeight="1">
      <c r="A7" s="215" t="s">
        <v>431</v>
      </c>
      <c r="B7" s="215" t="s">
        <v>911</v>
      </c>
      <c r="C7" s="210">
        <v>0</v>
      </c>
      <c r="D7" s="210">
        <v>1</v>
      </c>
      <c r="E7" s="210">
        <f>C7+D7</f>
        <v>1</v>
      </c>
      <c r="F7" s="122">
        <v>0</v>
      </c>
      <c r="G7" s="122">
        <v>12000</v>
      </c>
      <c r="H7" s="122">
        <f>F7+G7</f>
        <v>12000</v>
      </c>
      <c r="I7" s="122">
        <v>0</v>
      </c>
      <c r="J7" s="122">
        <v>11000</v>
      </c>
      <c r="K7" s="122">
        <f>I7+J7</f>
        <v>11000</v>
      </c>
      <c r="L7" s="210">
        <v>0</v>
      </c>
      <c r="M7" s="210">
        <v>1</v>
      </c>
      <c r="N7" s="210">
        <v>0</v>
      </c>
      <c r="O7" s="210">
        <v>0</v>
      </c>
      <c r="P7" s="210">
        <v>0</v>
      </c>
      <c r="Q7" s="210">
        <v>1</v>
      </c>
      <c r="R7" s="210">
        <v>0</v>
      </c>
      <c r="S7" s="210">
        <v>0</v>
      </c>
      <c r="T7" s="210">
        <v>0</v>
      </c>
      <c r="U7" s="210">
        <v>0</v>
      </c>
      <c r="V7" s="122">
        <v>0</v>
      </c>
      <c r="W7" s="122">
        <v>3900</v>
      </c>
      <c r="X7" s="210">
        <v>1</v>
      </c>
      <c r="Y7" s="210">
        <v>0</v>
      </c>
      <c r="Z7" s="210">
        <v>0</v>
      </c>
      <c r="AA7" s="210">
        <v>1</v>
      </c>
      <c r="AB7" s="210">
        <v>0</v>
      </c>
      <c r="AC7" s="210">
        <v>0</v>
      </c>
      <c r="AD7" s="210">
        <v>1</v>
      </c>
      <c r="AE7" s="210">
        <v>0</v>
      </c>
      <c r="AF7" s="210">
        <v>0</v>
      </c>
      <c r="AG7" s="210">
        <v>1</v>
      </c>
      <c r="AH7" s="210">
        <v>0</v>
      </c>
      <c r="AI7" s="210">
        <v>1</v>
      </c>
    </row>
    <row r="8" spans="1:35" ht="25.5" customHeight="1">
      <c r="A8" s="726" t="s">
        <v>388</v>
      </c>
      <c r="B8" s="215" t="s">
        <v>912</v>
      </c>
      <c r="C8" s="210">
        <v>8</v>
      </c>
      <c r="D8" s="210">
        <v>2</v>
      </c>
      <c r="E8" s="210">
        <f t="shared" ref="E8:E22" si="0">C8+D8</f>
        <v>10</v>
      </c>
      <c r="F8" s="122">
        <v>648</v>
      </c>
      <c r="G8" s="122">
        <v>1171</v>
      </c>
      <c r="H8" s="122">
        <f t="shared" ref="H8:H23" si="1">F8+G8</f>
        <v>1819</v>
      </c>
      <c r="I8" s="122">
        <v>0</v>
      </c>
      <c r="J8" s="122">
        <v>1171</v>
      </c>
      <c r="K8" s="122">
        <f t="shared" ref="K8:K23" si="2">I8+J8</f>
        <v>1171</v>
      </c>
      <c r="L8" s="210">
        <v>8</v>
      </c>
      <c r="M8" s="210">
        <v>0</v>
      </c>
      <c r="N8" s="210">
        <v>2</v>
      </c>
      <c r="O8" s="210">
        <v>0</v>
      </c>
      <c r="P8" s="210">
        <v>10</v>
      </c>
      <c r="Q8" s="210">
        <v>0</v>
      </c>
      <c r="R8" s="210">
        <v>2</v>
      </c>
      <c r="S8" s="210">
        <v>0</v>
      </c>
      <c r="T8" s="210">
        <v>0</v>
      </c>
      <c r="U8" s="210">
        <v>0</v>
      </c>
      <c r="V8" s="122">
        <v>956</v>
      </c>
      <c r="W8" s="122">
        <v>402</v>
      </c>
      <c r="X8" s="210">
        <v>10</v>
      </c>
      <c r="Y8" s="210">
        <v>0</v>
      </c>
      <c r="Z8" s="210">
        <v>0</v>
      </c>
      <c r="AA8" s="210">
        <v>7</v>
      </c>
      <c r="AB8" s="210">
        <v>0</v>
      </c>
      <c r="AC8" s="210">
        <v>0</v>
      </c>
      <c r="AD8" s="210">
        <v>0</v>
      </c>
      <c r="AE8" s="210">
        <v>0</v>
      </c>
      <c r="AF8" s="210">
        <v>7</v>
      </c>
      <c r="AG8" s="210">
        <v>7</v>
      </c>
      <c r="AH8" s="210">
        <v>3</v>
      </c>
      <c r="AI8" s="210">
        <v>20</v>
      </c>
    </row>
    <row r="9" spans="1:35" ht="25.5" customHeight="1">
      <c r="A9" s="727"/>
      <c r="B9" s="215" t="s">
        <v>913</v>
      </c>
      <c r="C9" s="210">
        <v>0</v>
      </c>
      <c r="D9" s="210">
        <v>1</v>
      </c>
      <c r="E9" s="210">
        <f t="shared" si="0"/>
        <v>1</v>
      </c>
      <c r="F9" s="122">
        <v>0</v>
      </c>
      <c r="G9" s="122">
        <v>0</v>
      </c>
      <c r="H9" s="122">
        <f t="shared" si="1"/>
        <v>0</v>
      </c>
      <c r="I9" s="122">
        <v>0</v>
      </c>
      <c r="J9" s="122">
        <v>0</v>
      </c>
      <c r="K9" s="122">
        <f t="shared" si="2"/>
        <v>0</v>
      </c>
      <c r="L9" s="210">
        <v>0</v>
      </c>
      <c r="M9" s="210">
        <v>0</v>
      </c>
      <c r="N9" s="210">
        <v>1</v>
      </c>
      <c r="O9" s="210">
        <v>0</v>
      </c>
      <c r="P9" s="210">
        <v>1</v>
      </c>
      <c r="Q9" s="210">
        <v>0</v>
      </c>
      <c r="R9" s="210">
        <v>0</v>
      </c>
      <c r="S9" s="210">
        <v>0</v>
      </c>
      <c r="T9" s="210">
        <v>0</v>
      </c>
      <c r="U9" s="210">
        <v>0</v>
      </c>
      <c r="V9" s="122">
        <v>0</v>
      </c>
      <c r="W9" s="122">
        <v>0</v>
      </c>
      <c r="X9" s="210">
        <v>0</v>
      </c>
      <c r="Y9" s="210">
        <v>0</v>
      </c>
      <c r="Z9" s="210">
        <v>1</v>
      </c>
      <c r="AA9" s="210">
        <v>1</v>
      </c>
      <c r="AB9" s="210">
        <v>0</v>
      </c>
      <c r="AC9" s="210">
        <v>0</v>
      </c>
      <c r="AD9" s="210">
        <v>0</v>
      </c>
      <c r="AE9" s="210">
        <v>0</v>
      </c>
      <c r="AF9" s="210">
        <v>1</v>
      </c>
      <c r="AG9" s="210">
        <v>1</v>
      </c>
      <c r="AH9" s="210">
        <v>0</v>
      </c>
      <c r="AI9" s="210">
        <v>3</v>
      </c>
    </row>
    <row r="10" spans="1:35" ht="25.5" customHeight="1">
      <c r="A10" s="531" t="s">
        <v>764</v>
      </c>
      <c r="B10" s="215" t="s">
        <v>914</v>
      </c>
      <c r="C10" s="210">
        <v>4</v>
      </c>
      <c r="D10" s="210">
        <v>11</v>
      </c>
      <c r="E10" s="210">
        <f t="shared" si="0"/>
        <v>15</v>
      </c>
      <c r="F10" s="122">
        <v>3246</v>
      </c>
      <c r="G10" s="122">
        <v>24716</v>
      </c>
      <c r="H10" s="122">
        <f>F10+G10</f>
        <v>27962</v>
      </c>
      <c r="I10" s="122">
        <v>100</v>
      </c>
      <c r="J10" s="122">
        <v>5957</v>
      </c>
      <c r="K10" s="122">
        <f t="shared" si="2"/>
        <v>6057</v>
      </c>
      <c r="L10" s="210">
        <v>4</v>
      </c>
      <c r="M10" s="210">
        <v>1</v>
      </c>
      <c r="N10" s="210">
        <v>10</v>
      </c>
      <c r="O10" s="210">
        <v>0</v>
      </c>
      <c r="P10" s="210">
        <v>3</v>
      </c>
      <c r="Q10" s="210">
        <v>2</v>
      </c>
      <c r="R10" s="210">
        <v>7</v>
      </c>
      <c r="S10" s="210">
        <v>0</v>
      </c>
      <c r="T10" s="210">
        <v>0</v>
      </c>
      <c r="U10" s="210">
        <v>1</v>
      </c>
      <c r="V10" s="122">
        <v>81920</v>
      </c>
      <c r="W10" s="122">
        <v>12291</v>
      </c>
      <c r="X10" s="210">
        <v>6</v>
      </c>
      <c r="Y10" s="210">
        <v>3</v>
      </c>
      <c r="Z10" s="210">
        <v>6</v>
      </c>
      <c r="AA10" s="210">
        <v>15</v>
      </c>
      <c r="AB10" s="210">
        <v>0</v>
      </c>
      <c r="AC10" s="210">
        <v>0</v>
      </c>
      <c r="AD10" s="210">
        <v>2</v>
      </c>
      <c r="AE10" s="210">
        <v>0</v>
      </c>
      <c r="AF10" s="210">
        <v>15</v>
      </c>
      <c r="AG10" s="210">
        <v>15</v>
      </c>
      <c r="AH10" s="210">
        <v>0</v>
      </c>
      <c r="AI10" s="210">
        <v>113</v>
      </c>
    </row>
    <row r="11" spans="1:35" ht="25.5" customHeight="1">
      <c r="A11" s="215" t="s">
        <v>393</v>
      </c>
      <c r="B11" s="215" t="s">
        <v>915</v>
      </c>
      <c r="C11" s="210">
        <v>3</v>
      </c>
      <c r="D11" s="210">
        <v>10</v>
      </c>
      <c r="E11" s="210">
        <f t="shared" si="0"/>
        <v>13</v>
      </c>
      <c r="F11" s="122">
        <v>23681</v>
      </c>
      <c r="G11" s="122">
        <v>3863</v>
      </c>
      <c r="H11" s="122">
        <f t="shared" si="1"/>
        <v>27544</v>
      </c>
      <c r="I11" s="122">
        <v>55</v>
      </c>
      <c r="J11" s="122">
        <v>1009</v>
      </c>
      <c r="K11" s="122">
        <f t="shared" si="2"/>
        <v>1064</v>
      </c>
      <c r="L11" s="210">
        <v>3</v>
      </c>
      <c r="M11" s="210">
        <v>4</v>
      </c>
      <c r="N11" s="210">
        <v>6</v>
      </c>
      <c r="O11" s="210">
        <v>0</v>
      </c>
      <c r="P11" s="210">
        <v>4</v>
      </c>
      <c r="Q11" s="210">
        <v>1</v>
      </c>
      <c r="R11" s="210">
        <v>4</v>
      </c>
      <c r="S11" s="210">
        <v>0</v>
      </c>
      <c r="T11" s="210">
        <v>0</v>
      </c>
      <c r="U11" s="210">
        <v>4</v>
      </c>
      <c r="V11" s="122">
        <v>2951</v>
      </c>
      <c r="W11" s="122">
        <v>3130</v>
      </c>
      <c r="X11" s="210">
        <v>9</v>
      </c>
      <c r="Y11" s="210">
        <v>0</v>
      </c>
      <c r="Z11" s="210">
        <v>4</v>
      </c>
      <c r="AA11" s="210">
        <v>13</v>
      </c>
      <c r="AB11" s="210">
        <v>0</v>
      </c>
      <c r="AC11" s="210">
        <v>0</v>
      </c>
      <c r="AD11" s="210">
        <v>3</v>
      </c>
      <c r="AE11" s="210">
        <v>0</v>
      </c>
      <c r="AF11" s="210">
        <v>13</v>
      </c>
      <c r="AG11" s="210">
        <v>13</v>
      </c>
      <c r="AH11" s="210">
        <v>0</v>
      </c>
      <c r="AI11" s="210">
        <v>18</v>
      </c>
    </row>
    <row r="12" spans="1:35" ht="25.5" customHeight="1">
      <c r="A12" s="215" t="s">
        <v>394</v>
      </c>
      <c r="B12" s="215" t="s">
        <v>916</v>
      </c>
      <c r="C12" s="210">
        <v>0</v>
      </c>
      <c r="D12" s="210">
        <v>1</v>
      </c>
      <c r="E12" s="210">
        <f t="shared" si="0"/>
        <v>1</v>
      </c>
      <c r="F12" s="122">
        <v>0</v>
      </c>
      <c r="G12" s="122">
        <v>1465</v>
      </c>
      <c r="H12" s="122">
        <f t="shared" si="1"/>
        <v>1465</v>
      </c>
      <c r="I12" s="122">
        <v>0</v>
      </c>
      <c r="J12" s="122">
        <v>478</v>
      </c>
      <c r="K12" s="122">
        <f t="shared" si="2"/>
        <v>478</v>
      </c>
      <c r="L12" s="210">
        <v>0</v>
      </c>
      <c r="M12" s="210">
        <v>1</v>
      </c>
      <c r="N12" s="210">
        <v>0</v>
      </c>
      <c r="O12" s="210">
        <v>0</v>
      </c>
      <c r="P12" s="210">
        <v>0</v>
      </c>
      <c r="Q12" s="210">
        <v>0</v>
      </c>
      <c r="R12" s="210">
        <v>0</v>
      </c>
      <c r="S12" s="210">
        <v>0</v>
      </c>
      <c r="T12" s="210">
        <v>0</v>
      </c>
      <c r="U12" s="210">
        <v>1</v>
      </c>
      <c r="V12" s="122">
        <v>0</v>
      </c>
      <c r="W12" s="122">
        <v>593</v>
      </c>
      <c r="X12" s="210">
        <v>1</v>
      </c>
      <c r="Y12" s="210">
        <v>0</v>
      </c>
      <c r="Z12" s="210">
        <v>0</v>
      </c>
      <c r="AA12" s="210">
        <v>1</v>
      </c>
      <c r="AB12" s="210">
        <v>0</v>
      </c>
      <c r="AC12" s="210">
        <v>0</v>
      </c>
      <c r="AD12" s="210">
        <v>0</v>
      </c>
      <c r="AE12" s="210">
        <v>0</v>
      </c>
      <c r="AF12" s="210">
        <v>1</v>
      </c>
      <c r="AG12" s="210">
        <v>1</v>
      </c>
      <c r="AH12" s="210">
        <v>0</v>
      </c>
      <c r="AI12" s="210">
        <v>1</v>
      </c>
    </row>
    <row r="13" spans="1:35" ht="25.5" customHeight="1">
      <c r="A13" s="726" t="s">
        <v>395</v>
      </c>
      <c r="B13" s="215" t="s">
        <v>917</v>
      </c>
      <c r="C13" s="210">
        <v>5</v>
      </c>
      <c r="D13" s="210">
        <v>2</v>
      </c>
      <c r="E13" s="210">
        <f t="shared" si="0"/>
        <v>7</v>
      </c>
      <c r="F13" s="122">
        <v>610</v>
      </c>
      <c r="G13" s="122">
        <v>2780</v>
      </c>
      <c r="H13" s="122">
        <f t="shared" si="1"/>
        <v>3390</v>
      </c>
      <c r="I13" s="122">
        <v>206</v>
      </c>
      <c r="J13" s="122">
        <v>4</v>
      </c>
      <c r="K13" s="122">
        <f t="shared" si="2"/>
        <v>210</v>
      </c>
      <c r="L13" s="210">
        <v>5</v>
      </c>
      <c r="M13" s="210">
        <v>1</v>
      </c>
      <c r="N13" s="210">
        <v>1</v>
      </c>
      <c r="O13" s="210">
        <v>2</v>
      </c>
      <c r="P13" s="210">
        <v>2</v>
      </c>
      <c r="Q13" s="210">
        <v>1</v>
      </c>
      <c r="R13" s="210">
        <v>2</v>
      </c>
      <c r="S13" s="210">
        <v>0</v>
      </c>
      <c r="T13" s="210">
        <v>0</v>
      </c>
      <c r="U13" s="210">
        <v>0</v>
      </c>
      <c r="V13" s="122">
        <v>440</v>
      </c>
      <c r="W13" s="122">
        <v>375</v>
      </c>
      <c r="X13" s="210">
        <v>6</v>
      </c>
      <c r="Y13" s="210">
        <v>0</v>
      </c>
      <c r="Z13" s="210">
        <v>1</v>
      </c>
      <c r="AA13" s="210">
        <v>7</v>
      </c>
      <c r="AB13" s="210">
        <v>0</v>
      </c>
      <c r="AC13" s="210">
        <v>0</v>
      </c>
      <c r="AD13" s="210">
        <v>0</v>
      </c>
      <c r="AE13" s="210">
        <v>0</v>
      </c>
      <c r="AF13" s="210">
        <v>7</v>
      </c>
      <c r="AG13" s="210">
        <v>7</v>
      </c>
      <c r="AH13" s="210">
        <v>0</v>
      </c>
      <c r="AI13" s="210">
        <v>8</v>
      </c>
    </row>
    <row r="14" spans="1:35" ht="25.5" customHeight="1">
      <c r="A14" s="727"/>
      <c r="B14" s="215" t="s">
        <v>918</v>
      </c>
      <c r="C14" s="210">
        <v>0</v>
      </c>
      <c r="D14" s="210">
        <v>2</v>
      </c>
      <c r="E14" s="210">
        <f t="shared" si="0"/>
        <v>2</v>
      </c>
      <c r="F14" s="122">
        <v>0</v>
      </c>
      <c r="G14" s="122">
        <v>8340</v>
      </c>
      <c r="H14" s="122">
        <f t="shared" si="1"/>
        <v>8340</v>
      </c>
      <c r="I14" s="122">
        <v>0</v>
      </c>
      <c r="J14" s="122">
        <v>200</v>
      </c>
      <c r="K14" s="122">
        <f t="shared" si="2"/>
        <v>200</v>
      </c>
      <c r="L14" s="210">
        <v>0</v>
      </c>
      <c r="M14" s="210">
        <v>2</v>
      </c>
      <c r="N14" s="210">
        <v>0</v>
      </c>
      <c r="O14" s="210">
        <v>0</v>
      </c>
      <c r="P14" s="210">
        <v>0</v>
      </c>
      <c r="Q14" s="210">
        <v>0</v>
      </c>
      <c r="R14" s="210">
        <v>0</v>
      </c>
      <c r="S14" s="210">
        <v>0</v>
      </c>
      <c r="T14" s="210">
        <v>0</v>
      </c>
      <c r="U14" s="210">
        <v>2</v>
      </c>
      <c r="V14" s="122">
        <v>0</v>
      </c>
      <c r="W14" s="122">
        <v>1804</v>
      </c>
      <c r="X14" s="210">
        <v>1</v>
      </c>
      <c r="Y14" s="210">
        <v>0</v>
      </c>
      <c r="Z14" s="210">
        <v>1</v>
      </c>
      <c r="AA14" s="210">
        <v>2</v>
      </c>
      <c r="AB14" s="210">
        <v>0</v>
      </c>
      <c r="AC14" s="210">
        <v>0</v>
      </c>
      <c r="AD14" s="210">
        <v>0</v>
      </c>
      <c r="AE14" s="210">
        <v>0</v>
      </c>
      <c r="AF14" s="210">
        <v>2</v>
      </c>
      <c r="AG14" s="210">
        <v>2</v>
      </c>
      <c r="AH14" s="210">
        <v>0</v>
      </c>
      <c r="AI14" s="210">
        <v>60</v>
      </c>
    </row>
    <row r="15" spans="1:35" ht="25.5" customHeight="1">
      <c r="A15" s="726" t="s">
        <v>472</v>
      </c>
      <c r="B15" s="215" t="s">
        <v>919</v>
      </c>
      <c r="C15" s="210">
        <v>1</v>
      </c>
      <c r="D15" s="210">
        <v>2</v>
      </c>
      <c r="E15" s="210">
        <f t="shared" si="0"/>
        <v>3</v>
      </c>
      <c r="F15" s="122">
        <v>620</v>
      </c>
      <c r="G15" s="122">
        <v>1096</v>
      </c>
      <c r="H15" s="122">
        <f t="shared" si="1"/>
        <v>1716</v>
      </c>
      <c r="I15" s="122">
        <v>0</v>
      </c>
      <c r="J15" s="122">
        <v>16</v>
      </c>
      <c r="K15" s="122">
        <f t="shared" si="2"/>
        <v>16</v>
      </c>
      <c r="L15" s="210">
        <v>1</v>
      </c>
      <c r="M15" s="210">
        <v>1</v>
      </c>
      <c r="N15" s="210">
        <v>1</v>
      </c>
      <c r="O15" s="210">
        <v>0</v>
      </c>
      <c r="P15" s="210">
        <v>0</v>
      </c>
      <c r="Q15" s="210">
        <v>1</v>
      </c>
      <c r="R15" s="210">
        <v>1</v>
      </c>
      <c r="S15" s="210">
        <v>0</v>
      </c>
      <c r="T15" s="210">
        <v>0</v>
      </c>
      <c r="U15" s="210">
        <v>1</v>
      </c>
      <c r="V15" s="122">
        <v>132</v>
      </c>
      <c r="W15" s="122">
        <v>920</v>
      </c>
      <c r="X15" s="210">
        <v>2</v>
      </c>
      <c r="Y15" s="210">
        <v>0</v>
      </c>
      <c r="Z15" s="210">
        <v>1</v>
      </c>
      <c r="AA15" s="210">
        <v>2</v>
      </c>
      <c r="AB15" s="210">
        <v>1</v>
      </c>
      <c r="AC15" s="210">
        <v>0</v>
      </c>
      <c r="AD15" s="210">
        <v>3</v>
      </c>
      <c r="AE15" s="210">
        <v>0</v>
      </c>
      <c r="AF15" s="210">
        <v>1</v>
      </c>
      <c r="AG15" s="210">
        <v>3</v>
      </c>
      <c r="AH15" s="210">
        <v>0</v>
      </c>
      <c r="AI15" s="210">
        <v>2</v>
      </c>
    </row>
    <row r="16" spans="1:35" ht="25.5" customHeight="1">
      <c r="A16" s="727"/>
      <c r="B16" s="215" t="s">
        <v>920</v>
      </c>
      <c r="C16" s="210">
        <v>2</v>
      </c>
      <c r="D16" s="210">
        <v>1</v>
      </c>
      <c r="E16" s="210">
        <f t="shared" si="0"/>
        <v>3</v>
      </c>
      <c r="F16" s="122">
        <v>1165</v>
      </c>
      <c r="G16" s="122">
        <v>1875</v>
      </c>
      <c r="H16" s="122">
        <f t="shared" si="1"/>
        <v>3040</v>
      </c>
      <c r="I16" s="122">
        <v>0</v>
      </c>
      <c r="J16" s="122">
        <v>0</v>
      </c>
      <c r="K16" s="122">
        <f t="shared" si="2"/>
        <v>0</v>
      </c>
      <c r="L16" s="210">
        <v>2</v>
      </c>
      <c r="M16" s="210">
        <v>0</v>
      </c>
      <c r="N16" s="210">
        <v>1</v>
      </c>
      <c r="O16" s="210">
        <v>0</v>
      </c>
      <c r="P16" s="210">
        <v>0</v>
      </c>
      <c r="Q16" s="210">
        <v>1</v>
      </c>
      <c r="R16" s="210">
        <v>1</v>
      </c>
      <c r="S16" s="210">
        <v>1</v>
      </c>
      <c r="T16" s="210">
        <v>0</v>
      </c>
      <c r="U16" s="210">
        <v>0</v>
      </c>
      <c r="V16" s="122">
        <v>350</v>
      </c>
      <c r="W16" s="122">
        <v>175</v>
      </c>
      <c r="X16" s="210">
        <v>3</v>
      </c>
      <c r="Y16" s="210">
        <v>0</v>
      </c>
      <c r="Z16" s="210">
        <v>0</v>
      </c>
      <c r="AA16" s="210">
        <v>2</v>
      </c>
      <c r="AB16" s="210">
        <v>0</v>
      </c>
      <c r="AC16" s="210">
        <v>1</v>
      </c>
      <c r="AD16" s="210">
        <v>1</v>
      </c>
      <c r="AE16" s="210">
        <v>0</v>
      </c>
      <c r="AF16" s="210">
        <v>3</v>
      </c>
      <c r="AG16" s="210">
        <v>2</v>
      </c>
      <c r="AH16" s="210">
        <v>1</v>
      </c>
      <c r="AI16" s="210">
        <v>1</v>
      </c>
    </row>
    <row r="17" spans="1:35" ht="25.5" customHeight="1">
      <c r="A17" s="215" t="s">
        <v>473</v>
      </c>
      <c r="B17" s="215" t="s">
        <v>921</v>
      </c>
      <c r="C17" s="210">
        <v>1</v>
      </c>
      <c r="D17" s="210">
        <v>2</v>
      </c>
      <c r="E17" s="210">
        <f t="shared" si="0"/>
        <v>3</v>
      </c>
      <c r="F17" s="122">
        <v>80</v>
      </c>
      <c r="G17" s="122">
        <v>450</v>
      </c>
      <c r="H17" s="122">
        <f t="shared" si="1"/>
        <v>530</v>
      </c>
      <c r="I17" s="122">
        <v>25</v>
      </c>
      <c r="J17" s="122">
        <v>0</v>
      </c>
      <c r="K17" s="122">
        <f t="shared" si="2"/>
        <v>25</v>
      </c>
      <c r="L17" s="210">
        <v>1</v>
      </c>
      <c r="M17" s="210">
        <v>0</v>
      </c>
      <c r="N17" s="210">
        <v>2</v>
      </c>
      <c r="O17" s="210">
        <v>0</v>
      </c>
      <c r="P17" s="210">
        <v>1</v>
      </c>
      <c r="Q17" s="210">
        <v>1</v>
      </c>
      <c r="R17" s="210">
        <v>1</v>
      </c>
      <c r="S17" s="210">
        <v>0</v>
      </c>
      <c r="T17" s="210">
        <v>0</v>
      </c>
      <c r="U17" s="210">
        <v>0</v>
      </c>
      <c r="V17" s="122">
        <v>980</v>
      </c>
      <c r="W17" s="122">
        <v>690</v>
      </c>
      <c r="X17" s="210">
        <v>1</v>
      </c>
      <c r="Y17" s="210">
        <v>0</v>
      </c>
      <c r="Z17" s="210">
        <v>2</v>
      </c>
      <c r="AA17" s="210">
        <v>3</v>
      </c>
      <c r="AB17" s="210">
        <v>0</v>
      </c>
      <c r="AC17" s="210">
        <v>0</v>
      </c>
      <c r="AD17" s="210">
        <v>0</v>
      </c>
      <c r="AE17" s="210">
        <v>0</v>
      </c>
      <c r="AF17" s="210">
        <v>3</v>
      </c>
      <c r="AG17" s="210">
        <v>3</v>
      </c>
      <c r="AH17" s="210">
        <v>0</v>
      </c>
      <c r="AI17" s="210">
        <v>4</v>
      </c>
    </row>
    <row r="18" spans="1:35" ht="25.5" customHeight="1">
      <c r="A18" s="215" t="s">
        <v>474</v>
      </c>
      <c r="B18" s="531" t="s">
        <v>922</v>
      </c>
      <c r="C18" s="210">
        <v>2</v>
      </c>
      <c r="D18" s="210">
        <v>11</v>
      </c>
      <c r="E18" s="210">
        <f t="shared" si="0"/>
        <v>13</v>
      </c>
      <c r="F18" s="122">
        <v>2696</v>
      </c>
      <c r="G18" s="122">
        <v>25646</v>
      </c>
      <c r="H18" s="122">
        <f t="shared" si="1"/>
        <v>28342</v>
      </c>
      <c r="I18" s="122">
        <v>0</v>
      </c>
      <c r="J18" s="122">
        <v>928</v>
      </c>
      <c r="K18" s="122">
        <f t="shared" si="2"/>
        <v>928</v>
      </c>
      <c r="L18" s="210">
        <v>2</v>
      </c>
      <c r="M18" s="210">
        <v>1</v>
      </c>
      <c r="N18" s="210">
        <v>10</v>
      </c>
      <c r="O18" s="210">
        <v>0</v>
      </c>
      <c r="P18" s="210">
        <v>3</v>
      </c>
      <c r="Q18" s="210">
        <v>1</v>
      </c>
      <c r="R18" s="210">
        <v>8</v>
      </c>
      <c r="S18" s="210">
        <v>0</v>
      </c>
      <c r="T18" s="210">
        <v>0</v>
      </c>
      <c r="U18" s="210">
        <v>0</v>
      </c>
      <c r="V18" s="122">
        <v>750</v>
      </c>
      <c r="W18" s="122">
        <v>2183</v>
      </c>
      <c r="X18" s="210">
        <v>10</v>
      </c>
      <c r="Y18" s="210">
        <v>0</v>
      </c>
      <c r="Z18" s="210">
        <v>3</v>
      </c>
      <c r="AA18" s="210">
        <v>13</v>
      </c>
      <c r="AB18" s="210">
        <v>0</v>
      </c>
      <c r="AC18" s="210">
        <v>0</v>
      </c>
      <c r="AD18" s="210">
        <v>0</v>
      </c>
      <c r="AE18" s="210">
        <v>0</v>
      </c>
      <c r="AF18" s="210">
        <v>13</v>
      </c>
      <c r="AG18" s="210">
        <v>13</v>
      </c>
      <c r="AH18" s="210">
        <v>0</v>
      </c>
      <c r="AI18" s="210">
        <v>10</v>
      </c>
    </row>
    <row r="19" spans="1:35" ht="25.5" customHeight="1">
      <c r="A19" s="216" t="s">
        <v>162</v>
      </c>
      <c r="B19" s="215" t="s">
        <v>923</v>
      </c>
      <c r="C19" s="210">
        <v>11</v>
      </c>
      <c r="D19" s="210">
        <v>34</v>
      </c>
      <c r="E19" s="210">
        <f t="shared" si="0"/>
        <v>45</v>
      </c>
      <c r="F19" s="122">
        <v>4246</v>
      </c>
      <c r="G19" s="122">
        <v>146467</v>
      </c>
      <c r="H19" s="122">
        <f t="shared" si="1"/>
        <v>150713</v>
      </c>
      <c r="I19" s="122">
        <v>545</v>
      </c>
      <c r="J19" s="122">
        <v>19038</v>
      </c>
      <c r="K19" s="122">
        <f t="shared" si="2"/>
        <v>19583</v>
      </c>
      <c r="L19" s="210">
        <v>11</v>
      </c>
      <c r="M19" s="210">
        <v>13</v>
      </c>
      <c r="N19" s="210">
        <v>21</v>
      </c>
      <c r="O19" s="210">
        <v>1</v>
      </c>
      <c r="P19" s="210">
        <v>10</v>
      </c>
      <c r="Q19" s="210">
        <v>13</v>
      </c>
      <c r="R19" s="210">
        <v>19</v>
      </c>
      <c r="S19" s="210">
        <v>1</v>
      </c>
      <c r="T19" s="210">
        <v>0</v>
      </c>
      <c r="U19" s="210">
        <v>1</v>
      </c>
      <c r="V19" s="122">
        <v>8922</v>
      </c>
      <c r="W19" s="122">
        <v>19578</v>
      </c>
      <c r="X19" s="210">
        <v>20</v>
      </c>
      <c r="Y19" s="210">
        <v>0</v>
      </c>
      <c r="Z19" s="210">
        <v>25</v>
      </c>
      <c r="AA19" s="210">
        <v>45</v>
      </c>
      <c r="AB19" s="210">
        <v>0</v>
      </c>
      <c r="AC19" s="210">
        <v>0</v>
      </c>
      <c r="AD19" s="210">
        <v>0</v>
      </c>
      <c r="AE19" s="210">
        <v>0</v>
      </c>
      <c r="AF19" s="210">
        <v>45</v>
      </c>
      <c r="AG19" s="210">
        <v>45</v>
      </c>
      <c r="AH19" s="210">
        <v>0</v>
      </c>
      <c r="AI19" s="210">
        <v>106</v>
      </c>
    </row>
    <row r="20" spans="1:35" ht="25.5" customHeight="1">
      <c r="A20" s="216" t="s">
        <v>150</v>
      </c>
      <c r="B20" s="215" t="s">
        <v>758</v>
      </c>
      <c r="C20" s="210">
        <v>7</v>
      </c>
      <c r="D20" s="210">
        <v>11</v>
      </c>
      <c r="E20" s="210">
        <f t="shared" si="0"/>
        <v>18</v>
      </c>
      <c r="F20" s="122">
        <v>50</v>
      </c>
      <c r="G20" s="122">
        <v>3650</v>
      </c>
      <c r="H20" s="122">
        <f t="shared" si="1"/>
        <v>3700</v>
      </c>
      <c r="I20" s="122">
        <v>234</v>
      </c>
      <c r="J20" s="122">
        <v>986</v>
      </c>
      <c r="K20" s="122">
        <f t="shared" si="2"/>
        <v>1220</v>
      </c>
      <c r="L20" s="210">
        <v>7</v>
      </c>
      <c r="M20" s="210">
        <v>5</v>
      </c>
      <c r="N20" s="210">
        <v>6</v>
      </c>
      <c r="O20" s="210">
        <v>0</v>
      </c>
      <c r="P20" s="210">
        <v>1</v>
      </c>
      <c r="Q20" s="210">
        <v>1</v>
      </c>
      <c r="R20" s="210">
        <v>8</v>
      </c>
      <c r="S20" s="210">
        <v>0</v>
      </c>
      <c r="T20" s="210">
        <v>2</v>
      </c>
      <c r="U20" s="210">
        <v>4</v>
      </c>
      <c r="V20" s="122">
        <v>3529</v>
      </c>
      <c r="W20" s="122">
        <v>17437</v>
      </c>
      <c r="X20" s="210">
        <v>5</v>
      </c>
      <c r="Y20" s="210">
        <v>1</v>
      </c>
      <c r="Z20" s="210">
        <v>12</v>
      </c>
      <c r="AA20" s="210">
        <v>18</v>
      </c>
      <c r="AB20" s="210">
        <v>0</v>
      </c>
      <c r="AC20" s="210">
        <v>0</v>
      </c>
      <c r="AD20" s="210">
        <v>1</v>
      </c>
      <c r="AE20" s="210">
        <v>0</v>
      </c>
      <c r="AF20" s="210">
        <v>18</v>
      </c>
      <c r="AG20" s="210">
        <v>18</v>
      </c>
      <c r="AH20" s="210">
        <v>0</v>
      </c>
      <c r="AI20" s="210">
        <v>65</v>
      </c>
    </row>
    <row r="21" spans="1:35" ht="25.5" customHeight="1">
      <c r="A21" s="216" t="s">
        <v>151</v>
      </c>
      <c r="B21" s="215" t="s">
        <v>760</v>
      </c>
      <c r="C21" s="210">
        <v>0</v>
      </c>
      <c r="D21" s="210">
        <v>3</v>
      </c>
      <c r="E21" s="210">
        <f t="shared" si="0"/>
        <v>3</v>
      </c>
      <c r="F21" s="122">
        <v>0</v>
      </c>
      <c r="G21" s="122">
        <v>0</v>
      </c>
      <c r="H21" s="122">
        <f t="shared" si="1"/>
        <v>0</v>
      </c>
      <c r="I21" s="122">
        <v>0</v>
      </c>
      <c r="J21" s="122">
        <v>0</v>
      </c>
      <c r="K21" s="122">
        <f t="shared" si="2"/>
        <v>0</v>
      </c>
      <c r="L21" s="210">
        <v>0</v>
      </c>
      <c r="M21" s="210">
        <v>3</v>
      </c>
      <c r="N21" s="210">
        <v>0</v>
      </c>
      <c r="O21" s="210">
        <v>0</v>
      </c>
      <c r="P21" s="210">
        <v>1</v>
      </c>
      <c r="Q21" s="210">
        <v>0</v>
      </c>
      <c r="R21" s="210">
        <v>3</v>
      </c>
      <c r="S21" s="210">
        <v>0</v>
      </c>
      <c r="T21" s="210">
        <v>0</v>
      </c>
      <c r="U21" s="210">
        <v>0</v>
      </c>
      <c r="V21" s="122">
        <v>0</v>
      </c>
      <c r="W21" s="122">
        <v>870</v>
      </c>
      <c r="X21" s="210">
        <v>0</v>
      </c>
      <c r="Y21" s="210">
        <v>0</v>
      </c>
      <c r="Z21" s="210">
        <v>3</v>
      </c>
      <c r="AA21" s="210">
        <v>3</v>
      </c>
      <c r="AB21" s="210">
        <v>0</v>
      </c>
      <c r="AC21" s="210">
        <v>0</v>
      </c>
      <c r="AD21" s="210">
        <v>0</v>
      </c>
      <c r="AE21" s="210">
        <v>0</v>
      </c>
      <c r="AF21" s="210">
        <v>3</v>
      </c>
      <c r="AG21" s="210">
        <v>3</v>
      </c>
      <c r="AH21" s="210">
        <v>0</v>
      </c>
      <c r="AI21" s="210">
        <v>7</v>
      </c>
    </row>
    <row r="22" spans="1:35" ht="25.5" customHeight="1">
      <c r="A22" s="216"/>
      <c r="B22" s="531" t="s">
        <v>924</v>
      </c>
      <c r="C22" s="319">
        <v>0</v>
      </c>
      <c r="D22" s="319">
        <v>8</v>
      </c>
      <c r="E22" s="210">
        <f t="shared" si="0"/>
        <v>8</v>
      </c>
      <c r="F22" s="212">
        <v>0</v>
      </c>
      <c r="G22" s="212">
        <v>7839</v>
      </c>
      <c r="H22" s="212">
        <f t="shared" si="1"/>
        <v>7839</v>
      </c>
      <c r="I22" s="212">
        <v>0</v>
      </c>
      <c r="J22" s="212">
        <v>2972</v>
      </c>
      <c r="K22" s="212">
        <f t="shared" si="2"/>
        <v>2972</v>
      </c>
      <c r="L22" s="319">
        <v>0</v>
      </c>
      <c r="M22" s="319">
        <v>4</v>
      </c>
      <c r="N22" s="319">
        <v>4</v>
      </c>
      <c r="O22" s="319">
        <v>0</v>
      </c>
      <c r="P22" s="319">
        <v>1</v>
      </c>
      <c r="Q22" s="319">
        <v>1</v>
      </c>
      <c r="R22" s="319">
        <v>2</v>
      </c>
      <c r="S22" s="319">
        <v>0</v>
      </c>
      <c r="T22" s="319">
        <v>0</v>
      </c>
      <c r="U22" s="319">
        <v>4</v>
      </c>
      <c r="V22" s="212">
        <v>0</v>
      </c>
      <c r="W22" s="212">
        <v>6369</v>
      </c>
      <c r="X22" s="319">
        <v>6</v>
      </c>
      <c r="Y22" s="319">
        <v>0</v>
      </c>
      <c r="Z22" s="319">
        <v>2</v>
      </c>
      <c r="AA22" s="319">
        <v>8</v>
      </c>
      <c r="AB22" s="319">
        <v>0</v>
      </c>
      <c r="AC22" s="319">
        <v>0</v>
      </c>
      <c r="AD22" s="319">
        <v>0</v>
      </c>
      <c r="AE22" s="319">
        <v>0</v>
      </c>
      <c r="AF22" s="319">
        <v>8</v>
      </c>
      <c r="AG22" s="319">
        <v>8</v>
      </c>
      <c r="AH22" s="319">
        <v>0</v>
      </c>
      <c r="AI22" s="319">
        <v>33</v>
      </c>
    </row>
    <row r="23" spans="1:35" ht="25.5" customHeight="1" thickBot="1">
      <c r="A23" s="217" t="s">
        <v>147</v>
      </c>
      <c r="B23" s="440" t="s">
        <v>925</v>
      </c>
      <c r="C23" s="211">
        <v>1</v>
      </c>
      <c r="D23" s="211">
        <v>22</v>
      </c>
      <c r="E23" s="211">
        <f>C23+D23</f>
        <v>23</v>
      </c>
      <c r="F23" s="123">
        <v>188</v>
      </c>
      <c r="G23" s="123">
        <v>49575</v>
      </c>
      <c r="H23" s="123">
        <f t="shared" si="1"/>
        <v>49763</v>
      </c>
      <c r="I23" s="123">
        <v>98</v>
      </c>
      <c r="J23" s="123">
        <v>18425</v>
      </c>
      <c r="K23" s="123">
        <f t="shared" si="2"/>
        <v>18523</v>
      </c>
      <c r="L23" s="211">
        <v>1</v>
      </c>
      <c r="M23" s="211">
        <v>11</v>
      </c>
      <c r="N23" s="211">
        <v>11</v>
      </c>
      <c r="O23" s="211">
        <v>0</v>
      </c>
      <c r="P23" s="211">
        <v>0</v>
      </c>
      <c r="Q23" s="211">
        <v>11</v>
      </c>
      <c r="R23" s="211">
        <v>12</v>
      </c>
      <c r="S23" s="211">
        <v>0</v>
      </c>
      <c r="T23" s="211">
        <v>0</v>
      </c>
      <c r="U23" s="211">
        <v>0</v>
      </c>
      <c r="V23" s="123">
        <v>50</v>
      </c>
      <c r="W23" s="123">
        <v>14292</v>
      </c>
      <c r="X23" s="211">
        <v>20</v>
      </c>
      <c r="Y23" s="211">
        <v>0</v>
      </c>
      <c r="Z23" s="211">
        <v>3</v>
      </c>
      <c r="AA23" s="211">
        <v>22</v>
      </c>
      <c r="AB23" s="211">
        <v>0</v>
      </c>
      <c r="AC23" s="211">
        <v>0</v>
      </c>
      <c r="AD23" s="211">
        <v>0</v>
      </c>
      <c r="AE23" s="211">
        <v>0</v>
      </c>
      <c r="AF23" s="211">
        <v>22</v>
      </c>
      <c r="AG23" s="211">
        <v>22</v>
      </c>
      <c r="AH23" s="211">
        <v>0</v>
      </c>
      <c r="AI23" s="211">
        <v>23</v>
      </c>
    </row>
    <row r="24" spans="1:35" ht="25.5" customHeight="1" thickTop="1">
      <c r="A24" s="218"/>
      <c r="B24" s="532" t="s">
        <v>457</v>
      </c>
      <c r="C24" s="213">
        <f t="shared" ref="C24:AI24" si="3">SUM(C7:C23)</f>
        <v>45</v>
      </c>
      <c r="D24" s="213">
        <f t="shared" si="3"/>
        <v>124</v>
      </c>
      <c r="E24" s="214">
        <f t="shared" si="3"/>
        <v>169</v>
      </c>
      <c r="F24" s="214">
        <f t="shared" si="3"/>
        <v>37230</v>
      </c>
      <c r="G24" s="214">
        <f t="shared" si="3"/>
        <v>290933</v>
      </c>
      <c r="H24" s="214">
        <f t="shared" si="3"/>
        <v>328163</v>
      </c>
      <c r="I24" s="214">
        <f t="shared" si="3"/>
        <v>1263</v>
      </c>
      <c r="J24" s="214">
        <f t="shared" si="3"/>
        <v>62184</v>
      </c>
      <c r="K24" s="214">
        <f t="shared" si="3"/>
        <v>63447</v>
      </c>
      <c r="L24" s="213">
        <f t="shared" si="3"/>
        <v>45</v>
      </c>
      <c r="M24" s="213">
        <f t="shared" si="3"/>
        <v>48</v>
      </c>
      <c r="N24" s="213">
        <f t="shared" si="3"/>
        <v>76</v>
      </c>
      <c r="O24" s="213">
        <f t="shared" si="3"/>
        <v>3</v>
      </c>
      <c r="P24" s="213">
        <f t="shared" si="3"/>
        <v>37</v>
      </c>
      <c r="Q24" s="213">
        <f t="shared" si="3"/>
        <v>35</v>
      </c>
      <c r="R24" s="213">
        <f t="shared" si="3"/>
        <v>70</v>
      </c>
      <c r="S24" s="213">
        <f t="shared" si="3"/>
        <v>2</v>
      </c>
      <c r="T24" s="213">
        <f t="shared" si="3"/>
        <v>2</v>
      </c>
      <c r="U24" s="213">
        <f t="shared" si="3"/>
        <v>18</v>
      </c>
      <c r="V24" s="214">
        <f t="shared" si="3"/>
        <v>100980</v>
      </c>
      <c r="W24" s="214">
        <f t="shared" si="3"/>
        <v>85009</v>
      </c>
      <c r="X24" s="213">
        <f t="shared" si="3"/>
        <v>101</v>
      </c>
      <c r="Y24" s="213">
        <f t="shared" si="3"/>
        <v>4</v>
      </c>
      <c r="Z24" s="213">
        <f t="shared" si="3"/>
        <v>64</v>
      </c>
      <c r="AA24" s="213">
        <f t="shared" si="3"/>
        <v>163</v>
      </c>
      <c r="AB24" s="213">
        <f t="shared" si="3"/>
        <v>1</v>
      </c>
      <c r="AC24" s="213">
        <f t="shared" si="3"/>
        <v>1</v>
      </c>
      <c r="AD24" s="213">
        <f t="shared" si="3"/>
        <v>11</v>
      </c>
      <c r="AE24" s="213">
        <f t="shared" si="3"/>
        <v>0</v>
      </c>
      <c r="AF24" s="213">
        <f t="shared" si="3"/>
        <v>162</v>
      </c>
      <c r="AG24" s="213">
        <f t="shared" si="3"/>
        <v>164</v>
      </c>
      <c r="AH24" s="213">
        <f t="shared" si="3"/>
        <v>4</v>
      </c>
      <c r="AI24" s="213">
        <f t="shared" si="3"/>
        <v>475</v>
      </c>
    </row>
    <row r="28" spans="1:35" ht="13.5" customHeight="1"/>
    <row r="29" spans="1:35">
      <c r="W29" s="439"/>
    </row>
  </sheetData>
  <mergeCells count="48">
    <mergeCell ref="W3:W6"/>
    <mergeCell ref="X3:X6"/>
    <mergeCell ref="T3:T6"/>
    <mergeCell ref="AI2:AI6"/>
    <mergeCell ref="Z3:Z6"/>
    <mergeCell ref="AA3:AA6"/>
    <mergeCell ref="AE3:AE6"/>
    <mergeCell ref="AF3:AF6"/>
    <mergeCell ref="AC3:AC6"/>
    <mergeCell ref="AG3:AG6"/>
    <mergeCell ref="AH3:AH6"/>
    <mergeCell ref="AD3:AD6"/>
    <mergeCell ref="AG2:AH2"/>
    <mergeCell ref="O2:U2"/>
    <mergeCell ref="X2:Z2"/>
    <mergeCell ref="AA2:AC2"/>
    <mergeCell ref="AD2:AF2"/>
    <mergeCell ref="V2:W2"/>
    <mergeCell ref="A8:A9"/>
    <mergeCell ref="M3:M6"/>
    <mergeCell ref="S3:S6"/>
    <mergeCell ref="Q3:Q6"/>
    <mergeCell ref="U3:U6"/>
    <mergeCell ref="R3:R6"/>
    <mergeCell ref="P3:P6"/>
    <mergeCell ref="H3:H6"/>
    <mergeCell ref="I3:I6"/>
    <mergeCell ref="J3:J6"/>
    <mergeCell ref="K3:K6"/>
    <mergeCell ref="N3:N6"/>
    <mergeCell ref="O3:O6"/>
    <mergeCell ref="L3:L6"/>
    <mergeCell ref="A13:A14"/>
    <mergeCell ref="A15:A16"/>
    <mergeCell ref="AB3:AB6"/>
    <mergeCell ref="A2:A6"/>
    <mergeCell ref="B2:B6"/>
    <mergeCell ref="C2:E2"/>
    <mergeCell ref="F2:H2"/>
    <mergeCell ref="I2:K2"/>
    <mergeCell ref="L2:N2"/>
    <mergeCell ref="C3:C6"/>
    <mergeCell ref="D3:D6"/>
    <mergeCell ref="E3:E6"/>
    <mergeCell ref="F3:F6"/>
    <mergeCell ref="G3:G6"/>
    <mergeCell ref="Y3:Y6"/>
    <mergeCell ref="V3:V6"/>
  </mergeCells>
  <phoneticPr fontId="2"/>
  <printOptions horizontalCentered="1"/>
  <pageMargins left="0.78740157480314965" right="0.78740157480314965" top="0.98425196850393704" bottom="0.98425196850393704" header="0.51181102362204722" footer="0.51181102362204722"/>
  <pageSetup paperSize="9" scale="65" orientation="landscape" r:id="rId1"/>
  <headerFooter scaleWithDoc="0" alignWithMargins="0">
    <oddFooter>&amp;C&amp;A</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W296"/>
  <sheetViews>
    <sheetView showZeros="0" zoomScaleNormal="100" zoomScaleSheetLayoutView="70" workbookViewId="0">
      <pane xSplit="3" ySplit="4" topLeftCell="D5" activePane="bottomRight" state="frozen"/>
      <selection pane="topRight"/>
      <selection pane="bottomLeft"/>
      <selection pane="bottomRight"/>
    </sheetView>
  </sheetViews>
  <sheetFormatPr defaultColWidth="9" defaultRowHeight="15.95" customHeight="1"/>
  <cols>
    <col min="1" max="1" width="4.375" style="28" customWidth="1"/>
    <col min="2" max="2" width="9.5" style="28" bestFit="1" customWidth="1"/>
    <col min="3" max="4" width="44.5" style="28" customWidth="1"/>
    <col min="5" max="5" width="31.25" style="29" customWidth="1"/>
    <col min="6" max="6" width="11.625" style="24" bestFit="1" customWidth="1"/>
    <col min="7" max="7" width="9.5" style="24" customWidth="1"/>
    <col min="8" max="8" width="9.5" style="29" customWidth="1"/>
    <col min="9" max="9" width="10.125" style="330" customWidth="1"/>
    <col min="10" max="10" width="19.625" style="471" customWidth="1"/>
    <col min="11" max="11" width="2.5" style="24" customWidth="1"/>
    <col min="12" max="12" width="8.125" style="28" customWidth="1"/>
    <col min="13" max="13" width="2.5" style="34" customWidth="1"/>
    <col min="14" max="14" width="9.25" style="34" bestFit="1" customWidth="1"/>
    <col min="15" max="15" width="10.5" style="471" customWidth="1"/>
    <col min="16" max="16" width="13.5" style="471" customWidth="1"/>
    <col min="17" max="17" width="5.75" style="34" customWidth="1"/>
    <col min="18" max="18" width="5.75" style="332" customWidth="1"/>
    <col min="19" max="19" width="11.375" style="24" customWidth="1"/>
    <col min="20" max="20" width="9" style="24"/>
    <col min="21" max="21" width="13.25" style="24" customWidth="1"/>
    <col min="22" max="22" width="5.375" style="34" customWidth="1"/>
    <col min="23" max="23" width="6.5" style="24" customWidth="1"/>
    <col min="24" max="24" width="2.625" style="28" customWidth="1"/>
    <col min="25" max="16384" width="9" style="28"/>
  </cols>
  <sheetData>
    <row r="1" spans="1:23" ht="16.5" customHeight="1">
      <c r="A1" s="17" t="s">
        <v>1643</v>
      </c>
      <c r="C1" s="17"/>
      <c r="D1" s="17"/>
    </row>
    <row r="2" spans="1:23" ht="29.1" customHeight="1">
      <c r="A2" s="30"/>
      <c r="B2" s="31" t="s">
        <v>340</v>
      </c>
      <c r="C2" s="475"/>
      <c r="D2" s="475"/>
      <c r="E2" s="30"/>
      <c r="F2" s="30"/>
      <c r="G2" s="31" t="s">
        <v>189</v>
      </c>
      <c r="H2" s="31" t="s">
        <v>190</v>
      </c>
      <c r="I2" s="31"/>
      <c r="J2" s="749" t="s">
        <v>90</v>
      </c>
      <c r="K2" s="752" t="s">
        <v>91</v>
      </c>
      <c r="L2" s="753"/>
      <c r="M2" s="754"/>
      <c r="N2" s="88" t="s">
        <v>92</v>
      </c>
      <c r="O2" s="31"/>
      <c r="P2" s="749" t="s">
        <v>93</v>
      </c>
      <c r="Q2" s="749" t="s">
        <v>95</v>
      </c>
      <c r="R2" s="116" t="s">
        <v>94</v>
      </c>
      <c r="S2" s="747" t="s">
        <v>553</v>
      </c>
      <c r="T2" s="28"/>
      <c r="U2" s="28"/>
      <c r="V2" s="28"/>
      <c r="W2" s="28"/>
    </row>
    <row r="3" spans="1:23" ht="29.1" customHeight="1">
      <c r="A3" s="89" t="s">
        <v>53</v>
      </c>
      <c r="B3" s="89" t="s">
        <v>191</v>
      </c>
      <c r="C3" s="476" t="s">
        <v>1542</v>
      </c>
      <c r="D3" s="476" t="s">
        <v>1543</v>
      </c>
      <c r="E3" s="117" t="s">
        <v>96</v>
      </c>
      <c r="F3" s="89" t="s">
        <v>536</v>
      </c>
      <c r="G3" s="32" t="s">
        <v>153</v>
      </c>
      <c r="H3" s="32" t="s">
        <v>153</v>
      </c>
      <c r="I3" s="32" t="s">
        <v>97</v>
      </c>
      <c r="J3" s="750"/>
      <c r="K3" s="755"/>
      <c r="L3" s="756"/>
      <c r="M3" s="757"/>
      <c r="N3" s="477" t="s">
        <v>98</v>
      </c>
      <c r="O3" s="32" t="s">
        <v>62</v>
      </c>
      <c r="P3" s="750" t="s">
        <v>99</v>
      </c>
      <c r="Q3" s="750" t="s">
        <v>100</v>
      </c>
      <c r="R3" s="117" t="s">
        <v>178</v>
      </c>
      <c r="S3" s="748"/>
      <c r="T3" s="28"/>
      <c r="U3" s="28"/>
      <c r="V3" s="28"/>
      <c r="W3" s="28"/>
    </row>
    <row r="4" spans="1:23" ht="29.1" customHeight="1">
      <c r="A4" s="478"/>
      <c r="B4" s="32"/>
      <c r="C4" s="479"/>
      <c r="D4" s="479"/>
      <c r="E4" s="33"/>
      <c r="F4" s="478"/>
      <c r="G4" s="480" t="s">
        <v>101</v>
      </c>
      <c r="H4" s="480" t="s">
        <v>101</v>
      </c>
      <c r="I4" s="480"/>
      <c r="J4" s="751"/>
      <c r="K4" s="758"/>
      <c r="L4" s="759"/>
      <c r="M4" s="760"/>
      <c r="N4" s="481" t="s">
        <v>102</v>
      </c>
      <c r="O4" s="480"/>
      <c r="P4" s="751"/>
      <c r="Q4" s="751"/>
      <c r="R4" s="482" t="s">
        <v>103</v>
      </c>
      <c r="S4" s="748"/>
      <c r="T4" s="28"/>
      <c r="U4" s="28"/>
      <c r="V4" s="28"/>
      <c r="W4" s="28"/>
    </row>
    <row r="5" spans="1:23" s="467" customFormat="1" ht="29.25" customHeight="1">
      <c r="A5" s="594">
        <v>1</v>
      </c>
      <c r="B5" s="594" t="s">
        <v>336</v>
      </c>
      <c r="C5" s="594" t="s">
        <v>1330</v>
      </c>
      <c r="D5" s="595" t="s">
        <v>1330</v>
      </c>
      <c r="E5" s="596" t="s">
        <v>943</v>
      </c>
      <c r="F5" s="597" t="s">
        <v>1176</v>
      </c>
      <c r="G5" s="597">
        <v>4910</v>
      </c>
      <c r="H5" s="598">
        <v>0</v>
      </c>
      <c r="I5" s="599" t="s">
        <v>934</v>
      </c>
      <c r="J5" s="599" t="s">
        <v>936</v>
      </c>
      <c r="K5" s="600" t="s">
        <v>927</v>
      </c>
      <c r="L5" s="601">
        <v>743</v>
      </c>
      <c r="M5" s="602" t="s">
        <v>928</v>
      </c>
      <c r="N5" s="599" t="s">
        <v>929</v>
      </c>
      <c r="O5" s="599" t="s">
        <v>930</v>
      </c>
      <c r="P5" s="599" t="s">
        <v>931</v>
      </c>
      <c r="Q5" s="599" t="s">
        <v>932</v>
      </c>
      <c r="R5" s="603">
        <v>5</v>
      </c>
      <c r="S5" s="594"/>
      <c r="T5" s="492"/>
    </row>
    <row r="6" spans="1:23" s="467" customFormat="1" ht="30" customHeight="1">
      <c r="A6" s="594">
        <v>2</v>
      </c>
      <c r="B6" s="594" t="s">
        <v>336</v>
      </c>
      <c r="C6" s="594" t="s">
        <v>1563</v>
      </c>
      <c r="D6" s="595" t="s">
        <v>1563</v>
      </c>
      <c r="E6" s="596" t="s">
        <v>709</v>
      </c>
      <c r="F6" s="597" t="s">
        <v>1177</v>
      </c>
      <c r="G6" s="597">
        <v>1588</v>
      </c>
      <c r="H6" s="598">
        <v>0</v>
      </c>
      <c r="I6" s="599" t="s">
        <v>934</v>
      </c>
      <c r="J6" s="599" t="s">
        <v>944</v>
      </c>
      <c r="K6" s="600" t="s">
        <v>927</v>
      </c>
      <c r="L6" s="601">
        <v>198</v>
      </c>
      <c r="M6" s="602" t="s">
        <v>928</v>
      </c>
      <c r="N6" s="599" t="s">
        <v>929</v>
      </c>
      <c r="O6" s="599" t="s">
        <v>930</v>
      </c>
      <c r="P6" s="599" t="s">
        <v>931</v>
      </c>
      <c r="Q6" s="599" t="s">
        <v>932</v>
      </c>
      <c r="R6" s="603">
        <v>1</v>
      </c>
      <c r="S6" s="594"/>
      <c r="T6" s="492"/>
    </row>
    <row r="7" spans="1:23" s="467" customFormat="1" ht="30" customHeight="1">
      <c r="A7" s="594">
        <v>3</v>
      </c>
      <c r="B7" s="594" t="s">
        <v>336</v>
      </c>
      <c r="C7" s="594" t="s">
        <v>1564</v>
      </c>
      <c r="D7" s="595" t="s">
        <v>1564</v>
      </c>
      <c r="E7" s="596" t="s">
        <v>724</v>
      </c>
      <c r="F7" s="597" t="s">
        <v>1202</v>
      </c>
      <c r="G7" s="597">
        <v>210</v>
      </c>
      <c r="H7" s="598">
        <v>0</v>
      </c>
      <c r="I7" s="599" t="s">
        <v>934</v>
      </c>
      <c r="J7" s="599" t="s">
        <v>940</v>
      </c>
      <c r="K7" s="600" t="s">
        <v>927</v>
      </c>
      <c r="L7" s="601">
        <v>230</v>
      </c>
      <c r="M7" s="602" t="s">
        <v>928</v>
      </c>
      <c r="N7" s="599" t="s">
        <v>929</v>
      </c>
      <c r="O7" s="599" t="s">
        <v>930</v>
      </c>
      <c r="P7" s="599" t="s">
        <v>931</v>
      </c>
      <c r="Q7" s="599" t="s">
        <v>932</v>
      </c>
      <c r="R7" s="603">
        <v>1</v>
      </c>
      <c r="S7" s="594"/>
      <c r="T7" s="492"/>
    </row>
    <row r="8" spans="1:23" s="467" customFormat="1" ht="30" customHeight="1">
      <c r="A8" s="594">
        <v>4</v>
      </c>
      <c r="B8" s="594" t="s">
        <v>336</v>
      </c>
      <c r="C8" s="594" t="s">
        <v>1565</v>
      </c>
      <c r="D8" s="595" t="s">
        <v>1339</v>
      </c>
      <c r="E8" s="596" t="s">
        <v>937</v>
      </c>
      <c r="F8" s="597" t="s">
        <v>1171</v>
      </c>
      <c r="G8" s="597">
        <v>450</v>
      </c>
      <c r="H8" s="598">
        <v>0</v>
      </c>
      <c r="I8" s="599" t="s">
        <v>934</v>
      </c>
      <c r="J8" s="599" t="s">
        <v>939</v>
      </c>
      <c r="K8" s="600" t="s">
        <v>927</v>
      </c>
      <c r="L8" s="601">
        <v>137</v>
      </c>
      <c r="M8" s="602" t="s">
        <v>928</v>
      </c>
      <c r="N8" s="599" t="s">
        <v>929</v>
      </c>
      <c r="O8" s="599" t="s">
        <v>930</v>
      </c>
      <c r="P8" s="599" t="s">
        <v>931</v>
      </c>
      <c r="Q8" s="599" t="s">
        <v>932</v>
      </c>
      <c r="R8" s="603">
        <v>1</v>
      </c>
      <c r="S8" s="594"/>
      <c r="T8" s="492"/>
    </row>
    <row r="9" spans="1:23" s="467" customFormat="1" ht="30" customHeight="1">
      <c r="A9" s="594">
        <v>5</v>
      </c>
      <c r="B9" s="594" t="s">
        <v>336</v>
      </c>
      <c r="C9" s="594" t="s">
        <v>1566</v>
      </c>
      <c r="D9" s="595" t="s">
        <v>1340</v>
      </c>
      <c r="E9" s="596" t="s">
        <v>942</v>
      </c>
      <c r="F9" s="597" t="s">
        <v>1174</v>
      </c>
      <c r="G9" s="597">
        <v>2500</v>
      </c>
      <c r="H9" s="598">
        <v>0</v>
      </c>
      <c r="I9" s="599" t="s">
        <v>934</v>
      </c>
      <c r="J9" s="599" t="s">
        <v>936</v>
      </c>
      <c r="K9" s="600" t="s">
        <v>927</v>
      </c>
      <c r="L9" s="601">
        <v>498</v>
      </c>
      <c r="M9" s="602" t="s">
        <v>928</v>
      </c>
      <c r="N9" s="599" t="s">
        <v>929</v>
      </c>
      <c r="O9" s="599" t="s">
        <v>930</v>
      </c>
      <c r="P9" s="599" t="s">
        <v>931</v>
      </c>
      <c r="Q9" s="599" t="s">
        <v>932</v>
      </c>
      <c r="R9" s="603">
        <v>8</v>
      </c>
      <c r="S9" s="594"/>
      <c r="T9" s="492"/>
    </row>
    <row r="10" spans="1:23" s="467" customFormat="1" ht="30" customHeight="1">
      <c r="A10" s="594">
        <v>6</v>
      </c>
      <c r="B10" s="594" t="s">
        <v>336</v>
      </c>
      <c r="C10" s="594" t="s">
        <v>1567</v>
      </c>
      <c r="D10" s="595" t="s">
        <v>1568</v>
      </c>
      <c r="E10" s="596" t="s">
        <v>941</v>
      </c>
      <c r="F10" s="597" t="s">
        <v>1173</v>
      </c>
      <c r="G10" s="597">
        <v>15595</v>
      </c>
      <c r="H10" s="598">
        <v>0</v>
      </c>
      <c r="I10" s="599" t="s">
        <v>934</v>
      </c>
      <c r="J10" s="599" t="s">
        <v>940</v>
      </c>
      <c r="K10" s="600" t="s">
        <v>927</v>
      </c>
      <c r="L10" s="601">
        <v>1151</v>
      </c>
      <c r="M10" s="602" t="s">
        <v>928</v>
      </c>
      <c r="N10" s="599" t="s">
        <v>929</v>
      </c>
      <c r="O10" s="599" t="s">
        <v>930</v>
      </c>
      <c r="P10" s="599" t="s">
        <v>931</v>
      </c>
      <c r="Q10" s="599" t="s">
        <v>932</v>
      </c>
      <c r="R10" s="603">
        <v>5</v>
      </c>
      <c r="S10" s="594"/>
      <c r="T10" s="492"/>
    </row>
    <row r="11" spans="1:23" s="467" customFormat="1" ht="30" customHeight="1">
      <c r="A11" s="594">
        <v>7</v>
      </c>
      <c r="B11" s="594" t="s">
        <v>336</v>
      </c>
      <c r="C11" s="594" t="s">
        <v>1337</v>
      </c>
      <c r="D11" s="595" t="s">
        <v>1338</v>
      </c>
      <c r="E11" s="596" t="s">
        <v>933</v>
      </c>
      <c r="F11" s="597" t="s">
        <v>1168</v>
      </c>
      <c r="G11" s="597">
        <v>1160</v>
      </c>
      <c r="H11" s="598">
        <v>200</v>
      </c>
      <c r="I11" s="599" t="s">
        <v>934</v>
      </c>
      <c r="J11" s="599" t="s">
        <v>935</v>
      </c>
      <c r="K11" s="600" t="s">
        <v>927</v>
      </c>
      <c r="L11" s="601">
        <v>258</v>
      </c>
      <c r="M11" s="602" t="s">
        <v>928</v>
      </c>
      <c r="N11" s="599" t="s">
        <v>929</v>
      </c>
      <c r="O11" s="599" t="s">
        <v>930</v>
      </c>
      <c r="P11" s="599" t="s">
        <v>931</v>
      </c>
      <c r="Q11" s="599" t="s">
        <v>932</v>
      </c>
      <c r="R11" s="603">
        <v>5</v>
      </c>
      <c r="S11" s="594"/>
      <c r="T11" s="492"/>
    </row>
    <row r="12" spans="1:23" s="467" customFormat="1" ht="30" customHeight="1">
      <c r="A12" s="594">
        <v>8</v>
      </c>
      <c r="B12" s="594" t="s">
        <v>336</v>
      </c>
      <c r="C12" s="594" t="s">
        <v>1569</v>
      </c>
      <c r="D12" s="595" t="s">
        <v>1333</v>
      </c>
      <c r="E12" s="596" t="s">
        <v>708</v>
      </c>
      <c r="F12" s="597" t="s">
        <v>1175</v>
      </c>
      <c r="G12" s="597">
        <v>4380</v>
      </c>
      <c r="H12" s="598">
        <v>0</v>
      </c>
      <c r="I12" s="599" t="s">
        <v>934</v>
      </c>
      <c r="J12" s="599" t="s">
        <v>940</v>
      </c>
      <c r="K12" s="600" t="s">
        <v>927</v>
      </c>
      <c r="L12" s="601">
        <v>580</v>
      </c>
      <c r="M12" s="602" t="s">
        <v>928</v>
      </c>
      <c r="N12" s="599" t="s">
        <v>929</v>
      </c>
      <c r="O12" s="599" t="s">
        <v>930</v>
      </c>
      <c r="P12" s="599" t="s">
        <v>931</v>
      </c>
      <c r="Q12" s="599" t="s">
        <v>932</v>
      </c>
      <c r="R12" s="603">
        <v>8</v>
      </c>
      <c r="S12" s="594" t="s">
        <v>1639</v>
      </c>
      <c r="T12" s="492"/>
    </row>
    <row r="13" spans="1:23" s="467" customFormat="1" ht="30" customHeight="1">
      <c r="A13" s="594">
        <v>9</v>
      </c>
      <c r="B13" s="594" t="s">
        <v>336</v>
      </c>
      <c r="C13" s="594" t="s">
        <v>1570</v>
      </c>
      <c r="D13" s="595" t="s">
        <v>1334</v>
      </c>
      <c r="E13" s="596" t="s">
        <v>1571</v>
      </c>
      <c r="F13" s="597" t="s">
        <v>1170</v>
      </c>
      <c r="G13" s="597">
        <v>300</v>
      </c>
      <c r="H13" s="598">
        <v>63</v>
      </c>
      <c r="I13" s="599" t="s">
        <v>934</v>
      </c>
      <c r="J13" s="599" t="s">
        <v>936</v>
      </c>
      <c r="K13" s="600" t="s">
        <v>927</v>
      </c>
      <c r="L13" s="601">
        <v>159</v>
      </c>
      <c r="M13" s="602" t="s">
        <v>928</v>
      </c>
      <c r="N13" s="599" t="s">
        <v>929</v>
      </c>
      <c r="O13" s="599" t="s">
        <v>930</v>
      </c>
      <c r="P13" s="599" t="s">
        <v>931</v>
      </c>
      <c r="Q13" s="599" t="s">
        <v>932</v>
      </c>
      <c r="R13" s="603">
        <v>2</v>
      </c>
      <c r="S13" s="594"/>
      <c r="T13" s="492"/>
    </row>
    <row r="14" spans="1:23" s="467" customFormat="1" ht="30" customHeight="1">
      <c r="A14" s="594">
        <v>10</v>
      </c>
      <c r="B14" s="594" t="s">
        <v>336</v>
      </c>
      <c r="C14" s="594" t="s">
        <v>1335</v>
      </c>
      <c r="D14" s="595" t="s">
        <v>1336</v>
      </c>
      <c r="E14" s="596" t="s">
        <v>933</v>
      </c>
      <c r="F14" s="597" t="s">
        <v>1169</v>
      </c>
      <c r="G14" s="597">
        <v>138</v>
      </c>
      <c r="H14" s="598">
        <v>93</v>
      </c>
      <c r="I14" s="599" t="s">
        <v>934</v>
      </c>
      <c r="J14" s="599" t="s">
        <v>935</v>
      </c>
      <c r="K14" s="600" t="s">
        <v>927</v>
      </c>
      <c r="L14" s="601">
        <v>71</v>
      </c>
      <c r="M14" s="602" t="s">
        <v>928</v>
      </c>
      <c r="N14" s="599" t="s">
        <v>929</v>
      </c>
      <c r="O14" s="599" t="s">
        <v>930</v>
      </c>
      <c r="P14" s="599" t="s">
        <v>931</v>
      </c>
      <c r="Q14" s="599" t="s">
        <v>932</v>
      </c>
      <c r="R14" s="603">
        <v>2</v>
      </c>
      <c r="S14" s="594"/>
      <c r="T14" s="492"/>
    </row>
    <row r="15" spans="1:23" s="467" customFormat="1" ht="30" customHeight="1">
      <c r="A15" s="594">
        <v>11</v>
      </c>
      <c r="B15" s="594" t="s">
        <v>336</v>
      </c>
      <c r="C15" s="594" t="s">
        <v>1345</v>
      </c>
      <c r="D15" s="595" t="s">
        <v>1345</v>
      </c>
      <c r="E15" s="596" t="s">
        <v>726</v>
      </c>
      <c r="F15" s="597" t="s">
        <v>1204</v>
      </c>
      <c r="G15" s="597">
        <v>225</v>
      </c>
      <c r="H15" s="598">
        <v>0</v>
      </c>
      <c r="I15" s="599" t="s">
        <v>938</v>
      </c>
      <c r="J15" s="599" t="s">
        <v>949</v>
      </c>
      <c r="K15" s="600"/>
      <c r="L15" s="601">
        <v>90</v>
      </c>
      <c r="M15" s="602" t="s">
        <v>831</v>
      </c>
      <c r="N15" s="599" t="s">
        <v>929</v>
      </c>
      <c r="O15" s="599" t="s">
        <v>930</v>
      </c>
      <c r="P15" s="599" t="s">
        <v>931</v>
      </c>
      <c r="Q15" s="599" t="s">
        <v>932</v>
      </c>
      <c r="R15" s="604">
        <v>1</v>
      </c>
      <c r="S15" s="594"/>
      <c r="T15" s="492"/>
    </row>
    <row r="16" spans="1:23" s="467" customFormat="1" ht="30" customHeight="1">
      <c r="A16" s="594">
        <v>12</v>
      </c>
      <c r="B16" s="594" t="s">
        <v>336</v>
      </c>
      <c r="C16" s="594" t="s">
        <v>1346</v>
      </c>
      <c r="D16" s="595" t="s">
        <v>1347</v>
      </c>
      <c r="E16" s="596" t="s">
        <v>721</v>
      </c>
      <c r="F16" s="597" t="s">
        <v>1199</v>
      </c>
      <c r="G16" s="597">
        <v>1750</v>
      </c>
      <c r="H16" s="598">
        <v>0</v>
      </c>
      <c r="I16" s="599" t="s">
        <v>934</v>
      </c>
      <c r="J16" s="599" t="s">
        <v>949</v>
      </c>
      <c r="K16" s="600" t="s">
        <v>927</v>
      </c>
      <c r="L16" s="601">
        <v>462</v>
      </c>
      <c r="M16" s="602" t="s">
        <v>928</v>
      </c>
      <c r="N16" s="599" t="s">
        <v>929</v>
      </c>
      <c r="O16" s="599" t="s">
        <v>930</v>
      </c>
      <c r="P16" s="599" t="s">
        <v>931</v>
      </c>
      <c r="Q16" s="599" t="s">
        <v>932</v>
      </c>
      <c r="R16" s="604">
        <v>1</v>
      </c>
      <c r="S16" s="594"/>
      <c r="T16" s="492"/>
    </row>
    <row r="17" spans="1:20" s="467" customFormat="1" ht="30" customHeight="1">
      <c r="A17" s="594">
        <v>13</v>
      </c>
      <c r="B17" s="594" t="s">
        <v>336</v>
      </c>
      <c r="C17" s="594" t="s">
        <v>1572</v>
      </c>
      <c r="D17" s="595" t="s">
        <v>1573</v>
      </c>
      <c r="E17" s="596" t="s">
        <v>1574</v>
      </c>
      <c r="F17" s="597"/>
      <c r="G17" s="597">
        <v>4286</v>
      </c>
      <c r="H17" s="598">
        <v>0</v>
      </c>
      <c r="I17" s="599" t="s">
        <v>926</v>
      </c>
      <c r="J17" s="599" t="s">
        <v>831</v>
      </c>
      <c r="K17" s="600" t="s">
        <v>927</v>
      </c>
      <c r="L17" s="601">
        <v>162</v>
      </c>
      <c r="M17" s="602" t="s">
        <v>928</v>
      </c>
      <c r="N17" s="599" t="s">
        <v>929</v>
      </c>
      <c r="O17" s="599" t="s">
        <v>930</v>
      </c>
      <c r="P17" s="599" t="s">
        <v>931</v>
      </c>
      <c r="Q17" s="599" t="s">
        <v>932</v>
      </c>
      <c r="R17" s="603">
        <v>7</v>
      </c>
      <c r="S17" s="594"/>
      <c r="T17" s="492"/>
    </row>
    <row r="18" spans="1:20" s="467" customFormat="1" ht="30" customHeight="1">
      <c r="A18" s="594">
        <v>14</v>
      </c>
      <c r="B18" s="594" t="s">
        <v>336</v>
      </c>
      <c r="C18" s="594" t="s">
        <v>1343</v>
      </c>
      <c r="D18" s="595" t="s">
        <v>1344</v>
      </c>
      <c r="E18" s="596" t="s">
        <v>727</v>
      </c>
      <c r="F18" s="597" t="s">
        <v>1205</v>
      </c>
      <c r="G18" s="597">
        <v>893</v>
      </c>
      <c r="H18" s="598">
        <v>121</v>
      </c>
      <c r="I18" s="599" t="s">
        <v>938</v>
      </c>
      <c r="J18" s="599" t="s">
        <v>935</v>
      </c>
      <c r="K18" s="600"/>
      <c r="L18" s="601">
        <v>203</v>
      </c>
      <c r="M18" s="602" t="s">
        <v>831</v>
      </c>
      <c r="N18" s="599" t="s">
        <v>945</v>
      </c>
      <c r="O18" s="599" t="s">
        <v>930</v>
      </c>
      <c r="P18" s="599" t="s">
        <v>931</v>
      </c>
      <c r="Q18" s="599" t="s">
        <v>932</v>
      </c>
      <c r="R18" s="603">
        <v>1</v>
      </c>
      <c r="S18" s="594"/>
      <c r="T18" s="492"/>
    </row>
    <row r="19" spans="1:20" s="467" customFormat="1" ht="30" customHeight="1">
      <c r="A19" s="594">
        <v>15</v>
      </c>
      <c r="B19" s="594" t="s">
        <v>336</v>
      </c>
      <c r="C19" s="594" t="s">
        <v>1575</v>
      </c>
      <c r="D19" s="595" t="s">
        <v>1575</v>
      </c>
      <c r="E19" s="596" t="s">
        <v>707</v>
      </c>
      <c r="F19" s="597" t="s">
        <v>1172</v>
      </c>
      <c r="G19" s="597">
        <v>4700</v>
      </c>
      <c r="H19" s="598">
        <v>0</v>
      </c>
      <c r="I19" s="599" t="s">
        <v>934</v>
      </c>
      <c r="J19" s="599" t="s">
        <v>940</v>
      </c>
      <c r="K19" s="600" t="s">
        <v>927</v>
      </c>
      <c r="L19" s="601">
        <v>900</v>
      </c>
      <c r="M19" s="602" t="s">
        <v>928</v>
      </c>
      <c r="N19" s="599" t="s">
        <v>929</v>
      </c>
      <c r="O19" s="599" t="s">
        <v>930</v>
      </c>
      <c r="P19" s="599" t="s">
        <v>931</v>
      </c>
      <c r="Q19" s="599" t="s">
        <v>932</v>
      </c>
      <c r="R19" s="603">
        <v>7</v>
      </c>
      <c r="S19" s="594"/>
      <c r="T19" s="492"/>
    </row>
    <row r="20" spans="1:20" s="467" customFormat="1" ht="30" customHeight="1">
      <c r="A20" s="594">
        <v>16</v>
      </c>
      <c r="B20" s="594" t="s">
        <v>336</v>
      </c>
      <c r="C20" s="594" t="s">
        <v>1341</v>
      </c>
      <c r="D20" s="595" t="s">
        <v>1342</v>
      </c>
      <c r="E20" s="596" t="s">
        <v>725</v>
      </c>
      <c r="F20" s="597" t="s">
        <v>1203</v>
      </c>
      <c r="G20" s="597">
        <v>230</v>
      </c>
      <c r="H20" s="598">
        <v>0</v>
      </c>
      <c r="I20" s="599" t="s">
        <v>934</v>
      </c>
      <c r="J20" s="599" t="s">
        <v>940</v>
      </c>
      <c r="K20" s="600" t="s">
        <v>927</v>
      </c>
      <c r="L20" s="601">
        <v>565</v>
      </c>
      <c r="M20" s="602" t="s">
        <v>928</v>
      </c>
      <c r="N20" s="599" t="s">
        <v>929</v>
      </c>
      <c r="O20" s="599" t="s">
        <v>930</v>
      </c>
      <c r="P20" s="599" t="s">
        <v>931</v>
      </c>
      <c r="Q20" s="599" t="s">
        <v>932</v>
      </c>
      <c r="R20" s="603">
        <v>1</v>
      </c>
      <c r="S20" s="594"/>
      <c r="T20" s="492"/>
    </row>
    <row r="21" spans="1:20" s="467" customFormat="1" ht="30" customHeight="1">
      <c r="A21" s="594">
        <v>17</v>
      </c>
      <c r="B21" s="594" t="s">
        <v>336</v>
      </c>
      <c r="C21" s="594" t="s">
        <v>1331</v>
      </c>
      <c r="D21" s="595" t="s">
        <v>1332</v>
      </c>
      <c r="E21" s="596" t="s">
        <v>710</v>
      </c>
      <c r="F21" s="597" t="s">
        <v>1178</v>
      </c>
      <c r="G21" s="597">
        <v>1945</v>
      </c>
      <c r="H21" s="598">
        <v>840</v>
      </c>
      <c r="I21" s="599" t="s">
        <v>926</v>
      </c>
      <c r="J21" s="599" t="s">
        <v>238</v>
      </c>
      <c r="K21" s="600" t="s">
        <v>927</v>
      </c>
      <c r="L21" s="601">
        <v>389</v>
      </c>
      <c r="M21" s="602" t="s">
        <v>928</v>
      </c>
      <c r="N21" s="599" t="s">
        <v>945</v>
      </c>
      <c r="O21" s="599" t="s">
        <v>930</v>
      </c>
      <c r="P21" s="599" t="s">
        <v>931</v>
      </c>
      <c r="Q21" s="599" t="s">
        <v>932</v>
      </c>
      <c r="R21" s="603">
        <v>2</v>
      </c>
      <c r="S21" s="594"/>
      <c r="T21" s="492"/>
    </row>
    <row r="22" spans="1:20" s="467" customFormat="1" ht="30" customHeight="1">
      <c r="A22" s="594">
        <v>18</v>
      </c>
      <c r="B22" s="594" t="s">
        <v>336</v>
      </c>
      <c r="C22" s="594" t="s">
        <v>1359</v>
      </c>
      <c r="D22" s="595" t="s">
        <v>1368</v>
      </c>
      <c r="E22" s="596" t="s">
        <v>713</v>
      </c>
      <c r="F22" s="597" t="s">
        <v>1180</v>
      </c>
      <c r="G22" s="597">
        <v>5953</v>
      </c>
      <c r="H22" s="598">
        <v>3215</v>
      </c>
      <c r="I22" s="599" t="s">
        <v>926</v>
      </c>
      <c r="J22" s="599" t="s">
        <v>238</v>
      </c>
      <c r="K22" s="600" t="s">
        <v>927</v>
      </c>
      <c r="L22" s="601">
        <v>1072</v>
      </c>
      <c r="M22" s="602" t="s">
        <v>928</v>
      </c>
      <c r="N22" s="599" t="s">
        <v>945</v>
      </c>
      <c r="O22" s="599" t="s">
        <v>930</v>
      </c>
      <c r="P22" s="599" t="s">
        <v>931</v>
      </c>
      <c r="Q22" s="599" t="s">
        <v>932</v>
      </c>
      <c r="R22" s="603">
        <v>2</v>
      </c>
      <c r="S22" s="594"/>
      <c r="T22" s="492"/>
    </row>
    <row r="23" spans="1:20" s="467" customFormat="1" ht="30" customHeight="1">
      <c r="A23" s="594">
        <v>19</v>
      </c>
      <c r="B23" s="594" t="s">
        <v>336</v>
      </c>
      <c r="C23" s="594" t="s">
        <v>1369</v>
      </c>
      <c r="D23" s="595" t="s">
        <v>1370</v>
      </c>
      <c r="E23" s="596" t="s">
        <v>627</v>
      </c>
      <c r="F23" s="597" t="s">
        <v>1186</v>
      </c>
      <c r="G23" s="597">
        <v>1150</v>
      </c>
      <c r="H23" s="598">
        <v>0</v>
      </c>
      <c r="I23" s="599" t="s">
        <v>934</v>
      </c>
      <c r="J23" s="599" t="s">
        <v>935</v>
      </c>
      <c r="K23" s="600" t="s">
        <v>927</v>
      </c>
      <c r="L23" s="601">
        <v>112</v>
      </c>
      <c r="M23" s="602" t="s">
        <v>928</v>
      </c>
      <c r="N23" s="599" t="s">
        <v>929</v>
      </c>
      <c r="O23" s="599" t="s">
        <v>930</v>
      </c>
      <c r="P23" s="599" t="s">
        <v>931</v>
      </c>
      <c r="Q23" s="599" t="s">
        <v>932</v>
      </c>
      <c r="R23" s="603">
        <v>6</v>
      </c>
      <c r="S23" s="594"/>
      <c r="T23" s="492"/>
    </row>
    <row r="24" spans="1:20" s="467" customFormat="1" ht="30" customHeight="1">
      <c r="A24" s="594">
        <v>20</v>
      </c>
      <c r="B24" s="594" t="s">
        <v>336</v>
      </c>
      <c r="C24" s="594" t="s">
        <v>1371</v>
      </c>
      <c r="D24" s="595" t="s">
        <v>1372</v>
      </c>
      <c r="E24" s="596" t="s">
        <v>1192</v>
      </c>
      <c r="F24" s="597" t="s">
        <v>1193</v>
      </c>
      <c r="G24" s="597">
        <v>782</v>
      </c>
      <c r="H24" s="598">
        <v>110</v>
      </c>
      <c r="I24" s="599" t="s">
        <v>938</v>
      </c>
      <c r="J24" s="599" t="s">
        <v>238</v>
      </c>
      <c r="K24" s="600"/>
      <c r="L24" s="601">
        <v>180</v>
      </c>
      <c r="M24" s="602" t="s">
        <v>831</v>
      </c>
      <c r="N24" s="599" t="s">
        <v>929</v>
      </c>
      <c r="O24" s="599" t="s">
        <v>930</v>
      </c>
      <c r="P24" s="599" t="s">
        <v>931</v>
      </c>
      <c r="Q24" s="599" t="s">
        <v>932</v>
      </c>
      <c r="R24" s="603">
        <v>1</v>
      </c>
      <c r="S24" s="594"/>
      <c r="T24" s="492"/>
    </row>
    <row r="25" spans="1:20" s="467" customFormat="1" ht="30" customHeight="1">
      <c r="A25" s="594">
        <v>21</v>
      </c>
      <c r="B25" s="594" t="s">
        <v>336</v>
      </c>
      <c r="C25" s="594" t="s">
        <v>1359</v>
      </c>
      <c r="D25" s="595" t="s">
        <v>1367</v>
      </c>
      <c r="E25" s="596" t="s">
        <v>714</v>
      </c>
      <c r="F25" s="597" t="s">
        <v>1181</v>
      </c>
      <c r="G25" s="597">
        <v>4620</v>
      </c>
      <c r="H25" s="598">
        <v>2120</v>
      </c>
      <c r="I25" s="599" t="s">
        <v>926</v>
      </c>
      <c r="J25" s="599" t="s">
        <v>238</v>
      </c>
      <c r="K25" s="600" t="s">
        <v>927</v>
      </c>
      <c r="L25" s="601">
        <v>1065</v>
      </c>
      <c r="M25" s="602" t="s">
        <v>928</v>
      </c>
      <c r="N25" s="599" t="s">
        <v>945</v>
      </c>
      <c r="O25" s="599" t="s">
        <v>930</v>
      </c>
      <c r="P25" s="599" t="s">
        <v>931</v>
      </c>
      <c r="Q25" s="599" t="s">
        <v>932</v>
      </c>
      <c r="R25" s="603">
        <v>2</v>
      </c>
      <c r="S25" s="594"/>
      <c r="T25" s="492"/>
    </row>
    <row r="26" spans="1:20" s="467" customFormat="1" ht="30" customHeight="1">
      <c r="A26" s="594">
        <v>22</v>
      </c>
      <c r="B26" s="594" t="s">
        <v>336</v>
      </c>
      <c r="C26" s="594" t="s">
        <v>1359</v>
      </c>
      <c r="D26" s="595" t="s">
        <v>1364</v>
      </c>
      <c r="E26" s="596" t="s">
        <v>716</v>
      </c>
      <c r="F26" s="597" t="s">
        <v>1184</v>
      </c>
      <c r="G26" s="597">
        <v>3770</v>
      </c>
      <c r="H26" s="598">
        <v>2110</v>
      </c>
      <c r="I26" s="599" t="s">
        <v>926</v>
      </c>
      <c r="J26" s="599" t="s">
        <v>238</v>
      </c>
      <c r="K26" s="600" t="s">
        <v>927</v>
      </c>
      <c r="L26" s="601">
        <v>943</v>
      </c>
      <c r="M26" s="602" t="s">
        <v>928</v>
      </c>
      <c r="N26" s="599" t="s">
        <v>945</v>
      </c>
      <c r="O26" s="599" t="s">
        <v>930</v>
      </c>
      <c r="P26" s="599" t="s">
        <v>931</v>
      </c>
      <c r="Q26" s="599" t="s">
        <v>932</v>
      </c>
      <c r="R26" s="603">
        <v>2</v>
      </c>
      <c r="S26" s="594"/>
      <c r="T26" s="492"/>
    </row>
    <row r="27" spans="1:20" s="467" customFormat="1" ht="30" customHeight="1">
      <c r="A27" s="594">
        <v>23</v>
      </c>
      <c r="B27" s="594" t="s">
        <v>336</v>
      </c>
      <c r="C27" s="594" t="s">
        <v>1359</v>
      </c>
      <c r="D27" s="595" t="s">
        <v>1365</v>
      </c>
      <c r="E27" s="596" t="s">
        <v>712</v>
      </c>
      <c r="F27" s="597" t="s">
        <v>1179</v>
      </c>
      <c r="G27" s="597">
        <v>2370</v>
      </c>
      <c r="H27" s="598">
        <v>1240</v>
      </c>
      <c r="I27" s="599" t="s">
        <v>926</v>
      </c>
      <c r="J27" s="599" t="s">
        <v>238</v>
      </c>
      <c r="K27" s="600" t="s">
        <v>927</v>
      </c>
      <c r="L27" s="601">
        <v>300</v>
      </c>
      <c r="M27" s="602" t="s">
        <v>928</v>
      </c>
      <c r="N27" s="599" t="s">
        <v>945</v>
      </c>
      <c r="O27" s="599" t="s">
        <v>930</v>
      </c>
      <c r="P27" s="599" t="s">
        <v>931</v>
      </c>
      <c r="Q27" s="599" t="s">
        <v>932</v>
      </c>
      <c r="R27" s="603">
        <v>2</v>
      </c>
      <c r="S27" s="594"/>
      <c r="T27" s="492"/>
    </row>
    <row r="28" spans="1:20" s="467" customFormat="1" ht="30" customHeight="1">
      <c r="A28" s="594">
        <v>24</v>
      </c>
      <c r="B28" s="594" t="s">
        <v>336</v>
      </c>
      <c r="C28" s="594" t="s">
        <v>1331</v>
      </c>
      <c r="D28" s="595" t="s">
        <v>1366</v>
      </c>
      <c r="E28" s="596" t="s">
        <v>711</v>
      </c>
      <c r="F28" s="597" t="s">
        <v>1178</v>
      </c>
      <c r="G28" s="597">
        <v>2080</v>
      </c>
      <c r="H28" s="598">
        <v>970</v>
      </c>
      <c r="I28" s="599" t="s">
        <v>926</v>
      </c>
      <c r="J28" s="599" t="s">
        <v>238</v>
      </c>
      <c r="K28" s="600" t="s">
        <v>927</v>
      </c>
      <c r="L28" s="601">
        <v>416</v>
      </c>
      <c r="M28" s="602" t="s">
        <v>928</v>
      </c>
      <c r="N28" s="599" t="s">
        <v>945</v>
      </c>
      <c r="O28" s="599" t="s">
        <v>930</v>
      </c>
      <c r="P28" s="599" t="s">
        <v>931</v>
      </c>
      <c r="Q28" s="599" t="s">
        <v>932</v>
      </c>
      <c r="R28" s="603">
        <v>2</v>
      </c>
      <c r="S28" s="594"/>
      <c r="T28" s="492"/>
    </row>
    <row r="29" spans="1:20" s="467" customFormat="1" ht="30" customHeight="1">
      <c r="A29" s="594">
        <v>25</v>
      </c>
      <c r="B29" s="594" t="s">
        <v>336</v>
      </c>
      <c r="C29" s="594" t="s">
        <v>1331</v>
      </c>
      <c r="D29" s="595" t="s">
        <v>1380</v>
      </c>
      <c r="E29" s="596" t="s">
        <v>946</v>
      </c>
      <c r="F29" s="597" t="s">
        <v>1187</v>
      </c>
      <c r="G29" s="597">
        <v>5218</v>
      </c>
      <c r="H29" s="598">
        <v>1895</v>
      </c>
      <c r="I29" s="599" t="s">
        <v>926</v>
      </c>
      <c r="J29" s="599" t="s">
        <v>238</v>
      </c>
      <c r="K29" s="600" t="s">
        <v>927</v>
      </c>
      <c r="L29" s="601">
        <v>939</v>
      </c>
      <c r="M29" s="602" t="s">
        <v>928</v>
      </c>
      <c r="N29" s="599" t="s">
        <v>945</v>
      </c>
      <c r="O29" s="599" t="s">
        <v>930</v>
      </c>
      <c r="P29" s="599" t="s">
        <v>931</v>
      </c>
      <c r="Q29" s="599" t="s">
        <v>932</v>
      </c>
      <c r="R29" s="603">
        <v>2</v>
      </c>
      <c r="S29" s="594"/>
      <c r="T29" s="492"/>
    </row>
    <row r="30" spans="1:20" s="467" customFormat="1" ht="30" customHeight="1">
      <c r="A30" s="594">
        <v>26</v>
      </c>
      <c r="B30" s="594" t="s">
        <v>336</v>
      </c>
      <c r="C30" s="594" t="s">
        <v>1331</v>
      </c>
      <c r="D30" s="595" t="s">
        <v>1381</v>
      </c>
      <c r="E30" s="596" t="s">
        <v>719</v>
      </c>
      <c r="F30" s="597" t="s">
        <v>1189</v>
      </c>
      <c r="G30" s="597">
        <v>3800</v>
      </c>
      <c r="H30" s="598">
        <v>530</v>
      </c>
      <c r="I30" s="599" t="s">
        <v>926</v>
      </c>
      <c r="J30" s="599" t="s">
        <v>238</v>
      </c>
      <c r="K30" s="600" t="s">
        <v>927</v>
      </c>
      <c r="L30" s="601">
        <v>1140</v>
      </c>
      <c r="M30" s="602" t="s">
        <v>928</v>
      </c>
      <c r="N30" s="599" t="s">
        <v>945</v>
      </c>
      <c r="O30" s="599" t="s">
        <v>930</v>
      </c>
      <c r="P30" s="599" t="s">
        <v>931</v>
      </c>
      <c r="Q30" s="599" t="s">
        <v>932</v>
      </c>
      <c r="R30" s="603">
        <v>2</v>
      </c>
      <c r="S30" s="594"/>
      <c r="T30" s="492"/>
    </row>
    <row r="31" spans="1:20" s="467" customFormat="1" ht="30" customHeight="1">
      <c r="A31" s="594">
        <v>27</v>
      </c>
      <c r="B31" s="594" t="s">
        <v>336</v>
      </c>
      <c r="C31" s="594" t="s">
        <v>1331</v>
      </c>
      <c r="D31" s="595" t="s">
        <v>1382</v>
      </c>
      <c r="E31" s="596" t="s">
        <v>718</v>
      </c>
      <c r="F31" s="597" t="s">
        <v>1188</v>
      </c>
      <c r="G31" s="597">
        <v>4418</v>
      </c>
      <c r="H31" s="598">
        <v>1823</v>
      </c>
      <c r="I31" s="599" t="s">
        <v>926</v>
      </c>
      <c r="J31" s="599" t="s">
        <v>238</v>
      </c>
      <c r="K31" s="600" t="s">
        <v>927</v>
      </c>
      <c r="L31" s="601">
        <v>1325</v>
      </c>
      <c r="M31" s="602" t="s">
        <v>928</v>
      </c>
      <c r="N31" s="599" t="s">
        <v>945</v>
      </c>
      <c r="O31" s="599" t="s">
        <v>930</v>
      </c>
      <c r="P31" s="599" t="s">
        <v>931</v>
      </c>
      <c r="Q31" s="599" t="s">
        <v>932</v>
      </c>
      <c r="R31" s="603">
        <v>2</v>
      </c>
      <c r="S31" s="594"/>
      <c r="T31" s="492"/>
    </row>
    <row r="32" spans="1:20" s="467" customFormat="1" ht="30" customHeight="1">
      <c r="A32" s="594">
        <v>28</v>
      </c>
      <c r="B32" s="594" t="s">
        <v>336</v>
      </c>
      <c r="C32" s="594" t="s">
        <v>1331</v>
      </c>
      <c r="D32" s="595" t="s">
        <v>1379</v>
      </c>
      <c r="E32" s="596" t="s">
        <v>947</v>
      </c>
      <c r="F32" s="597" t="s">
        <v>1188</v>
      </c>
      <c r="G32" s="597">
        <v>4455</v>
      </c>
      <c r="H32" s="598">
        <v>1164</v>
      </c>
      <c r="I32" s="599" t="s">
        <v>926</v>
      </c>
      <c r="J32" s="599" t="s">
        <v>238</v>
      </c>
      <c r="K32" s="600" t="s">
        <v>927</v>
      </c>
      <c r="L32" s="601">
        <v>1336</v>
      </c>
      <c r="M32" s="602" t="s">
        <v>928</v>
      </c>
      <c r="N32" s="599" t="s">
        <v>945</v>
      </c>
      <c r="O32" s="599" t="s">
        <v>930</v>
      </c>
      <c r="P32" s="599" t="s">
        <v>931</v>
      </c>
      <c r="Q32" s="599" t="s">
        <v>932</v>
      </c>
      <c r="R32" s="603">
        <v>2</v>
      </c>
      <c r="S32" s="594"/>
      <c r="T32" s="492"/>
    </row>
    <row r="33" spans="1:20" s="467" customFormat="1" ht="30" customHeight="1">
      <c r="A33" s="594">
        <v>29</v>
      </c>
      <c r="B33" s="594" t="s">
        <v>336</v>
      </c>
      <c r="C33" s="594" t="s">
        <v>1373</v>
      </c>
      <c r="D33" s="595" t="s">
        <v>1374</v>
      </c>
      <c r="E33" s="596" t="s">
        <v>1190</v>
      </c>
      <c r="F33" s="597" t="s">
        <v>1191</v>
      </c>
      <c r="G33" s="597">
        <v>625</v>
      </c>
      <c r="H33" s="598">
        <v>28</v>
      </c>
      <c r="I33" s="599" t="s">
        <v>938</v>
      </c>
      <c r="J33" s="599" t="s">
        <v>939</v>
      </c>
      <c r="K33" s="600"/>
      <c r="L33" s="601">
        <v>112</v>
      </c>
      <c r="M33" s="602" t="s">
        <v>831</v>
      </c>
      <c r="N33" s="599" t="s">
        <v>929</v>
      </c>
      <c r="O33" s="599" t="s">
        <v>930</v>
      </c>
      <c r="P33" s="599" t="s">
        <v>931</v>
      </c>
      <c r="Q33" s="599" t="s">
        <v>932</v>
      </c>
      <c r="R33" s="603">
        <v>1</v>
      </c>
      <c r="S33" s="594"/>
      <c r="T33" s="492"/>
    </row>
    <row r="34" spans="1:20" s="467" customFormat="1" ht="30" customHeight="1">
      <c r="A34" s="594">
        <v>30</v>
      </c>
      <c r="B34" s="594" t="s">
        <v>336</v>
      </c>
      <c r="C34" s="594" t="s">
        <v>1375</v>
      </c>
      <c r="D34" s="595" t="s">
        <v>1376</v>
      </c>
      <c r="E34" s="596" t="s">
        <v>1196</v>
      </c>
      <c r="F34" s="597" t="s">
        <v>1197</v>
      </c>
      <c r="G34" s="597">
        <v>506</v>
      </c>
      <c r="H34" s="598">
        <v>87</v>
      </c>
      <c r="I34" s="599" t="s">
        <v>938</v>
      </c>
      <c r="J34" s="599" t="s">
        <v>948</v>
      </c>
      <c r="K34" s="600"/>
      <c r="L34" s="601">
        <v>170</v>
      </c>
      <c r="M34" s="602" t="s">
        <v>831</v>
      </c>
      <c r="N34" s="599" t="s">
        <v>945</v>
      </c>
      <c r="O34" s="599" t="s">
        <v>930</v>
      </c>
      <c r="P34" s="599" t="s">
        <v>931</v>
      </c>
      <c r="Q34" s="599" t="s">
        <v>932</v>
      </c>
      <c r="R34" s="603">
        <v>1</v>
      </c>
      <c r="S34" s="594"/>
      <c r="T34" s="492"/>
    </row>
    <row r="35" spans="1:20" s="467" customFormat="1" ht="30" customHeight="1">
      <c r="A35" s="594">
        <v>31</v>
      </c>
      <c r="B35" s="594" t="s">
        <v>336</v>
      </c>
      <c r="C35" s="594" t="s">
        <v>1377</v>
      </c>
      <c r="D35" s="595" t="s">
        <v>1378</v>
      </c>
      <c r="E35" s="596" t="s">
        <v>1194</v>
      </c>
      <c r="F35" s="597" t="s">
        <v>1195</v>
      </c>
      <c r="G35" s="597">
        <v>200</v>
      </c>
      <c r="H35" s="598">
        <v>36</v>
      </c>
      <c r="I35" s="599" t="s">
        <v>938</v>
      </c>
      <c r="J35" s="599" t="s">
        <v>939</v>
      </c>
      <c r="K35" s="600"/>
      <c r="L35" s="601">
        <v>80</v>
      </c>
      <c r="M35" s="602" t="s">
        <v>831</v>
      </c>
      <c r="N35" s="599" t="s">
        <v>945</v>
      </c>
      <c r="O35" s="599" t="s">
        <v>930</v>
      </c>
      <c r="P35" s="599" t="s">
        <v>931</v>
      </c>
      <c r="Q35" s="599" t="s">
        <v>932</v>
      </c>
      <c r="R35" s="603">
        <v>1</v>
      </c>
      <c r="S35" s="594"/>
      <c r="T35" s="492"/>
    </row>
    <row r="36" spans="1:20" s="467" customFormat="1" ht="30" customHeight="1">
      <c r="A36" s="594">
        <v>32</v>
      </c>
      <c r="B36" s="594" t="s">
        <v>336</v>
      </c>
      <c r="C36" s="594" t="s">
        <v>1212</v>
      </c>
      <c r="D36" s="595" t="s">
        <v>1212</v>
      </c>
      <c r="E36" s="596" t="s">
        <v>732</v>
      </c>
      <c r="F36" s="597" t="s">
        <v>1213</v>
      </c>
      <c r="G36" s="597">
        <v>468</v>
      </c>
      <c r="H36" s="598">
        <v>0</v>
      </c>
      <c r="I36" s="599" t="s">
        <v>934</v>
      </c>
      <c r="J36" s="599" t="s">
        <v>949</v>
      </c>
      <c r="K36" s="600" t="s">
        <v>927</v>
      </c>
      <c r="L36" s="601">
        <v>440</v>
      </c>
      <c r="M36" s="602" t="s">
        <v>928</v>
      </c>
      <c r="N36" s="599" t="s">
        <v>929</v>
      </c>
      <c r="O36" s="599" t="s">
        <v>930</v>
      </c>
      <c r="P36" s="599" t="s">
        <v>931</v>
      </c>
      <c r="Q36" s="599" t="s">
        <v>932</v>
      </c>
      <c r="R36" s="603">
        <v>1</v>
      </c>
      <c r="S36" s="594"/>
      <c r="T36" s="492"/>
    </row>
    <row r="37" spans="1:20" s="467" customFormat="1" ht="30" customHeight="1">
      <c r="A37" s="594">
        <v>33</v>
      </c>
      <c r="B37" s="594" t="s">
        <v>336</v>
      </c>
      <c r="C37" s="594" t="s">
        <v>953</v>
      </c>
      <c r="D37" s="595" t="s">
        <v>953</v>
      </c>
      <c r="E37" s="596" t="s">
        <v>954</v>
      </c>
      <c r="F37" s="597" t="s">
        <v>1216</v>
      </c>
      <c r="G37" s="597">
        <v>465</v>
      </c>
      <c r="H37" s="598">
        <v>0</v>
      </c>
      <c r="I37" s="599" t="s">
        <v>934</v>
      </c>
      <c r="J37" s="599" t="s">
        <v>940</v>
      </c>
      <c r="K37" s="600" t="s">
        <v>927</v>
      </c>
      <c r="L37" s="601">
        <v>500</v>
      </c>
      <c r="M37" s="602" t="s">
        <v>928</v>
      </c>
      <c r="N37" s="599" t="s">
        <v>929</v>
      </c>
      <c r="O37" s="599" t="s">
        <v>930</v>
      </c>
      <c r="P37" s="599" t="s">
        <v>931</v>
      </c>
      <c r="Q37" s="599" t="s">
        <v>932</v>
      </c>
      <c r="R37" s="603">
        <v>1</v>
      </c>
      <c r="S37" s="594"/>
      <c r="T37" s="492"/>
    </row>
    <row r="38" spans="1:20" s="467" customFormat="1" ht="30" customHeight="1">
      <c r="A38" s="594">
        <v>34</v>
      </c>
      <c r="B38" s="594" t="s">
        <v>336</v>
      </c>
      <c r="C38" s="594" t="s">
        <v>1214</v>
      </c>
      <c r="D38" s="595" t="s">
        <v>1214</v>
      </c>
      <c r="E38" s="596" t="s">
        <v>746</v>
      </c>
      <c r="F38" s="597" t="s">
        <v>1215</v>
      </c>
      <c r="G38" s="597">
        <v>330</v>
      </c>
      <c r="H38" s="598">
        <v>0</v>
      </c>
      <c r="I38" s="599" t="s">
        <v>934</v>
      </c>
      <c r="J38" s="599" t="s">
        <v>940</v>
      </c>
      <c r="K38" s="600" t="s">
        <v>927</v>
      </c>
      <c r="L38" s="601">
        <v>575</v>
      </c>
      <c r="M38" s="602" t="s">
        <v>928</v>
      </c>
      <c r="N38" s="599" t="s">
        <v>929</v>
      </c>
      <c r="O38" s="599" t="s">
        <v>930</v>
      </c>
      <c r="P38" s="599" t="s">
        <v>931</v>
      </c>
      <c r="Q38" s="599" t="s">
        <v>932</v>
      </c>
      <c r="R38" s="603">
        <v>1</v>
      </c>
      <c r="S38" s="594"/>
      <c r="T38" s="492"/>
    </row>
    <row r="39" spans="1:20" s="467" customFormat="1" ht="30" customHeight="1">
      <c r="A39" s="594">
        <v>35</v>
      </c>
      <c r="B39" s="594" t="s">
        <v>336</v>
      </c>
      <c r="C39" s="594" t="s">
        <v>1353</v>
      </c>
      <c r="D39" s="595" t="s">
        <v>1354</v>
      </c>
      <c r="E39" s="596" t="s">
        <v>728</v>
      </c>
      <c r="F39" s="597" t="s">
        <v>1206</v>
      </c>
      <c r="G39" s="597">
        <v>130</v>
      </c>
      <c r="H39" s="598">
        <v>33</v>
      </c>
      <c r="I39" s="599" t="s">
        <v>938</v>
      </c>
      <c r="J39" s="599" t="s">
        <v>18</v>
      </c>
      <c r="K39" s="600"/>
      <c r="L39" s="601">
        <v>167</v>
      </c>
      <c r="M39" s="602" t="s">
        <v>831</v>
      </c>
      <c r="N39" s="599" t="s">
        <v>945</v>
      </c>
      <c r="O39" s="599" t="s">
        <v>930</v>
      </c>
      <c r="P39" s="599" t="s">
        <v>931</v>
      </c>
      <c r="Q39" s="599" t="s">
        <v>932</v>
      </c>
      <c r="R39" s="603">
        <v>1</v>
      </c>
      <c r="S39" s="594"/>
      <c r="T39" s="492"/>
    </row>
    <row r="40" spans="1:20" s="467" customFormat="1" ht="30" customHeight="1">
      <c r="A40" s="594">
        <v>36</v>
      </c>
      <c r="B40" s="594" t="s">
        <v>336</v>
      </c>
      <c r="C40" s="594" t="s">
        <v>1348</v>
      </c>
      <c r="D40" s="595" t="s">
        <v>1349</v>
      </c>
      <c r="E40" s="596" t="s">
        <v>720</v>
      </c>
      <c r="F40" s="597" t="s">
        <v>1198</v>
      </c>
      <c r="G40" s="597">
        <v>10000</v>
      </c>
      <c r="H40" s="598">
        <v>0</v>
      </c>
      <c r="I40" s="599" t="s">
        <v>934</v>
      </c>
      <c r="J40" s="599" t="s">
        <v>940</v>
      </c>
      <c r="K40" s="600" t="s">
        <v>927</v>
      </c>
      <c r="L40" s="601">
        <v>408</v>
      </c>
      <c r="M40" s="602" t="s">
        <v>928</v>
      </c>
      <c r="N40" s="599" t="s">
        <v>945</v>
      </c>
      <c r="O40" s="599" t="s">
        <v>930</v>
      </c>
      <c r="P40" s="599" t="s">
        <v>931</v>
      </c>
      <c r="Q40" s="599" t="s">
        <v>932</v>
      </c>
      <c r="R40" s="603">
        <v>1</v>
      </c>
      <c r="S40" s="594"/>
      <c r="T40" s="492"/>
    </row>
    <row r="41" spans="1:20" s="467" customFormat="1" ht="30" customHeight="1">
      <c r="A41" s="594">
        <v>37</v>
      </c>
      <c r="B41" s="594" t="s">
        <v>336</v>
      </c>
      <c r="C41" s="594" t="s">
        <v>1350</v>
      </c>
      <c r="D41" s="595" t="s">
        <v>1351</v>
      </c>
      <c r="E41" s="596" t="s">
        <v>723</v>
      </c>
      <c r="F41" s="597" t="s">
        <v>1201</v>
      </c>
      <c r="G41" s="597">
        <v>259</v>
      </c>
      <c r="H41" s="598">
        <v>0</v>
      </c>
      <c r="I41" s="599" t="s">
        <v>938</v>
      </c>
      <c r="J41" s="599" t="s">
        <v>949</v>
      </c>
      <c r="K41" s="600"/>
      <c r="L41" s="601">
        <v>3500</v>
      </c>
      <c r="M41" s="602" t="s">
        <v>831</v>
      </c>
      <c r="N41" s="599" t="s">
        <v>929</v>
      </c>
      <c r="O41" s="599" t="s">
        <v>930</v>
      </c>
      <c r="P41" s="599" t="s">
        <v>931</v>
      </c>
      <c r="Q41" s="599" t="s">
        <v>932</v>
      </c>
      <c r="R41" s="603">
        <v>1</v>
      </c>
      <c r="S41" s="594"/>
      <c r="T41" s="492"/>
    </row>
    <row r="42" spans="1:20" s="467" customFormat="1" ht="30" customHeight="1">
      <c r="A42" s="594">
        <v>38</v>
      </c>
      <c r="B42" s="594" t="s">
        <v>336</v>
      </c>
      <c r="C42" s="594" t="s">
        <v>1576</v>
      </c>
      <c r="D42" s="595" t="s">
        <v>1352</v>
      </c>
      <c r="E42" s="596" t="s">
        <v>722</v>
      </c>
      <c r="F42" s="597" t="s">
        <v>1200</v>
      </c>
      <c r="G42" s="597">
        <v>50</v>
      </c>
      <c r="H42" s="598">
        <v>0</v>
      </c>
      <c r="I42" s="599" t="s">
        <v>938</v>
      </c>
      <c r="J42" s="599" t="s">
        <v>18</v>
      </c>
      <c r="K42" s="600"/>
      <c r="L42" s="601">
        <v>4000</v>
      </c>
      <c r="M42" s="602" t="s">
        <v>831</v>
      </c>
      <c r="N42" s="599" t="s">
        <v>929</v>
      </c>
      <c r="O42" s="599" t="s">
        <v>930</v>
      </c>
      <c r="P42" s="599" t="s">
        <v>931</v>
      </c>
      <c r="Q42" s="599" t="s">
        <v>932</v>
      </c>
      <c r="R42" s="603">
        <v>1</v>
      </c>
      <c r="S42" s="594"/>
      <c r="T42" s="492"/>
    </row>
    <row r="43" spans="1:20" s="467" customFormat="1" ht="30" customHeight="1">
      <c r="A43" s="594">
        <v>39</v>
      </c>
      <c r="B43" s="594" t="s">
        <v>336</v>
      </c>
      <c r="C43" s="594" t="s">
        <v>1359</v>
      </c>
      <c r="D43" s="595" t="s">
        <v>1360</v>
      </c>
      <c r="E43" s="596" t="s">
        <v>715</v>
      </c>
      <c r="F43" s="597" t="s">
        <v>1183</v>
      </c>
      <c r="G43" s="597">
        <v>3390</v>
      </c>
      <c r="H43" s="598">
        <v>1690</v>
      </c>
      <c r="I43" s="599" t="s">
        <v>926</v>
      </c>
      <c r="J43" s="599" t="s">
        <v>238</v>
      </c>
      <c r="K43" s="600" t="s">
        <v>927</v>
      </c>
      <c r="L43" s="601">
        <v>732</v>
      </c>
      <c r="M43" s="602" t="s">
        <v>928</v>
      </c>
      <c r="N43" s="599" t="s">
        <v>945</v>
      </c>
      <c r="O43" s="599" t="s">
        <v>930</v>
      </c>
      <c r="P43" s="599" t="s">
        <v>931</v>
      </c>
      <c r="Q43" s="599" t="s">
        <v>932</v>
      </c>
      <c r="R43" s="603">
        <v>2</v>
      </c>
      <c r="S43" s="594"/>
      <c r="T43" s="492"/>
    </row>
    <row r="44" spans="1:20" s="467" customFormat="1" ht="30" customHeight="1">
      <c r="A44" s="594">
        <v>40</v>
      </c>
      <c r="B44" s="594" t="s">
        <v>336</v>
      </c>
      <c r="C44" s="594" t="s">
        <v>1359</v>
      </c>
      <c r="D44" s="595" t="s">
        <v>1361</v>
      </c>
      <c r="E44" s="596" t="s">
        <v>714</v>
      </c>
      <c r="F44" s="597" t="s">
        <v>1182</v>
      </c>
      <c r="G44" s="597">
        <v>1688</v>
      </c>
      <c r="H44" s="598">
        <v>715</v>
      </c>
      <c r="I44" s="599" t="s">
        <v>926</v>
      </c>
      <c r="J44" s="599" t="s">
        <v>238</v>
      </c>
      <c r="K44" s="600" t="s">
        <v>927</v>
      </c>
      <c r="L44" s="601">
        <v>422</v>
      </c>
      <c r="M44" s="602" t="s">
        <v>928</v>
      </c>
      <c r="N44" s="599" t="s">
        <v>945</v>
      </c>
      <c r="O44" s="599" t="s">
        <v>930</v>
      </c>
      <c r="P44" s="599" t="s">
        <v>931</v>
      </c>
      <c r="Q44" s="599" t="s">
        <v>932</v>
      </c>
      <c r="R44" s="603">
        <v>2</v>
      </c>
      <c r="S44" s="594"/>
      <c r="T44" s="492"/>
    </row>
    <row r="45" spans="1:20" s="467" customFormat="1" ht="30" customHeight="1">
      <c r="A45" s="594">
        <v>41</v>
      </c>
      <c r="B45" s="594" t="s">
        <v>336</v>
      </c>
      <c r="C45" s="594" t="s">
        <v>1362</v>
      </c>
      <c r="D45" s="595" t="s">
        <v>1363</v>
      </c>
      <c r="E45" s="596" t="s">
        <v>717</v>
      </c>
      <c r="F45" s="597" t="s">
        <v>1185</v>
      </c>
      <c r="G45" s="597">
        <v>47000</v>
      </c>
      <c r="H45" s="598">
        <v>0</v>
      </c>
      <c r="I45" s="599" t="s">
        <v>934</v>
      </c>
      <c r="J45" s="599" t="s">
        <v>935</v>
      </c>
      <c r="K45" s="600" t="s">
        <v>927</v>
      </c>
      <c r="L45" s="601">
        <v>930</v>
      </c>
      <c r="M45" s="602" t="s">
        <v>928</v>
      </c>
      <c r="N45" s="599" t="s">
        <v>929</v>
      </c>
      <c r="O45" s="599" t="s">
        <v>930</v>
      </c>
      <c r="P45" s="599" t="s">
        <v>931</v>
      </c>
      <c r="Q45" s="599" t="s">
        <v>932</v>
      </c>
      <c r="R45" s="603">
        <v>5</v>
      </c>
      <c r="S45" s="594"/>
      <c r="T45" s="492"/>
    </row>
    <row r="46" spans="1:20" s="467" customFormat="1" ht="30" customHeight="1">
      <c r="A46" s="594">
        <v>42</v>
      </c>
      <c r="B46" s="594" t="s">
        <v>336</v>
      </c>
      <c r="C46" s="594" t="s">
        <v>952</v>
      </c>
      <c r="D46" s="595" t="s">
        <v>952</v>
      </c>
      <c r="E46" s="596" t="s">
        <v>1209</v>
      </c>
      <c r="F46" s="597" t="s">
        <v>1210</v>
      </c>
      <c r="G46" s="597">
        <v>305</v>
      </c>
      <c r="H46" s="598">
        <v>60</v>
      </c>
      <c r="I46" s="599" t="s">
        <v>938</v>
      </c>
      <c r="J46" s="599" t="s">
        <v>18</v>
      </c>
      <c r="K46" s="600"/>
      <c r="L46" s="601">
        <v>60</v>
      </c>
      <c r="M46" s="602" t="s">
        <v>831</v>
      </c>
      <c r="N46" s="599" t="s">
        <v>945</v>
      </c>
      <c r="O46" s="599" t="s">
        <v>930</v>
      </c>
      <c r="P46" s="599" t="s">
        <v>931</v>
      </c>
      <c r="Q46" s="599" t="s">
        <v>932</v>
      </c>
      <c r="R46" s="603">
        <v>1</v>
      </c>
      <c r="S46" s="594"/>
      <c r="T46" s="492"/>
    </row>
    <row r="47" spans="1:20" s="244" customFormat="1" ht="30" customHeight="1">
      <c r="A47" s="594">
        <v>43</v>
      </c>
      <c r="B47" s="605" t="s">
        <v>336</v>
      </c>
      <c r="C47" s="605" t="s">
        <v>950</v>
      </c>
      <c r="D47" s="606" t="s">
        <v>950</v>
      </c>
      <c r="E47" s="607" t="s">
        <v>730</v>
      </c>
      <c r="F47" s="608" t="s">
        <v>1208</v>
      </c>
      <c r="G47" s="608">
        <v>271</v>
      </c>
      <c r="H47" s="598">
        <v>70</v>
      </c>
      <c r="I47" s="599" t="s">
        <v>938</v>
      </c>
      <c r="J47" s="609" t="s">
        <v>951</v>
      </c>
      <c r="K47" s="610"/>
      <c r="L47" s="611">
        <v>360</v>
      </c>
      <c r="M47" s="602" t="s">
        <v>831</v>
      </c>
      <c r="N47" s="599" t="s">
        <v>945</v>
      </c>
      <c r="O47" s="599" t="s">
        <v>930</v>
      </c>
      <c r="P47" s="599" t="s">
        <v>931</v>
      </c>
      <c r="Q47" s="609" t="s">
        <v>932</v>
      </c>
      <c r="R47" s="604">
        <v>1</v>
      </c>
      <c r="S47" s="605"/>
    </row>
    <row r="48" spans="1:20" s="244" customFormat="1" ht="30" customHeight="1">
      <c r="A48" s="594">
        <v>44</v>
      </c>
      <c r="B48" s="605" t="s">
        <v>336</v>
      </c>
      <c r="C48" s="605" t="s">
        <v>1355</v>
      </c>
      <c r="D48" s="606" t="s">
        <v>1356</v>
      </c>
      <c r="E48" s="607" t="s">
        <v>729</v>
      </c>
      <c r="F48" s="608" t="s">
        <v>1207</v>
      </c>
      <c r="G48" s="608">
        <v>320</v>
      </c>
      <c r="H48" s="598">
        <v>0</v>
      </c>
      <c r="I48" s="599" t="s">
        <v>934</v>
      </c>
      <c r="J48" s="609" t="s">
        <v>940</v>
      </c>
      <c r="K48" s="610" t="s">
        <v>927</v>
      </c>
      <c r="L48" s="611">
        <v>220</v>
      </c>
      <c r="M48" s="602" t="s">
        <v>928</v>
      </c>
      <c r="N48" s="599" t="s">
        <v>929</v>
      </c>
      <c r="O48" s="599" t="s">
        <v>930</v>
      </c>
      <c r="P48" s="599" t="s">
        <v>931</v>
      </c>
      <c r="Q48" s="609" t="s">
        <v>932</v>
      </c>
      <c r="R48" s="604">
        <v>1</v>
      </c>
      <c r="S48" s="605"/>
    </row>
    <row r="49" spans="1:20" s="467" customFormat="1" ht="30" customHeight="1">
      <c r="A49" s="594">
        <v>45</v>
      </c>
      <c r="B49" s="594" t="s">
        <v>336</v>
      </c>
      <c r="C49" s="594" t="s">
        <v>1357</v>
      </c>
      <c r="D49" s="612" t="s">
        <v>1358</v>
      </c>
      <c r="E49" s="596" t="s">
        <v>731</v>
      </c>
      <c r="F49" s="597" t="s">
        <v>1211</v>
      </c>
      <c r="G49" s="597">
        <v>830</v>
      </c>
      <c r="H49" s="598">
        <v>370</v>
      </c>
      <c r="I49" s="599" t="s">
        <v>934</v>
      </c>
      <c r="J49" s="599" t="s">
        <v>940</v>
      </c>
      <c r="K49" s="600" t="s">
        <v>927</v>
      </c>
      <c r="L49" s="601">
        <v>200</v>
      </c>
      <c r="M49" s="602" t="s">
        <v>928</v>
      </c>
      <c r="N49" s="599" t="s">
        <v>945</v>
      </c>
      <c r="O49" s="599" t="s">
        <v>930</v>
      </c>
      <c r="P49" s="599" t="s">
        <v>931</v>
      </c>
      <c r="Q49" s="599" t="s">
        <v>932</v>
      </c>
      <c r="R49" s="603">
        <v>1</v>
      </c>
      <c r="S49" s="594"/>
      <c r="T49" s="492"/>
    </row>
    <row r="50" spans="1:20" s="467" customFormat="1" ht="30" customHeight="1">
      <c r="A50" s="594">
        <v>46</v>
      </c>
      <c r="B50" s="594" t="s">
        <v>338</v>
      </c>
      <c r="C50" s="594" t="s">
        <v>955</v>
      </c>
      <c r="D50" s="595" t="s">
        <v>1387</v>
      </c>
      <c r="E50" s="596" t="s">
        <v>956</v>
      </c>
      <c r="F50" s="597" t="s">
        <v>1217</v>
      </c>
      <c r="G50" s="597">
        <v>0</v>
      </c>
      <c r="H50" s="598">
        <v>0</v>
      </c>
      <c r="I50" s="599" t="s">
        <v>926</v>
      </c>
      <c r="J50" s="599" t="s">
        <v>940</v>
      </c>
      <c r="K50" s="600" t="s">
        <v>927</v>
      </c>
      <c r="L50" s="601">
        <v>550</v>
      </c>
      <c r="M50" s="602" t="s">
        <v>928</v>
      </c>
      <c r="N50" s="599" t="s">
        <v>929</v>
      </c>
      <c r="O50" s="599" t="s">
        <v>930</v>
      </c>
      <c r="P50" s="599" t="s">
        <v>931</v>
      </c>
      <c r="Q50" s="599" t="s">
        <v>932</v>
      </c>
      <c r="R50" s="603">
        <v>2</v>
      </c>
      <c r="S50" s="594"/>
      <c r="T50" s="492"/>
    </row>
    <row r="51" spans="1:20" s="467" customFormat="1" ht="30" customHeight="1">
      <c r="A51" s="594">
        <v>47</v>
      </c>
      <c r="B51" s="594" t="s">
        <v>338</v>
      </c>
      <c r="C51" s="594" t="s">
        <v>1383</v>
      </c>
      <c r="D51" s="595" t="s">
        <v>1383</v>
      </c>
      <c r="E51" s="596" t="s">
        <v>957</v>
      </c>
      <c r="F51" s="597" t="s">
        <v>1384</v>
      </c>
      <c r="G51" s="597">
        <v>0</v>
      </c>
      <c r="H51" s="598">
        <v>0</v>
      </c>
      <c r="I51" s="599" t="s">
        <v>926</v>
      </c>
      <c r="J51" s="599" t="s">
        <v>935</v>
      </c>
      <c r="K51" s="600" t="s">
        <v>927</v>
      </c>
      <c r="L51" s="601">
        <v>70</v>
      </c>
      <c r="M51" s="602" t="s">
        <v>928</v>
      </c>
      <c r="N51" s="599" t="s">
        <v>929</v>
      </c>
      <c r="O51" s="599" t="s">
        <v>930</v>
      </c>
      <c r="P51" s="599" t="s">
        <v>931</v>
      </c>
      <c r="Q51" s="599" t="s">
        <v>932</v>
      </c>
      <c r="R51" s="603">
        <v>2</v>
      </c>
      <c r="S51" s="594"/>
      <c r="T51" s="492"/>
    </row>
    <row r="52" spans="1:20" s="467" customFormat="1" ht="30" customHeight="1">
      <c r="A52" s="594">
        <v>48</v>
      </c>
      <c r="B52" s="594" t="s">
        <v>338</v>
      </c>
      <c r="C52" s="594" t="s">
        <v>1385</v>
      </c>
      <c r="D52" s="595" t="s">
        <v>1385</v>
      </c>
      <c r="E52" s="596" t="s">
        <v>958</v>
      </c>
      <c r="F52" s="597" t="s">
        <v>1386</v>
      </c>
      <c r="G52" s="597">
        <v>0</v>
      </c>
      <c r="H52" s="598">
        <v>0</v>
      </c>
      <c r="I52" s="599" t="s">
        <v>926</v>
      </c>
      <c r="J52" s="599" t="s">
        <v>944</v>
      </c>
      <c r="K52" s="600" t="s">
        <v>927</v>
      </c>
      <c r="L52" s="601">
        <v>250</v>
      </c>
      <c r="M52" s="602" t="s">
        <v>928</v>
      </c>
      <c r="N52" s="599" t="s">
        <v>929</v>
      </c>
      <c r="O52" s="599" t="s">
        <v>930</v>
      </c>
      <c r="P52" s="599" t="s">
        <v>931</v>
      </c>
      <c r="Q52" s="599" t="s">
        <v>932</v>
      </c>
      <c r="R52" s="603">
        <v>3</v>
      </c>
      <c r="S52" s="594"/>
      <c r="T52" s="492"/>
    </row>
    <row r="53" spans="1:20" s="467" customFormat="1" ht="30" customHeight="1">
      <c r="A53" s="594">
        <v>49</v>
      </c>
      <c r="B53" s="594" t="s">
        <v>339</v>
      </c>
      <c r="C53" s="594" t="s">
        <v>1393</v>
      </c>
      <c r="D53" s="595" t="s">
        <v>1394</v>
      </c>
      <c r="E53" s="596" t="s">
        <v>969</v>
      </c>
      <c r="F53" s="597" t="s">
        <v>1230</v>
      </c>
      <c r="G53" s="597">
        <v>0</v>
      </c>
      <c r="H53" s="598">
        <v>0</v>
      </c>
      <c r="I53" s="599" t="s">
        <v>934</v>
      </c>
      <c r="J53" s="599" t="s">
        <v>935</v>
      </c>
      <c r="K53" s="600" t="s">
        <v>927</v>
      </c>
      <c r="L53" s="601">
        <v>65</v>
      </c>
      <c r="M53" s="602" t="s">
        <v>928</v>
      </c>
      <c r="N53" s="599" t="s">
        <v>945</v>
      </c>
      <c r="O53" s="599" t="s">
        <v>930</v>
      </c>
      <c r="P53" s="599" t="s">
        <v>931</v>
      </c>
      <c r="Q53" s="599" t="s">
        <v>932</v>
      </c>
      <c r="R53" s="603">
        <v>1</v>
      </c>
      <c r="S53" s="594"/>
      <c r="T53" s="492"/>
    </row>
    <row r="54" spans="1:20" s="467" customFormat="1" ht="30" customHeight="1">
      <c r="A54" s="594">
        <v>50</v>
      </c>
      <c r="B54" s="594" t="s">
        <v>339</v>
      </c>
      <c r="C54" s="594" t="s">
        <v>1399</v>
      </c>
      <c r="D54" s="595" t="s">
        <v>1400</v>
      </c>
      <c r="E54" s="596" t="s">
        <v>968</v>
      </c>
      <c r="F54" s="597" t="s">
        <v>1229</v>
      </c>
      <c r="G54" s="597">
        <v>0</v>
      </c>
      <c r="H54" s="598">
        <v>0</v>
      </c>
      <c r="I54" s="599" t="s">
        <v>934</v>
      </c>
      <c r="J54" s="599" t="s">
        <v>935</v>
      </c>
      <c r="K54" s="600" t="s">
        <v>927</v>
      </c>
      <c r="L54" s="601">
        <v>98</v>
      </c>
      <c r="M54" s="602" t="s">
        <v>928</v>
      </c>
      <c r="N54" s="599" t="s">
        <v>945</v>
      </c>
      <c r="O54" s="599" t="s">
        <v>930</v>
      </c>
      <c r="P54" s="599" t="s">
        <v>931</v>
      </c>
      <c r="Q54" s="599" t="s">
        <v>932</v>
      </c>
      <c r="R54" s="603">
        <v>1</v>
      </c>
      <c r="S54" s="594"/>
      <c r="T54" s="492"/>
    </row>
    <row r="55" spans="1:20" s="467" customFormat="1" ht="30" customHeight="1">
      <c r="A55" s="594">
        <v>51</v>
      </c>
      <c r="B55" s="594" t="s">
        <v>339</v>
      </c>
      <c r="C55" s="594" t="s">
        <v>1390</v>
      </c>
      <c r="D55" s="595" t="s">
        <v>1391</v>
      </c>
      <c r="E55" s="596" t="s">
        <v>966</v>
      </c>
      <c r="F55" s="597" t="s">
        <v>1227</v>
      </c>
      <c r="G55" s="597">
        <v>0</v>
      </c>
      <c r="H55" s="598">
        <v>0</v>
      </c>
      <c r="I55" s="599" t="s">
        <v>934</v>
      </c>
      <c r="J55" s="599" t="s">
        <v>935</v>
      </c>
      <c r="K55" s="600" t="s">
        <v>927</v>
      </c>
      <c r="L55" s="601">
        <v>420</v>
      </c>
      <c r="M55" s="602" t="s">
        <v>928</v>
      </c>
      <c r="N55" s="599" t="s">
        <v>945</v>
      </c>
      <c r="O55" s="599" t="s">
        <v>930</v>
      </c>
      <c r="P55" s="599" t="s">
        <v>931</v>
      </c>
      <c r="Q55" s="599" t="s">
        <v>932</v>
      </c>
      <c r="R55" s="603">
        <v>1</v>
      </c>
      <c r="S55" s="594"/>
      <c r="T55" s="492"/>
    </row>
    <row r="56" spans="1:20" s="467" customFormat="1" ht="30" customHeight="1">
      <c r="A56" s="594">
        <v>52</v>
      </c>
      <c r="B56" s="594" t="s">
        <v>339</v>
      </c>
      <c r="C56" s="594" t="s">
        <v>1397</v>
      </c>
      <c r="D56" s="595" t="s">
        <v>1398</v>
      </c>
      <c r="E56" s="596" t="s">
        <v>967</v>
      </c>
      <c r="F56" s="597" t="s">
        <v>1228</v>
      </c>
      <c r="G56" s="597">
        <v>512</v>
      </c>
      <c r="H56" s="598">
        <v>266</v>
      </c>
      <c r="I56" s="599" t="s">
        <v>934</v>
      </c>
      <c r="J56" s="599" t="s">
        <v>935</v>
      </c>
      <c r="K56" s="600" t="s">
        <v>927</v>
      </c>
      <c r="L56" s="601">
        <v>126</v>
      </c>
      <c r="M56" s="602" t="s">
        <v>928</v>
      </c>
      <c r="N56" s="599" t="s">
        <v>945</v>
      </c>
      <c r="O56" s="599" t="s">
        <v>930</v>
      </c>
      <c r="P56" s="599" t="s">
        <v>931</v>
      </c>
      <c r="Q56" s="599" t="s">
        <v>932</v>
      </c>
      <c r="R56" s="603">
        <v>1</v>
      </c>
      <c r="S56" s="594"/>
      <c r="T56" s="492"/>
    </row>
    <row r="57" spans="1:20" s="467" customFormat="1" ht="30" customHeight="1">
      <c r="A57" s="594">
        <v>53</v>
      </c>
      <c r="B57" s="594" t="s">
        <v>339</v>
      </c>
      <c r="C57" s="594" t="s">
        <v>1395</v>
      </c>
      <c r="D57" s="595" t="s">
        <v>1396</v>
      </c>
      <c r="E57" s="596" t="s">
        <v>970</v>
      </c>
      <c r="F57" s="597" t="s">
        <v>1231</v>
      </c>
      <c r="G57" s="597">
        <v>0</v>
      </c>
      <c r="H57" s="598">
        <v>0</v>
      </c>
      <c r="I57" s="599" t="s">
        <v>934</v>
      </c>
      <c r="J57" s="599" t="s">
        <v>935</v>
      </c>
      <c r="K57" s="600" t="s">
        <v>927</v>
      </c>
      <c r="L57" s="601">
        <v>79</v>
      </c>
      <c r="M57" s="602" t="s">
        <v>928</v>
      </c>
      <c r="N57" s="599" t="s">
        <v>945</v>
      </c>
      <c r="O57" s="599" t="s">
        <v>930</v>
      </c>
      <c r="P57" s="599" t="s">
        <v>931</v>
      </c>
      <c r="Q57" s="599" t="s">
        <v>932</v>
      </c>
      <c r="R57" s="603">
        <v>1</v>
      </c>
      <c r="S57" s="594"/>
      <c r="T57" s="492"/>
    </row>
    <row r="58" spans="1:20" s="467" customFormat="1" ht="30" customHeight="1">
      <c r="A58" s="594">
        <v>54</v>
      </c>
      <c r="B58" s="594" t="s">
        <v>339</v>
      </c>
      <c r="C58" s="594" t="s">
        <v>1420</v>
      </c>
      <c r="D58" s="612" t="s">
        <v>1421</v>
      </c>
      <c r="E58" s="596" t="s">
        <v>973</v>
      </c>
      <c r="F58" s="597" t="s">
        <v>1234</v>
      </c>
      <c r="G58" s="597">
        <v>0</v>
      </c>
      <c r="H58" s="598">
        <v>0</v>
      </c>
      <c r="I58" s="599" t="s">
        <v>934</v>
      </c>
      <c r="J58" s="599" t="s">
        <v>935</v>
      </c>
      <c r="K58" s="600" t="s">
        <v>927</v>
      </c>
      <c r="L58" s="601">
        <v>312</v>
      </c>
      <c r="M58" s="602" t="s">
        <v>928</v>
      </c>
      <c r="N58" s="599" t="s">
        <v>929</v>
      </c>
      <c r="O58" s="599" t="s">
        <v>930</v>
      </c>
      <c r="P58" s="599" t="s">
        <v>931</v>
      </c>
      <c r="Q58" s="599" t="s">
        <v>932</v>
      </c>
      <c r="R58" s="613">
        <v>1</v>
      </c>
      <c r="S58" s="594"/>
      <c r="T58" s="492"/>
    </row>
    <row r="59" spans="1:20" s="467" customFormat="1" ht="30" customHeight="1">
      <c r="A59" s="594">
        <v>55</v>
      </c>
      <c r="B59" s="594" t="s">
        <v>339</v>
      </c>
      <c r="C59" s="594" t="s">
        <v>1401</v>
      </c>
      <c r="D59" s="595" t="s">
        <v>1405</v>
      </c>
      <c r="E59" s="596" t="s">
        <v>959</v>
      </c>
      <c r="F59" s="597" t="s">
        <v>1218</v>
      </c>
      <c r="G59" s="597">
        <v>19111</v>
      </c>
      <c r="H59" s="598">
        <v>1136</v>
      </c>
      <c r="I59" s="599" t="s">
        <v>926</v>
      </c>
      <c r="J59" s="599" t="s">
        <v>238</v>
      </c>
      <c r="K59" s="600" t="s">
        <v>927</v>
      </c>
      <c r="L59" s="601">
        <v>1720</v>
      </c>
      <c r="M59" s="602" t="s">
        <v>928</v>
      </c>
      <c r="N59" s="599" t="s">
        <v>945</v>
      </c>
      <c r="O59" s="599" t="s">
        <v>930</v>
      </c>
      <c r="P59" s="599" t="s">
        <v>931</v>
      </c>
      <c r="Q59" s="599" t="s">
        <v>932</v>
      </c>
      <c r="R59" s="603">
        <v>1</v>
      </c>
      <c r="S59" s="594"/>
      <c r="T59" s="492"/>
    </row>
    <row r="60" spans="1:20" s="467" customFormat="1" ht="30" customHeight="1">
      <c r="A60" s="594">
        <v>56</v>
      </c>
      <c r="B60" s="594" t="s">
        <v>339</v>
      </c>
      <c r="C60" s="594" t="s">
        <v>1416</v>
      </c>
      <c r="D60" s="595" t="s">
        <v>1417</v>
      </c>
      <c r="E60" s="596" t="s">
        <v>971</v>
      </c>
      <c r="F60" s="597" t="s">
        <v>1232</v>
      </c>
      <c r="G60" s="597">
        <v>0</v>
      </c>
      <c r="H60" s="598">
        <v>0</v>
      </c>
      <c r="I60" s="599" t="s">
        <v>934</v>
      </c>
      <c r="J60" s="599" t="s">
        <v>935</v>
      </c>
      <c r="K60" s="600" t="s">
        <v>927</v>
      </c>
      <c r="L60" s="601">
        <v>520</v>
      </c>
      <c r="M60" s="602" t="s">
        <v>928</v>
      </c>
      <c r="N60" s="614" t="s">
        <v>929</v>
      </c>
      <c r="O60" s="599" t="s">
        <v>930</v>
      </c>
      <c r="P60" s="599" t="s">
        <v>931</v>
      </c>
      <c r="Q60" s="599" t="s">
        <v>932</v>
      </c>
      <c r="R60" s="603">
        <v>1</v>
      </c>
      <c r="S60" s="594"/>
      <c r="T60" s="492"/>
    </row>
    <row r="61" spans="1:20" s="467" customFormat="1" ht="30" customHeight="1">
      <c r="A61" s="594">
        <v>57</v>
      </c>
      <c r="B61" s="594" t="s">
        <v>339</v>
      </c>
      <c r="C61" s="594" t="s">
        <v>1418</v>
      </c>
      <c r="D61" s="595" t="s">
        <v>1419</v>
      </c>
      <c r="E61" s="596" t="s">
        <v>972</v>
      </c>
      <c r="F61" s="597" t="s">
        <v>1233</v>
      </c>
      <c r="G61" s="597">
        <v>0</v>
      </c>
      <c r="H61" s="598">
        <v>0</v>
      </c>
      <c r="I61" s="599" t="s">
        <v>934</v>
      </c>
      <c r="J61" s="599" t="s">
        <v>935</v>
      </c>
      <c r="K61" s="600" t="s">
        <v>927</v>
      </c>
      <c r="L61" s="601">
        <v>271</v>
      </c>
      <c r="M61" s="602" t="s">
        <v>928</v>
      </c>
      <c r="N61" s="599" t="s">
        <v>945</v>
      </c>
      <c r="O61" s="599" t="s">
        <v>930</v>
      </c>
      <c r="P61" s="599" t="s">
        <v>931</v>
      </c>
      <c r="Q61" s="599" t="s">
        <v>932</v>
      </c>
      <c r="R61" s="603">
        <v>1</v>
      </c>
      <c r="S61" s="594"/>
      <c r="T61" s="492"/>
    </row>
    <row r="62" spans="1:20" s="467" customFormat="1" ht="30" customHeight="1">
      <c r="A62" s="594">
        <v>58</v>
      </c>
      <c r="B62" s="594" t="s">
        <v>339</v>
      </c>
      <c r="C62" s="594" t="s">
        <v>1403</v>
      </c>
      <c r="D62" s="595" t="s">
        <v>1404</v>
      </c>
      <c r="E62" s="596" t="s">
        <v>961</v>
      </c>
      <c r="F62" s="597" t="s">
        <v>1220</v>
      </c>
      <c r="G62" s="597">
        <v>2766</v>
      </c>
      <c r="H62" s="598">
        <v>1620</v>
      </c>
      <c r="I62" s="599" t="s">
        <v>926</v>
      </c>
      <c r="J62" s="599" t="s">
        <v>238</v>
      </c>
      <c r="K62" s="600" t="s">
        <v>927</v>
      </c>
      <c r="L62" s="601">
        <v>829</v>
      </c>
      <c r="M62" s="602" t="s">
        <v>928</v>
      </c>
      <c r="N62" s="599" t="s">
        <v>945</v>
      </c>
      <c r="O62" s="599" t="s">
        <v>930</v>
      </c>
      <c r="P62" s="599" t="s">
        <v>931</v>
      </c>
      <c r="Q62" s="599" t="s">
        <v>932</v>
      </c>
      <c r="R62" s="603">
        <v>1</v>
      </c>
      <c r="S62" s="594"/>
      <c r="T62" s="492"/>
    </row>
    <row r="63" spans="1:20" s="467" customFormat="1" ht="30" customHeight="1">
      <c r="A63" s="594">
        <v>59</v>
      </c>
      <c r="B63" s="594" t="s">
        <v>339</v>
      </c>
      <c r="C63" s="594" t="s">
        <v>1409</v>
      </c>
      <c r="D63" s="595" t="s">
        <v>1410</v>
      </c>
      <c r="E63" s="596" t="s">
        <v>960</v>
      </c>
      <c r="F63" s="597" t="s">
        <v>1221</v>
      </c>
      <c r="G63" s="597">
        <v>2992</v>
      </c>
      <c r="H63" s="598">
        <v>2910</v>
      </c>
      <c r="I63" s="599" t="s">
        <v>926</v>
      </c>
      <c r="J63" s="599" t="s">
        <v>238</v>
      </c>
      <c r="K63" s="600" t="s">
        <v>927</v>
      </c>
      <c r="L63" s="601">
        <v>897</v>
      </c>
      <c r="M63" s="602" t="s">
        <v>928</v>
      </c>
      <c r="N63" s="599" t="s">
        <v>945</v>
      </c>
      <c r="O63" s="599" t="s">
        <v>930</v>
      </c>
      <c r="P63" s="599" t="s">
        <v>931</v>
      </c>
      <c r="Q63" s="599" t="s">
        <v>932</v>
      </c>
      <c r="R63" s="603">
        <v>1</v>
      </c>
      <c r="S63" s="594"/>
      <c r="T63" s="492"/>
    </row>
    <row r="64" spans="1:20" s="467" customFormat="1" ht="30" customHeight="1">
      <c r="A64" s="594">
        <v>60</v>
      </c>
      <c r="B64" s="594" t="s">
        <v>339</v>
      </c>
      <c r="C64" s="594" t="s">
        <v>1401</v>
      </c>
      <c r="D64" s="595" t="s">
        <v>1406</v>
      </c>
      <c r="E64" s="596" t="s">
        <v>960</v>
      </c>
      <c r="F64" s="597" t="s">
        <v>1219</v>
      </c>
      <c r="G64" s="597">
        <v>9480</v>
      </c>
      <c r="H64" s="598">
        <v>4805</v>
      </c>
      <c r="I64" s="599" t="s">
        <v>926</v>
      </c>
      <c r="J64" s="599" t="s">
        <v>238</v>
      </c>
      <c r="K64" s="600" t="s">
        <v>927</v>
      </c>
      <c r="L64" s="601">
        <v>3087</v>
      </c>
      <c r="M64" s="602" t="s">
        <v>928</v>
      </c>
      <c r="N64" s="599" t="s">
        <v>945</v>
      </c>
      <c r="O64" s="599" t="s">
        <v>930</v>
      </c>
      <c r="P64" s="599" t="s">
        <v>931</v>
      </c>
      <c r="Q64" s="599" t="s">
        <v>932</v>
      </c>
      <c r="R64" s="603">
        <v>1</v>
      </c>
      <c r="S64" s="594"/>
      <c r="T64" s="492"/>
    </row>
    <row r="65" spans="1:20" s="467" customFormat="1" ht="30" customHeight="1">
      <c r="A65" s="594">
        <v>61</v>
      </c>
      <c r="B65" s="594" t="s">
        <v>339</v>
      </c>
      <c r="C65" s="594" t="s">
        <v>1401</v>
      </c>
      <c r="D65" s="595" t="s">
        <v>1402</v>
      </c>
      <c r="E65" s="596" t="s">
        <v>961</v>
      </c>
      <c r="F65" s="597" t="s">
        <v>1220</v>
      </c>
      <c r="G65" s="597">
        <v>3555</v>
      </c>
      <c r="H65" s="598">
        <v>1854</v>
      </c>
      <c r="I65" s="599" t="s">
        <v>926</v>
      </c>
      <c r="J65" s="599" t="s">
        <v>238</v>
      </c>
      <c r="K65" s="600" t="s">
        <v>927</v>
      </c>
      <c r="L65" s="601">
        <v>1167</v>
      </c>
      <c r="M65" s="602" t="s">
        <v>928</v>
      </c>
      <c r="N65" s="599" t="s">
        <v>945</v>
      </c>
      <c r="O65" s="599" t="s">
        <v>930</v>
      </c>
      <c r="P65" s="599" t="s">
        <v>931</v>
      </c>
      <c r="Q65" s="599" t="s">
        <v>932</v>
      </c>
      <c r="R65" s="603">
        <v>1</v>
      </c>
      <c r="S65" s="594"/>
      <c r="T65" s="492"/>
    </row>
    <row r="66" spans="1:20" s="467" customFormat="1" ht="30" customHeight="1">
      <c r="A66" s="594">
        <v>62</v>
      </c>
      <c r="B66" s="594" t="s">
        <v>339</v>
      </c>
      <c r="C66" s="594" t="s">
        <v>1401</v>
      </c>
      <c r="D66" s="595" t="s">
        <v>1411</v>
      </c>
      <c r="E66" s="596" t="s">
        <v>961</v>
      </c>
      <c r="F66" s="597" t="s">
        <v>1222</v>
      </c>
      <c r="G66" s="597">
        <v>3037</v>
      </c>
      <c r="H66" s="598">
        <v>1709</v>
      </c>
      <c r="I66" s="599" t="s">
        <v>926</v>
      </c>
      <c r="J66" s="599" t="s">
        <v>238</v>
      </c>
      <c r="K66" s="600" t="s">
        <v>927</v>
      </c>
      <c r="L66" s="601">
        <v>911</v>
      </c>
      <c r="M66" s="602" t="s">
        <v>928</v>
      </c>
      <c r="N66" s="599" t="s">
        <v>945</v>
      </c>
      <c r="O66" s="599" t="s">
        <v>930</v>
      </c>
      <c r="P66" s="599" t="s">
        <v>931</v>
      </c>
      <c r="Q66" s="599" t="s">
        <v>932</v>
      </c>
      <c r="R66" s="603">
        <v>1</v>
      </c>
      <c r="S66" s="594"/>
      <c r="T66" s="492"/>
    </row>
    <row r="67" spans="1:20" s="467" customFormat="1" ht="30" customHeight="1">
      <c r="A67" s="594">
        <v>63</v>
      </c>
      <c r="B67" s="594" t="s">
        <v>339</v>
      </c>
      <c r="C67" s="594" t="s">
        <v>962</v>
      </c>
      <c r="D67" s="595" t="s">
        <v>962</v>
      </c>
      <c r="E67" s="596" t="s">
        <v>1392</v>
      </c>
      <c r="F67" s="597" t="s">
        <v>1225</v>
      </c>
      <c r="G67" s="597">
        <v>180</v>
      </c>
      <c r="H67" s="598">
        <v>0</v>
      </c>
      <c r="I67" s="599" t="s">
        <v>926</v>
      </c>
      <c r="J67" s="599" t="s">
        <v>238</v>
      </c>
      <c r="K67" s="600" t="s">
        <v>927</v>
      </c>
      <c r="L67" s="601">
        <v>610</v>
      </c>
      <c r="M67" s="602" t="s">
        <v>928</v>
      </c>
      <c r="N67" s="599" t="s">
        <v>945</v>
      </c>
      <c r="O67" s="599" t="s">
        <v>930</v>
      </c>
      <c r="P67" s="599" t="s">
        <v>931</v>
      </c>
      <c r="Q67" s="599" t="s">
        <v>932</v>
      </c>
      <c r="R67" s="603">
        <v>2</v>
      </c>
      <c r="S67" s="594"/>
      <c r="T67" s="492"/>
    </row>
    <row r="68" spans="1:20" s="467" customFormat="1" ht="30" customHeight="1">
      <c r="A68" s="594">
        <v>64</v>
      </c>
      <c r="B68" s="594" t="s">
        <v>339</v>
      </c>
      <c r="C68" s="594" t="s">
        <v>963</v>
      </c>
      <c r="D68" s="595" t="s">
        <v>963</v>
      </c>
      <c r="E68" s="596" t="s">
        <v>964</v>
      </c>
      <c r="F68" s="597"/>
      <c r="G68" s="597">
        <v>6</v>
      </c>
      <c r="H68" s="598">
        <v>0</v>
      </c>
      <c r="I68" s="599" t="s">
        <v>926</v>
      </c>
      <c r="J68" s="599" t="s">
        <v>238</v>
      </c>
      <c r="K68" s="600" t="s">
        <v>927</v>
      </c>
      <c r="L68" s="601">
        <v>195</v>
      </c>
      <c r="M68" s="602" t="s">
        <v>928</v>
      </c>
      <c r="N68" s="599" t="s">
        <v>945</v>
      </c>
      <c r="O68" s="599" t="s">
        <v>930</v>
      </c>
      <c r="P68" s="599" t="s">
        <v>931</v>
      </c>
      <c r="Q68" s="599" t="s">
        <v>932</v>
      </c>
      <c r="R68" s="603">
        <v>1</v>
      </c>
      <c r="S68" s="594"/>
      <c r="T68" s="492"/>
    </row>
    <row r="69" spans="1:20" s="467" customFormat="1" ht="30" customHeight="1">
      <c r="A69" s="594">
        <v>65</v>
      </c>
      <c r="B69" s="594" t="s">
        <v>339</v>
      </c>
      <c r="C69" s="594" t="s">
        <v>1401</v>
      </c>
      <c r="D69" s="595" t="s">
        <v>1407</v>
      </c>
      <c r="E69" s="596" t="s">
        <v>960</v>
      </c>
      <c r="F69" s="597" t="s">
        <v>1223</v>
      </c>
      <c r="G69" s="597">
        <v>3436</v>
      </c>
      <c r="H69" s="598">
        <v>2095</v>
      </c>
      <c r="I69" s="599" t="s">
        <v>926</v>
      </c>
      <c r="J69" s="599" t="s">
        <v>238</v>
      </c>
      <c r="K69" s="600" t="s">
        <v>927</v>
      </c>
      <c r="L69" s="601">
        <v>1030</v>
      </c>
      <c r="M69" s="602" t="s">
        <v>928</v>
      </c>
      <c r="N69" s="599" t="s">
        <v>945</v>
      </c>
      <c r="O69" s="599" t="s">
        <v>930</v>
      </c>
      <c r="P69" s="599" t="s">
        <v>931</v>
      </c>
      <c r="Q69" s="599" t="s">
        <v>932</v>
      </c>
      <c r="R69" s="603">
        <v>1</v>
      </c>
      <c r="S69" s="594"/>
      <c r="T69" s="492"/>
    </row>
    <row r="70" spans="1:20" s="467" customFormat="1" ht="30" customHeight="1">
      <c r="A70" s="594">
        <v>66</v>
      </c>
      <c r="B70" s="594" t="s">
        <v>339</v>
      </c>
      <c r="C70" s="594" t="s">
        <v>1401</v>
      </c>
      <c r="D70" s="595" t="s">
        <v>1408</v>
      </c>
      <c r="E70" s="596" t="s">
        <v>961</v>
      </c>
      <c r="F70" s="597" t="s">
        <v>1224</v>
      </c>
      <c r="G70" s="597">
        <v>3943</v>
      </c>
      <c r="H70" s="598">
        <v>1841</v>
      </c>
      <c r="I70" s="599" t="s">
        <v>926</v>
      </c>
      <c r="J70" s="599" t="s">
        <v>238</v>
      </c>
      <c r="K70" s="600" t="s">
        <v>927</v>
      </c>
      <c r="L70" s="601">
        <v>1182</v>
      </c>
      <c r="M70" s="602" t="s">
        <v>928</v>
      </c>
      <c r="N70" s="599" t="s">
        <v>945</v>
      </c>
      <c r="O70" s="599" t="s">
        <v>930</v>
      </c>
      <c r="P70" s="599" t="s">
        <v>931</v>
      </c>
      <c r="Q70" s="599" t="s">
        <v>932</v>
      </c>
      <c r="R70" s="603">
        <v>1</v>
      </c>
      <c r="S70" s="594"/>
      <c r="T70" s="492"/>
    </row>
    <row r="71" spans="1:20" s="467" customFormat="1" ht="30" customHeight="1">
      <c r="A71" s="594">
        <v>67</v>
      </c>
      <c r="B71" s="594" t="s">
        <v>339</v>
      </c>
      <c r="C71" s="594" t="s">
        <v>1414</v>
      </c>
      <c r="D71" s="595" t="s">
        <v>1415</v>
      </c>
      <c r="E71" s="596" t="s">
        <v>974</v>
      </c>
      <c r="F71" s="597" t="s">
        <v>1235</v>
      </c>
      <c r="G71" s="597">
        <v>0</v>
      </c>
      <c r="H71" s="598">
        <v>0</v>
      </c>
      <c r="I71" s="599" t="s">
        <v>934</v>
      </c>
      <c r="J71" s="599" t="s">
        <v>935</v>
      </c>
      <c r="K71" s="600" t="s">
        <v>927</v>
      </c>
      <c r="L71" s="601">
        <v>300</v>
      </c>
      <c r="M71" s="602" t="s">
        <v>928</v>
      </c>
      <c r="N71" s="599" t="s">
        <v>929</v>
      </c>
      <c r="O71" s="599" t="s">
        <v>930</v>
      </c>
      <c r="P71" s="599" t="s">
        <v>931</v>
      </c>
      <c r="Q71" s="599" t="s">
        <v>932</v>
      </c>
      <c r="R71" s="603">
        <v>1</v>
      </c>
      <c r="S71" s="594"/>
      <c r="T71" s="492"/>
    </row>
    <row r="72" spans="1:20" s="467" customFormat="1" ht="30" customHeight="1">
      <c r="A72" s="594">
        <v>68</v>
      </c>
      <c r="B72" s="594" t="s">
        <v>339</v>
      </c>
      <c r="C72" s="594" t="s">
        <v>1412</v>
      </c>
      <c r="D72" s="595" t="s">
        <v>1412</v>
      </c>
      <c r="E72" s="596" t="s">
        <v>975</v>
      </c>
      <c r="F72" s="597" t="s">
        <v>1236</v>
      </c>
      <c r="G72" s="597">
        <v>193</v>
      </c>
      <c r="H72" s="598">
        <v>189</v>
      </c>
      <c r="I72" s="599" t="s">
        <v>934</v>
      </c>
      <c r="J72" s="599" t="s">
        <v>935</v>
      </c>
      <c r="K72" s="600" t="s">
        <v>927</v>
      </c>
      <c r="L72" s="601">
        <v>154</v>
      </c>
      <c r="M72" s="602" t="s">
        <v>928</v>
      </c>
      <c r="N72" s="599" t="s">
        <v>945</v>
      </c>
      <c r="O72" s="599" t="s">
        <v>930</v>
      </c>
      <c r="P72" s="599" t="s">
        <v>931</v>
      </c>
      <c r="Q72" s="599" t="s">
        <v>932</v>
      </c>
      <c r="R72" s="603">
        <v>1</v>
      </c>
      <c r="S72" s="594"/>
      <c r="T72" s="492"/>
    </row>
    <row r="73" spans="1:20" s="467" customFormat="1" ht="30" customHeight="1">
      <c r="A73" s="594">
        <v>69</v>
      </c>
      <c r="B73" s="594" t="s">
        <v>339</v>
      </c>
      <c r="C73" s="594" t="s">
        <v>1390</v>
      </c>
      <c r="D73" s="595" t="s">
        <v>1413</v>
      </c>
      <c r="E73" s="596" t="s">
        <v>966</v>
      </c>
      <c r="F73" s="597" t="s">
        <v>1237</v>
      </c>
      <c r="G73" s="597">
        <v>0</v>
      </c>
      <c r="H73" s="598">
        <v>0</v>
      </c>
      <c r="I73" s="599" t="s">
        <v>934</v>
      </c>
      <c r="J73" s="599" t="s">
        <v>935</v>
      </c>
      <c r="K73" s="600" t="s">
        <v>927</v>
      </c>
      <c r="L73" s="601">
        <v>130</v>
      </c>
      <c r="M73" s="602" t="s">
        <v>928</v>
      </c>
      <c r="N73" s="599" t="s">
        <v>945</v>
      </c>
      <c r="O73" s="599" t="s">
        <v>930</v>
      </c>
      <c r="P73" s="599" t="s">
        <v>931</v>
      </c>
      <c r="Q73" s="599" t="s">
        <v>932</v>
      </c>
      <c r="R73" s="603">
        <v>1</v>
      </c>
      <c r="S73" s="594"/>
      <c r="T73" s="492"/>
    </row>
    <row r="74" spans="1:20" s="467" customFormat="1" ht="30" customHeight="1">
      <c r="A74" s="594">
        <v>70</v>
      </c>
      <c r="B74" s="594" t="s">
        <v>339</v>
      </c>
      <c r="C74" s="594" t="s">
        <v>976</v>
      </c>
      <c r="D74" s="595" t="s">
        <v>976</v>
      </c>
      <c r="E74" s="596" t="s">
        <v>964</v>
      </c>
      <c r="F74" s="597"/>
      <c r="G74" s="597">
        <v>364</v>
      </c>
      <c r="H74" s="598"/>
      <c r="I74" s="599" t="s">
        <v>926</v>
      </c>
      <c r="J74" s="599" t="s">
        <v>238</v>
      </c>
      <c r="K74" s="600" t="s">
        <v>927</v>
      </c>
      <c r="L74" s="601">
        <v>189</v>
      </c>
      <c r="M74" s="602" t="s">
        <v>928</v>
      </c>
      <c r="N74" s="599" t="s">
        <v>945</v>
      </c>
      <c r="O74" s="599"/>
      <c r="P74" s="599" t="s">
        <v>831</v>
      </c>
      <c r="Q74" s="599"/>
      <c r="R74" s="603"/>
      <c r="S74" s="594" t="s">
        <v>977</v>
      </c>
      <c r="T74" s="492"/>
    </row>
    <row r="75" spans="1:20" s="467" customFormat="1" ht="30" customHeight="1">
      <c r="A75" s="594">
        <v>71</v>
      </c>
      <c r="B75" s="594" t="s">
        <v>339</v>
      </c>
      <c r="C75" s="594" t="s">
        <v>1388</v>
      </c>
      <c r="D75" s="595" t="s">
        <v>1389</v>
      </c>
      <c r="E75" s="596" t="s">
        <v>965</v>
      </c>
      <c r="F75" s="597" t="s">
        <v>1226</v>
      </c>
      <c r="G75" s="597">
        <v>188</v>
      </c>
      <c r="H75" s="598">
        <v>98</v>
      </c>
      <c r="I75" s="599" t="s">
        <v>938</v>
      </c>
      <c r="J75" s="599" t="s">
        <v>935</v>
      </c>
      <c r="K75" s="600"/>
      <c r="L75" s="601">
        <v>50</v>
      </c>
      <c r="M75" s="602" t="s">
        <v>831</v>
      </c>
      <c r="N75" s="599" t="s">
        <v>945</v>
      </c>
      <c r="O75" s="599" t="s">
        <v>930</v>
      </c>
      <c r="P75" s="599" t="s">
        <v>931</v>
      </c>
      <c r="Q75" s="599" t="s">
        <v>932</v>
      </c>
      <c r="R75" s="603">
        <v>1</v>
      </c>
      <c r="S75" s="594"/>
      <c r="T75" s="492"/>
    </row>
    <row r="76" spans="1:20" s="467" customFormat="1" ht="30" customHeight="1">
      <c r="A76" s="594">
        <v>72</v>
      </c>
      <c r="B76" s="594" t="s">
        <v>307</v>
      </c>
      <c r="C76" s="594" t="s">
        <v>1422</v>
      </c>
      <c r="D76" s="595" t="s">
        <v>1422</v>
      </c>
      <c r="E76" s="596" t="s">
        <v>978</v>
      </c>
      <c r="F76" s="597" t="s">
        <v>1238</v>
      </c>
      <c r="G76" s="597">
        <v>12000</v>
      </c>
      <c r="H76" s="598">
        <v>11000</v>
      </c>
      <c r="I76" s="599" t="s">
        <v>926</v>
      </c>
      <c r="J76" s="599" t="s">
        <v>238</v>
      </c>
      <c r="K76" s="600" t="s">
        <v>927</v>
      </c>
      <c r="L76" s="601">
        <v>3900</v>
      </c>
      <c r="M76" s="602" t="s">
        <v>928</v>
      </c>
      <c r="N76" s="599" t="s">
        <v>945</v>
      </c>
      <c r="O76" s="599" t="s">
        <v>930</v>
      </c>
      <c r="P76" s="599" t="s">
        <v>979</v>
      </c>
      <c r="Q76" s="599" t="s">
        <v>932</v>
      </c>
      <c r="R76" s="603">
        <v>1</v>
      </c>
      <c r="S76" s="594"/>
      <c r="T76" s="492"/>
    </row>
    <row r="77" spans="1:20" s="467" customFormat="1" ht="30" customHeight="1">
      <c r="A77" s="594">
        <v>73</v>
      </c>
      <c r="B77" s="594" t="s">
        <v>309</v>
      </c>
      <c r="C77" s="594" t="s">
        <v>1577</v>
      </c>
      <c r="D77" s="595"/>
      <c r="E77" s="596" t="s">
        <v>980</v>
      </c>
      <c r="F77" s="597" t="s">
        <v>1243</v>
      </c>
      <c r="G77" s="597">
        <v>0</v>
      </c>
      <c r="H77" s="598">
        <v>0</v>
      </c>
      <c r="I77" s="599" t="s">
        <v>938</v>
      </c>
      <c r="J77" s="599" t="s">
        <v>18</v>
      </c>
      <c r="K77" s="600"/>
      <c r="L77" s="601">
        <v>206</v>
      </c>
      <c r="M77" s="602" t="s">
        <v>831</v>
      </c>
      <c r="N77" s="599" t="s">
        <v>945</v>
      </c>
      <c r="O77" s="599" t="s">
        <v>930</v>
      </c>
      <c r="P77" s="599" t="s">
        <v>931</v>
      </c>
      <c r="Q77" s="599" t="s">
        <v>932</v>
      </c>
      <c r="R77" s="603">
        <v>2</v>
      </c>
      <c r="S77" s="594"/>
      <c r="T77" s="492"/>
    </row>
    <row r="78" spans="1:20" s="467" customFormat="1" ht="30" customHeight="1">
      <c r="A78" s="594">
        <v>74</v>
      </c>
      <c r="B78" s="594" t="s">
        <v>309</v>
      </c>
      <c r="C78" s="594" t="s">
        <v>1578</v>
      </c>
      <c r="D78" s="595"/>
      <c r="E78" s="596" t="s">
        <v>982</v>
      </c>
      <c r="F78" s="597" t="s">
        <v>1242</v>
      </c>
      <c r="G78" s="597">
        <v>0</v>
      </c>
      <c r="H78" s="598">
        <v>0</v>
      </c>
      <c r="I78" s="599" t="s">
        <v>938</v>
      </c>
      <c r="J78" s="599" t="s">
        <v>18</v>
      </c>
      <c r="K78" s="600"/>
      <c r="L78" s="601">
        <v>190</v>
      </c>
      <c r="M78" s="602" t="s">
        <v>831</v>
      </c>
      <c r="N78" s="599" t="s">
        <v>945</v>
      </c>
      <c r="O78" s="599" t="s">
        <v>930</v>
      </c>
      <c r="P78" s="599" t="s">
        <v>931</v>
      </c>
      <c r="Q78" s="599" t="s">
        <v>932</v>
      </c>
      <c r="R78" s="603">
        <v>4</v>
      </c>
      <c r="S78" s="594"/>
      <c r="T78" s="492"/>
    </row>
    <row r="79" spans="1:20" s="467" customFormat="1" ht="30" customHeight="1">
      <c r="A79" s="594">
        <v>75</v>
      </c>
      <c r="B79" s="594" t="s">
        <v>309</v>
      </c>
      <c r="C79" s="594" t="s">
        <v>1579</v>
      </c>
      <c r="D79" s="595"/>
      <c r="E79" s="596" t="s">
        <v>981</v>
      </c>
      <c r="F79" s="597" t="s">
        <v>1240</v>
      </c>
      <c r="G79" s="597">
        <v>0</v>
      </c>
      <c r="H79" s="598">
        <v>0</v>
      </c>
      <c r="I79" s="599" t="s">
        <v>938</v>
      </c>
      <c r="J79" s="599" t="s">
        <v>18</v>
      </c>
      <c r="K79" s="600"/>
      <c r="L79" s="601">
        <v>104</v>
      </c>
      <c r="M79" s="602" t="s">
        <v>831</v>
      </c>
      <c r="N79" s="599" t="s">
        <v>945</v>
      </c>
      <c r="O79" s="599" t="s">
        <v>930</v>
      </c>
      <c r="P79" s="599" t="s">
        <v>931</v>
      </c>
      <c r="Q79" s="599" t="s">
        <v>932</v>
      </c>
      <c r="R79" s="603">
        <v>2</v>
      </c>
      <c r="S79" s="594"/>
      <c r="T79" s="492"/>
    </row>
    <row r="80" spans="1:20" s="467" customFormat="1" ht="30" customHeight="1">
      <c r="A80" s="594">
        <v>76</v>
      </c>
      <c r="B80" s="594" t="s">
        <v>309</v>
      </c>
      <c r="C80" s="594" t="s">
        <v>1580</v>
      </c>
      <c r="D80" s="595"/>
      <c r="E80" s="596" t="s">
        <v>980</v>
      </c>
      <c r="F80" s="597" t="s">
        <v>1239</v>
      </c>
      <c r="G80" s="597">
        <v>0</v>
      </c>
      <c r="H80" s="598">
        <v>0</v>
      </c>
      <c r="I80" s="599" t="s">
        <v>938</v>
      </c>
      <c r="J80" s="599" t="s">
        <v>18</v>
      </c>
      <c r="K80" s="600"/>
      <c r="L80" s="601">
        <v>100</v>
      </c>
      <c r="M80" s="602" t="s">
        <v>831</v>
      </c>
      <c r="N80" s="599" t="s">
        <v>945</v>
      </c>
      <c r="O80" s="599" t="s">
        <v>930</v>
      </c>
      <c r="P80" s="599" t="s">
        <v>931</v>
      </c>
      <c r="Q80" s="599" t="s">
        <v>932</v>
      </c>
      <c r="R80" s="603">
        <v>2</v>
      </c>
      <c r="S80" s="594"/>
      <c r="T80" s="492"/>
    </row>
    <row r="81" spans="1:20" s="467" customFormat="1" ht="30" customHeight="1">
      <c r="A81" s="594">
        <v>77</v>
      </c>
      <c r="B81" s="594" t="s">
        <v>309</v>
      </c>
      <c r="C81" s="594" t="s">
        <v>1581</v>
      </c>
      <c r="D81" s="595"/>
      <c r="E81" s="596" t="s">
        <v>983</v>
      </c>
      <c r="F81" s="597" t="s">
        <v>1424</v>
      </c>
      <c r="G81" s="597">
        <v>447</v>
      </c>
      <c r="H81" s="598">
        <v>447</v>
      </c>
      <c r="I81" s="599" t="s">
        <v>934</v>
      </c>
      <c r="J81" s="599" t="s">
        <v>936</v>
      </c>
      <c r="K81" s="600" t="s">
        <v>927</v>
      </c>
      <c r="L81" s="601">
        <v>120</v>
      </c>
      <c r="M81" s="602" t="s">
        <v>928</v>
      </c>
      <c r="N81" s="599" t="s">
        <v>945</v>
      </c>
      <c r="O81" s="599" t="s">
        <v>930</v>
      </c>
      <c r="P81" s="599" t="s">
        <v>931</v>
      </c>
      <c r="Q81" s="599" t="s">
        <v>932</v>
      </c>
      <c r="R81" s="603">
        <v>2</v>
      </c>
      <c r="S81" s="594"/>
      <c r="T81" s="492"/>
    </row>
    <row r="82" spans="1:20" s="467" customFormat="1" ht="30" customHeight="1">
      <c r="A82" s="594">
        <v>78</v>
      </c>
      <c r="B82" s="594" t="s">
        <v>309</v>
      </c>
      <c r="C82" s="594" t="s">
        <v>1582</v>
      </c>
      <c r="D82" s="595"/>
      <c r="E82" s="596" t="s">
        <v>982</v>
      </c>
      <c r="F82" s="597" t="s">
        <v>1241</v>
      </c>
      <c r="G82" s="597">
        <v>0</v>
      </c>
      <c r="H82" s="598">
        <v>0</v>
      </c>
      <c r="I82" s="599" t="s">
        <v>938</v>
      </c>
      <c r="J82" s="599" t="s">
        <v>18</v>
      </c>
      <c r="K82" s="600"/>
      <c r="L82" s="601">
        <v>120</v>
      </c>
      <c r="M82" s="602" t="s">
        <v>831</v>
      </c>
      <c r="N82" s="599" t="s">
        <v>945</v>
      </c>
      <c r="O82" s="599" t="s">
        <v>930</v>
      </c>
      <c r="P82" s="599" t="s">
        <v>931</v>
      </c>
      <c r="Q82" s="599" t="s">
        <v>932</v>
      </c>
      <c r="R82" s="603">
        <v>4</v>
      </c>
      <c r="S82" s="594"/>
      <c r="T82" s="492"/>
    </row>
    <row r="83" spans="1:20" s="467" customFormat="1" ht="30" customHeight="1">
      <c r="A83" s="594">
        <v>79</v>
      </c>
      <c r="B83" s="594" t="s">
        <v>309</v>
      </c>
      <c r="C83" s="594" t="s">
        <v>984</v>
      </c>
      <c r="D83" s="595"/>
      <c r="E83" s="596" t="s">
        <v>985</v>
      </c>
      <c r="F83" s="597" t="s">
        <v>1423</v>
      </c>
      <c r="G83" s="597">
        <v>724</v>
      </c>
      <c r="H83" s="598">
        <v>724</v>
      </c>
      <c r="I83" s="599" t="s">
        <v>934</v>
      </c>
      <c r="J83" s="599" t="s">
        <v>936</v>
      </c>
      <c r="K83" s="600" t="s">
        <v>927</v>
      </c>
      <c r="L83" s="601">
        <v>282</v>
      </c>
      <c r="M83" s="602" t="s">
        <v>928</v>
      </c>
      <c r="N83" s="599" t="s">
        <v>945</v>
      </c>
      <c r="O83" s="599" t="s">
        <v>930</v>
      </c>
      <c r="P83" s="599" t="s">
        <v>931</v>
      </c>
      <c r="Q83" s="599" t="s">
        <v>932</v>
      </c>
      <c r="R83" s="603">
        <v>4</v>
      </c>
      <c r="S83" s="594"/>
      <c r="T83" s="492"/>
    </row>
    <row r="84" spans="1:20" s="467" customFormat="1" ht="30" customHeight="1">
      <c r="A84" s="594">
        <v>80</v>
      </c>
      <c r="B84" s="594" t="s">
        <v>311</v>
      </c>
      <c r="C84" s="594" t="s">
        <v>1583</v>
      </c>
      <c r="D84" s="595" t="s">
        <v>1584</v>
      </c>
      <c r="E84" s="596" t="s">
        <v>988</v>
      </c>
      <c r="F84" s="597" t="s">
        <v>1245</v>
      </c>
      <c r="G84" s="597">
        <v>124</v>
      </c>
      <c r="H84" s="598">
        <v>0</v>
      </c>
      <c r="I84" s="599" t="s">
        <v>938</v>
      </c>
      <c r="J84" s="599" t="s">
        <v>18</v>
      </c>
      <c r="K84" s="600"/>
      <c r="L84" s="601">
        <v>50</v>
      </c>
      <c r="M84" s="602" t="s">
        <v>831</v>
      </c>
      <c r="N84" s="599" t="s">
        <v>945</v>
      </c>
      <c r="O84" s="599"/>
      <c r="P84" s="599" t="s">
        <v>831</v>
      </c>
      <c r="Q84" s="599" t="s">
        <v>987</v>
      </c>
      <c r="R84" s="603"/>
      <c r="S84" s="594" t="s">
        <v>1116</v>
      </c>
      <c r="T84" s="492"/>
    </row>
    <row r="85" spans="1:20" s="467" customFormat="1" ht="30" customHeight="1">
      <c r="A85" s="594">
        <v>81</v>
      </c>
      <c r="B85" s="594" t="s">
        <v>311</v>
      </c>
      <c r="C85" s="594" t="s">
        <v>1585</v>
      </c>
      <c r="D85" s="595" t="s">
        <v>1586</v>
      </c>
      <c r="E85" s="596" t="s">
        <v>986</v>
      </c>
      <c r="F85" s="597" t="s">
        <v>1244</v>
      </c>
      <c r="G85" s="597">
        <v>352</v>
      </c>
      <c r="H85" s="598">
        <v>0</v>
      </c>
      <c r="I85" s="599" t="s">
        <v>938</v>
      </c>
      <c r="J85" s="599" t="s">
        <v>18</v>
      </c>
      <c r="K85" s="600"/>
      <c r="L85" s="601">
        <v>126</v>
      </c>
      <c r="M85" s="602" t="s">
        <v>831</v>
      </c>
      <c r="N85" s="599" t="s">
        <v>945</v>
      </c>
      <c r="O85" s="599"/>
      <c r="P85" s="599" t="s">
        <v>831</v>
      </c>
      <c r="Q85" s="599" t="s">
        <v>987</v>
      </c>
      <c r="R85" s="603"/>
      <c r="S85" s="594" t="s">
        <v>1151</v>
      </c>
      <c r="T85" s="492"/>
    </row>
    <row r="86" spans="1:20" s="467" customFormat="1" ht="30" customHeight="1">
      <c r="A86" s="594">
        <v>82</v>
      </c>
      <c r="B86" s="594" t="s">
        <v>311</v>
      </c>
      <c r="C86" s="594" t="s">
        <v>1587</v>
      </c>
      <c r="D86" s="595" t="s">
        <v>1588</v>
      </c>
      <c r="E86" s="596" t="s">
        <v>989</v>
      </c>
      <c r="F86" s="597" t="s">
        <v>1246</v>
      </c>
      <c r="G86" s="597">
        <v>172</v>
      </c>
      <c r="H86" s="598">
        <v>0</v>
      </c>
      <c r="I86" s="599" t="s">
        <v>938</v>
      </c>
      <c r="J86" s="599" t="s">
        <v>18</v>
      </c>
      <c r="K86" s="600"/>
      <c r="L86" s="601">
        <v>60</v>
      </c>
      <c r="M86" s="602" t="s">
        <v>831</v>
      </c>
      <c r="N86" s="599" t="s">
        <v>945</v>
      </c>
      <c r="O86" s="599"/>
      <c r="P86" s="599" t="s">
        <v>831</v>
      </c>
      <c r="Q86" s="599" t="s">
        <v>987</v>
      </c>
      <c r="R86" s="603"/>
      <c r="S86" s="594" t="s">
        <v>1116</v>
      </c>
      <c r="T86" s="492"/>
    </row>
    <row r="87" spans="1:20" s="467" customFormat="1" ht="30" customHeight="1">
      <c r="A87" s="594">
        <v>83</v>
      </c>
      <c r="B87" s="594" t="s">
        <v>308</v>
      </c>
      <c r="C87" s="594" t="s">
        <v>1425</v>
      </c>
      <c r="D87" s="595" t="s">
        <v>1426</v>
      </c>
      <c r="E87" s="596" t="s">
        <v>740</v>
      </c>
      <c r="F87" s="597" t="s">
        <v>1247</v>
      </c>
      <c r="G87" s="597"/>
      <c r="H87" s="598"/>
      <c r="I87" s="599" t="s">
        <v>934</v>
      </c>
      <c r="J87" s="599" t="s">
        <v>18</v>
      </c>
      <c r="K87" s="600" t="s">
        <v>927</v>
      </c>
      <c r="L87" s="601"/>
      <c r="M87" s="602" t="s">
        <v>928</v>
      </c>
      <c r="N87" s="599" t="s">
        <v>929</v>
      </c>
      <c r="O87" s="599" t="s">
        <v>930</v>
      </c>
      <c r="P87" s="599" t="s">
        <v>931</v>
      </c>
      <c r="Q87" s="599" t="s">
        <v>932</v>
      </c>
      <c r="R87" s="603">
        <v>3</v>
      </c>
      <c r="S87" s="594"/>
      <c r="T87" s="492"/>
    </row>
    <row r="88" spans="1:20" s="467" customFormat="1" ht="30" customHeight="1">
      <c r="A88" s="594">
        <v>84</v>
      </c>
      <c r="B88" s="594" t="s">
        <v>313</v>
      </c>
      <c r="C88" s="594" t="s">
        <v>1438</v>
      </c>
      <c r="D88" s="595" t="s">
        <v>1439</v>
      </c>
      <c r="E88" s="596" t="s">
        <v>990</v>
      </c>
      <c r="F88" s="597" t="s">
        <v>1248</v>
      </c>
      <c r="G88" s="597">
        <v>169</v>
      </c>
      <c r="H88" s="598">
        <v>20</v>
      </c>
      <c r="I88" s="599" t="s">
        <v>934</v>
      </c>
      <c r="J88" s="599" t="s">
        <v>238</v>
      </c>
      <c r="K88" s="600" t="s">
        <v>927</v>
      </c>
      <c r="L88" s="601">
        <v>750</v>
      </c>
      <c r="M88" s="602" t="s">
        <v>928</v>
      </c>
      <c r="N88" s="599" t="s">
        <v>945</v>
      </c>
      <c r="O88" s="599" t="s">
        <v>930</v>
      </c>
      <c r="P88" s="599" t="s">
        <v>931</v>
      </c>
      <c r="Q88" s="599" t="s">
        <v>932</v>
      </c>
      <c r="R88" s="603">
        <v>2</v>
      </c>
      <c r="S88" s="594"/>
      <c r="T88" s="492"/>
    </row>
    <row r="89" spans="1:20" s="467" customFormat="1" ht="30" customHeight="1">
      <c r="A89" s="594">
        <v>85</v>
      </c>
      <c r="B89" s="594" t="s">
        <v>313</v>
      </c>
      <c r="C89" s="594" t="s">
        <v>1427</v>
      </c>
      <c r="D89" s="595" t="s">
        <v>1428</v>
      </c>
      <c r="E89" s="596" t="s">
        <v>997</v>
      </c>
      <c r="F89" s="597" t="s">
        <v>1253</v>
      </c>
      <c r="G89" s="597">
        <v>250</v>
      </c>
      <c r="H89" s="598">
        <v>0</v>
      </c>
      <c r="I89" s="599" t="s">
        <v>934</v>
      </c>
      <c r="J89" s="599" t="s">
        <v>998</v>
      </c>
      <c r="K89" s="600" t="s">
        <v>927</v>
      </c>
      <c r="L89" s="601">
        <v>3360</v>
      </c>
      <c r="M89" s="602" t="s">
        <v>928</v>
      </c>
      <c r="N89" s="599" t="s">
        <v>929</v>
      </c>
      <c r="O89" s="599" t="s">
        <v>930</v>
      </c>
      <c r="P89" s="599" t="s">
        <v>931</v>
      </c>
      <c r="Q89" s="599" t="s">
        <v>932</v>
      </c>
      <c r="R89" s="603">
        <v>9</v>
      </c>
      <c r="S89" s="594"/>
      <c r="T89" s="492"/>
    </row>
    <row r="90" spans="1:20" s="467" customFormat="1" ht="30" customHeight="1">
      <c r="A90" s="594">
        <v>86</v>
      </c>
      <c r="B90" s="594" t="s">
        <v>313</v>
      </c>
      <c r="C90" s="594" t="s">
        <v>1429</v>
      </c>
      <c r="D90" s="595" t="s">
        <v>1433</v>
      </c>
      <c r="E90" s="596" t="s">
        <v>992</v>
      </c>
      <c r="F90" s="597" t="s">
        <v>1250</v>
      </c>
      <c r="G90" s="597">
        <v>2560</v>
      </c>
      <c r="H90" s="598">
        <v>1000</v>
      </c>
      <c r="I90" s="599" t="s">
        <v>926</v>
      </c>
      <c r="J90" s="599" t="s">
        <v>831</v>
      </c>
      <c r="K90" s="600" t="s">
        <v>927</v>
      </c>
      <c r="L90" s="601">
        <v>768</v>
      </c>
      <c r="M90" s="602" t="s">
        <v>928</v>
      </c>
      <c r="N90" s="599" t="s">
        <v>945</v>
      </c>
      <c r="O90" s="599" t="s">
        <v>930</v>
      </c>
      <c r="P90" s="599" t="s">
        <v>931</v>
      </c>
      <c r="Q90" s="599" t="s">
        <v>932</v>
      </c>
      <c r="R90" s="603">
        <v>6</v>
      </c>
      <c r="S90" s="594"/>
      <c r="T90" s="492"/>
    </row>
    <row r="91" spans="1:20" s="467" customFormat="1" ht="30" customHeight="1">
      <c r="A91" s="594">
        <v>87</v>
      </c>
      <c r="B91" s="594" t="s">
        <v>313</v>
      </c>
      <c r="C91" s="594" t="s">
        <v>1429</v>
      </c>
      <c r="D91" s="595" t="s">
        <v>1436</v>
      </c>
      <c r="E91" s="596" t="s">
        <v>991</v>
      </c>
      <c r="F91" s="597" t="s">
        <v>1249</v>
      </c>
      <c r="G91" s="597">
        <v>2855</v>
      </c>
      <c r="H91" s="598">
        <v>1286</v>
      </c>
      <c r="I91" s="599" t="s">
        <v>926</v>
      </c>
      <c r="J91" s="599" t="s">
        <v>831</v>
      </c>
      <c r="K91" s="600" t="s">
        <v>927</v>
      </c>
      <c r="L91" s="601">
        <v>514</v>
      </c>
      <c r="M91" s="602" t="s">
        <v>928</v>
      </c>
      <c r="N91" s="599" t="s">
        <v>945</v>
      </c>
      <c r="O91" s="599" t="s">
        <v>930</v>
      </c>
      <c r="P91" s="599" t="s">
        <v>931</v>
      </c>
      <c r="Q91" s="599" t="s">
        <v>932</v>
      </c>
      <c r="R91" s="603">
        <v>6</v>
      </c>
      <c r="S91" s="594"/>
      <c r="T91" s="492"/>
    </row>
    <row r="92" spans="1:20" s="467" customFormat="1" ht="30" customHeight="1">
      <c r="A92" s="594">
        <v>88</v>
      </c>
      <c r="B92" s="594" t="s">
        <v>313</v>
      </c>
      <c r="C92" s="594" t="s">
        <v>993</v>
      </c>
      <c r="D92" s="595" t="s">
        <v>1437</v>
      </c>
      <c r="E92" s="596" t="s">
        <v>994</v>
      </c>
      <c r="F92" s="597"/>
      <c r="G92" s="597">
        <v>0</v>
      </c>
      <c r="H92" s="598">
        <v>0</v>
      </c>
      <c r="I92" s="599" t="s">
        <v>926</v>
      </c>
      <c r="J92" s="599" t="s">
        <v>831</v>
      </c>
      <c r="K92" s="600" t="s">
        <v>927</v>
      </c>
      <c r="L92" s="601">
        <v>400</v>
      </c>
      <c r="M92" s="602" t="s">
        <v>928</v>
      </c>
      <c r="N92" s="599" t="s">
        <v>929</v>
      </c>
      <c r="O92" s="599" t="s">
        <v>930</v>
      </c>
      <c r="P92" s="599" t="s">
        <v>931</v>
      </c>
      <c r="Q92" s="599" t="s">
        <v>932</v>
      </c>
      <c r="R92" s="603">
        <v>1</v>
      </c>
      <c r="S92" s="594"/>
      <c r="T92" s="492"/>
    </row>
    <row r="93" spans="1:20" s="467" customFormat="1" ht="30" customHeight="1">
      <c r="A93" s="594">
        <v>89</v>
      </c>
      <c r="B93" s="594" t="s">
        <v>313</v>
      </c>
      <c r="C93" s="594" t="s">
        <v>1434</v>
      </c>
      <c r="D93" s="595" t="s">
        <v>1435</v>
      </c>
      <c r="E93" s="596" t="s">
        <v>995</v>
      </c>
      <c r="F93" s="597" t="s">
        <v>1251</v>
      </c>
      <c r="G93" s="597">
        <v>95</v>
      </c>
      <c r="H93" s="598">
        <v>80</v>
      </c>
      <c r="I93" s="599" t="s">
        <v>934</v>
      </c>
      <c r="J93" s="599" t="s">
        <v>18</v>
      </c>
      <c r="K93" s="600" t="s">
        <v>927</v>
      </c>
      <c r="L93" s="601">
        <v>35</v>
      </c>
      <c r="M93" s="602" t="s">
        <v>928</v>
      </c>
      <c r="N93" s="599" t="s">
        <v>945</v>
      </c>
      <c r="O93" s="599" t="s">
        <v>930</v>
      </c>
      <c r="P93" s="599" t="s">
        <v>931</v>
      </c>
      <c r="Q93" s="599" t="s">
        <v>932</v>
      </c>
      <c r="R93" s="603">
        <v>1</v>
      </c>
      <c r="S93" s="594"/>
      <c r="T93" s="492"/>
    </row>
    <row r="94" spans="1:20" s="467" customFormat="1" ht="30" customHeight="1">
      <c r="A94" s="594">
        <v>90</v>
      </c>
      <c r="B94" s="594" t="s">
        <v>313</v>
      </c>
      <c r="C94" s="594" t="s">
        <v>1429</v>
      </c>
      <c r="D94" s="595" t="s">
        <v>1430</v>
      </c>
      <c r="E94" s="596" t="s">
        <v>992</v>
      </c>
      <c r="F94" s="597" t="s">
        <v>1250</v>
      </c>
      <c r="G94" s="597">
        <v>1505</v>
      </c>
      <c r="H94" s="598">
        <v>586</v>
      </c>
      <c r="I94" s="599" t="s">
        <v>926</v>
      </c>
      <c r="J94" s="599" t="s">
        <v>831</v>
      </c>
      <c r="K94" s="600" t="s">
        <v>927</v>
      </c>
      <c r="L94" s="601">
        <v>452</v>
      </c>
      <c r="M94" s="602" t="s">
        <v>928</v>
      </c>
      <c r="N94" s="599" t="s">
        <v>945</v>
      </c>
      <c r="O94" s="599" t="s">
        <v>930</v>
      </c>
      <c r="P94" s="599" t="s">
        <v>931</v>
      </c>
      <c r="Q94" s="599" t="s">
        <v>932</v>
      </c>
      <c r="R94" s="603">
        <v>6</v>
      </c>
      <c r="S94" s="594"/>
      <c r="T94" s="492"/>
    </row>
    <row r="95" spans="1:20" s="467" customFormat="1" ht="30" customHeight="1">
      <c r="A95" s="594">
        <v>91</v>
      </c>
      <c r="B95" s="594" t="s">
        <v>313</v>
      </c>
      <c r="C95" s="594" t="s">
        <v>1431</v>
      </c>
      <c r="D95" s="595" t="s">
        <v>1432</v>
      </c>
      <c r="E95" s="596" t="s">
        <v>996</v>
      </c>
      <c r="F95" s="597" t="s">
        <v>1252</v>
      </c>
      <c r="G95" s="597">
        <v>405</v>
      </c>
      <c r="H95" s="598">
        <v>0</v>
      </c>
      <c r="I95" s="599" t="s">
        <v>934</v>
      </c>
      <c r="J95" s="599" t="s">
        <v>935</v>
      </c>
      <c r="K95" s="600" t="s">
        <v>927</v>
      </c>
      <c r="L95" s="601">
        <v>90</v>
      </c>
      <c r="M95" s="602" t="s">
        <v>928</v>
      </c>
      <c r="N95" s="599" t="s">
        <v>945</v>
      </c>
      <c r="O95" s="599" t="s">
        <v>930</v>
      </c>
      <c r="P95" s="599" t="s">
        <v>931</v>
      </c>
      <c r="Q95" s="599" t="s">
        <v>932</v>
      </c>
      <c r="R95" s="603">
        <v>2</v>
      </c>
      <c r="S95" s="594"/>
      <c r="T95" s="492"/>
    </row>
    <row r="96" spans="1:20" s="467" customFormat="1" ht="30" customHeight="1">
      <c r="A96" s="594">
        <v>92</v>
      </c>
      <c r="B96" s="594" t="s">
        <v>314</v>
      </c>
      <c r="C96" s="594" t="s">
        <v>1006</v>
      </c>
      <c r="D96" s="595" t="s">
        <v>1446</v>
      </c>
      <c r="E96" s="596" t="s">
        <v>1007</v>
      </c>
      <c r="F96" s="597" t="s">
        <v>1258</v>
      </c>
      <c r="G96" s="597">
        <v>14000</v>
      </c>
      <c r="H96" s="598">
        <v>0</v>
      </c>
      <c r="I96" s="599" t="s">
        <v>934</v>
      </c>
      <c r="J96" s="599" t="s">
        <v>940</v>
      </c>
      <c r="K96" s="600" t="s">
        <v>927</v>
      </c>
      <c r="L96" s="601">
        <v>690</v>
      </c>
      <c r="M96" s="602" t="s">
        <v>928</v>
      </c>
      <c r="N96" s="599" t="s">
        <v>945</v>
      </c>
      <c r="O96" s="599" t="s">
        <v>930</v>
      </c>
      <c r="P96" s="599" t="s">
        <v>931</v>
      </c>
      <c r="Q96" s="599" t="s">
        <v>932</v>
      </c>
      <c r="R96" s="603">
        <v>3</v>
      </c>
      <c r="S96" s="594"/>
      <c r="T96" s="492"/>
    </row>
    <row r="97" spans="1:20" s="467" customFormat="1" ht="30" customHeight="1">
      <c r="A97" s="594">
        <v>93</v>
      </c>
      <c r="B97" s="594" t="s">
        <v>314</v>
      </c>
      <c r="C97" s="594" t="s">
        <v>1008</v>
      </c>
      <c r="D97" s="595" t="s">
        <v>1443</v>
      </c>
      <c r="E97" s="596" t="s">
        <v>1444</v>
      </c>
      <c r="F97" s="597" t="s">
        <v>1259</v>
      </c>
      <c r="G97" s="597">
        <v>0</v>
      </c>
      <c r="H97" s="598">
        <v>0</v>
      </c>
      <c r="I97" s="599" t="s">
        <v>934</v>
      </c>
      <c r="J97" s="599" t="s">
        <v>940</v>
      </c>
      <c r="K97" s="600" t="s">
        <v>927</v>
      </c>
      <c r="L97" s="601">
        <v>110</v>
      </c>
      <c r="M97" s="602" t="s">
        <v>928</v>
      </c>
      <c r="N97" s="599" t="s">
        <v>945</v>
      </c>
      <c r="O97" s="599" t="s">
        <v>930</v>
      </c>
      <c r="P97" s="599" t="s">
        <v>931</v>
      </c>
      <c r="Q97" s="599" t="s">
        <v>932</v>
      </c>
      <c r="R97" s="603">
        <v>5</v>
      </c>
      <c r="S97" s="594"/>
      <c r="T97" s="492"/>
    </row>
    <row r="98" spans="1:20" s="467" customFormat="1" ht="30" customHeight="1">
      <c r="A98" s="594">
        <v>94</v>
      </c>
      <c r="B98" s="594" t="s">
        <v>314</v>
      </c>
      <c r="C98" s="594" t="s">
        <v>1010</v>
      </c>
      <c r="D98" s="595" t="s">
        <v>1010</v>
      </c>
      <c r="E98" s="596" t="s">
        <v>1011</v>
      </c>
      <c r="F98" s="597" t="s">
        <v>1261</v>
      </c>
      <c r="G98" s="597">
        <v>0</v>
      </c>
      <c r="H98" s="598">
        <v>0</v>
      </c>
      <c r="I98" s="599" t="s">
        <v>934</v>
      </c>
      <c r="J98" s="599" t="s">
        <v>940</v>
      </c>
      <c r="K98" s="600" t="s">
        <v>927</v>
      </c>
      <c r="L98" s="601">
        <v>230</v>
      </c>
      <c r="M98" s="602" t="s">
        <v>928</v>
      </c>
      <c r="N98" s="599" t="s">
        <v>929</v>
      </c>
      <c r="O98" s="599" t="s">
        <v>930</v>
      </c>
      <c r="P98" s="599" t="s">
        <v>931</v>
      </c>
      <c r="Q98" s="599" t="s">
        <v>932</v>
      </c>
      <c r="R98" s="603">
        <v>5</v>
      </c>
      <c r="S98" s="594"/>
      <c r="T98" s="492"/>
    </row>
    <row r="99" spans="1:20" s="467" customFormat="1" ht="30" customHeight="1">
      <c r="A99" s="594">
        <v>95</v>
      </c>
      <c r="B99" s="594" t="s">
        <v>314</v>
      </c>
      <c r="C99" s="594" t="s">
        <v>999</v>
      </c>
      <c r="D99" s="595" t="s">
        <v>1440</v>
      </c>
      <c r="E99" s="596" t="s">
        <v>1000</v>
      </c>
      <c r="F99" s="597" t="s">
        <v>1254</v>
      </c>
      <c r="G99" s="597">
        <v>516</v>
      </c>
      <c r="H99" s="598">
        <v>0</v>
      </c>
      <c r="I99" s="599" t="s">
        <v>938</v>
      </c>
      <c r="J99" s="599" t="s">
        <v>949</v>
      </c>
      <c r="K99" s="600"/>
      <c r="L99" s="601">
        <v>150</v>
      </c>
      <c r="M99" s="602" t="s">
        <v>831</v>
      </c>
      <c r="N99" s="599" t="s">
        <v>945</v>
      </c>
      <c r="O99" s="599" t="s">
        <v>930</v>
      </c>
      <c r="P99" s="599" t="s">
        <v>1255</v>
      </c>
      <c r="Q99" s="599" t="s">
        <v>932</v>
      </c>
      <c r="R99" s="603">
        <v>1</v>
      </c>
      <c r="S99" s="594"/>
      <c r="T99" s="492"/>
    </row>
    <row r="100" spans="1:20" s="467" customFormat="1" ht="30" customHeight="1">
      <c r="A100" s="594">
        <v>96</v>
      </c>
      <c r="B100" s="594" t="s">
        <v>314</v>
      </c>
      <c r="C100" s="594" t="s">
        <v>1445</v>
      </c>
      <c r="D100" s="595" t="s">
        <v>1589</v>
      </c>
      <c r="E100" s="596" t="s">
        <v>1009</v>
      </c>
      <c r="F100" s="597" t="s">
        <v>1260</v>
      </c>
      <c r="G100" s="597">
        <v>0</v>
      </c>
      <c r="H100" s="598">
        <v>0</v>
      </c>
      <c r="I100" s="599" t="s">
        <v>934</v>
      </c>
      <c r="J100" s="599" t="s">
        <v>940</v>
      </c>
      <c r="K100" s="600" t="s">
        <v>927</v>
      </c>
      <c r="L100" s="601">
        <v>215</v>
      </c>
      <c r="M100" s="602" t="s">
        <v>928</v>
      </c>
      <c r="N100" s="599" t="s">
        <v>945</v>
      </c>
      <c r="O100" s="599" t="s">
        <v>930</v>
      </c>
      <c r="P100" s="599" t="s">
        <v>931</v>
      </c>
      <c r="Q100" s="599" t="s">
        <v>932</v>
      </c>
      <c r="R100" s="603">
        <v>5</v>
      </c>
      <c r="S100" s="594"/>
      <c r="T100" s="492"/>
    </row>
    <row r="101" spans="1:20" s="467" customFormat="1" ht="30" customHeight="1">
      <c r="A101" s="594">
        <v>97</v>
      </c>
      <c r="B101" s="594" t="s">
        <v>314</v>
      </c>
      <c r="C101" s="594" t="s">
        <v>1001</v>
      </c>
      <c r="D101" s="595" t="s">
        <v>1442</v>
      </c>
      <c r="E101" s="596" t="s">
        <v>1002</v>
      </c>
      <c r="F101" s="597" t="s">
        <v>1256</v>
      </c>
      <c r="G101" s="597">
        <v>470</v>
      </c>
      <c r="H101" s="598">
        <v>100</v>
      </c>
      <c r="I101" s="599" t="s">
        <v>938</v>
      </c>
      <c r="J101" s="599" t="s">
        <v>238</v>
      </c>
      <c r="K101" s="600"/>
      <c r="L101" s="601">
        <v>270</v>
      </c>
      <c r="M101" s="602" t="s">
        <v>831</v>
      </c>
      <c r="N101" s="599" t="s">
        <v>945</v>
      </c>
      <c r="O101" s="599" t="s">
        <v>930</v>
      </c>
      <c r="P101" s="599" t="s">
        <v>931</v>
      </c>
      <c r="Q101" s="599" t="s">
        <v>932</v>
      </c>
      <c r="R101" s="603">
        <v>4</v>
      </c>
      <c r="S101" s="594"/>
      <c r="T101" s="492"/>
    </row>
    <row r="102" spans="1:20" s="467" customFormat="1" ht="30" customHeight="1">
      <c r="A102" s="594">
        <v>98</v>
      </c>
      <c r="B102" s="594" t="s">
        <v>314</v>
      </c>
      <c r="C102" s="594" t="s">
        <v>1441</v>
      </c>
      <c r="D102" s="595" t="s">
        <v>741</v>
      </c>
      <c r="E102" s="596" t="s">
        <v>1014</v>
      </c>
      <c r="F102" s="597" t="s">
        <v>1263</v>
      </c>
      <c r="G102" s="597">
        <v>1200</v>
      </c>
      <c r="H102" s="598">
        <v>1088</v>
      </c>
      <c r="I102" s="599" t="s">
        <v>934</v>
      </c>
      <c r="J102" s="599" t="s">
        <v>935</v>
      </c>
      <c r="K102" s="600" t="s">
        <v>927</v>
      </c>
      <c r="L102" s="601">
        <v>389</v>
      </c>
      <c r="M102" s="602" t="s">
        <v>928</v>
      </c>
      <c r="N102" s="599" t="s">
        <v>945</v>
      </c>
      <c r="O102" s="599" t="s">
        <v>930</v>
      </c>
      <c r="P102" s="599" t="s">
        <v>931</v>
      </c>
      <c r="Q102" s="599" t="s">
        <v>932</v>
      </c>
      <c r="R102" s="603">
        <v>6</v>
      </c>
      <c r="S102" s="594"/>
      <c r="T102" s="492"/>
    </row>
    <row r="103" spans="1:20" s="467" customFormat="1" ht="30" customHeight="1">
      <c r="A103" s="594">
        <v>99</v>
      </c>
      <c r="B103" s="594" t="s">
        <v>314</v>
      </c>
      <c r="C103" s="594" t="s">
        <v>1003</v>
      </c>
      <c r="D103" s="595" t="s">
        <v>1003</v>
      </c>
      <c r="E103" s="596" t="s">
        <v>1004</v>
      </c>
      <c r="F103" s="597" t="s">
        <v>1257</v>
      </c>
      <c r="G103" s="597">
        <v>0</v>
      </c>
      <c r="H103" s="598">
        <v>0</v>
      </c>
      <c r="I103" s="599" t="s">
        <v>934</v>
      </c>
      <c r="J103" s="599" t="s">
        <v>1005</v>
      </c>
      <c r="K103" s="600" t="s">
        <v>927</v>
      </c>
      <c r="L103" s="601">
        <v>480</v>
      </c>
      <c r="M103" s="602" t="s">
        <v>928</v>
      </c>
      <c r="N103" s="599" t="s">
        <v>929</v>
      </c>
      <c r="O103" s="599" t="s">
        <v>930</v>
      </c>
      <c r="P103" s="599" t="s">
        <v>1255</v>
      </c>
      <c r="Q103" s="599" t="s">
        <v>932</v>
      </c>
      <c r="R103" s="603">
        <v>6</v>
      </c>
      <c r="S103" s="594"/>
      <c r="T103" s="492"/>
    </row>
    <row r="104" spans="1:20" s="467" customFormat="1" ht="75" customHeight="1">
      <c r="A104" s="594">
        <v>100</v>
      </c>
      <c r="B104" s="594" t="s">
        <v>314</v>
      </c>
      <c r="C104" s="594" t="s">
        <v>1012</v>
      </c>
      <c r="D104" s="595" t="s">
        <v>1012</v>
      </c>
      <c r="E104" s="596" t="s">
        <v>1013</v>
      </c>
      <c r="F104" s="597" t="s">
        <v>1262</v>
      </c>
      <c r="G104" s="597">
        <v>0</v>
      </c>
      <c r="H104" s="598">
        <v>0</v>
      </c>
      <c r="I104" s="599" t="s">
        <v>934</v>
      </c>
      <c r="J104" s="599" t="s">
        <v>939</v>
      </c>
      <c r="K104" s="600" t="s">
        <v>927</v>
      </c>
      <c r="L104" s="601">
        <v>4897</v>
      </c>
      <c r="M104" s="602" t="s">
        <v>928</v>
      </c>
      <c r="N104" s="599" t="s">
        <v>929</v>
      </c>
      <c r="O104" s="599" t="s">
        <v>930</v>
      </c>
      <c r="P104" s="599" t="s">
        <v>931</v>
      </c>
      <c r="Q104" s="599" t="s">
        <v>932</v>
      </c>
      <c r="R104" s="603">
        <v>50</v>
      </c>
      <c r="S104" s="594" t="s">
        <v>1645</v>
      </c>
      <c r="T104" s="492"/>
    </row>
    <row r="105" spans="1:20" s="467" customFormat="1" ht="30" customHeight="1">
      <c r="A105" s="594">
        <v>101</v>
      </c>
      <c r="B105" s="594" t="s">
        <v>315</v>
      </c>
      <c r="C105" s="594" t="s">
        <v>1590</v>
      </c>
      <c r="D105" s="595" t="s">
        <v>1591</v>
      </c>
      <c r="E105" s="596" t="s">
        <v>1015</v>
      </c>
      <c r="F105" s="597" t="s">
        <v>1264</v>
      </c>
      <c r="G105" s="597">
        <v>200</v>
      </c>
      <c r="H105" s="598">
        <v>0</v>
      </c>
      <c r="I105" s="599" t="s">
        <v>938</v>
      </c>
      <c r="J105" s="599" t="s">
        <v>18</v>
      </c>
      <c r="K105" s="600"/>
      <c r="L105" s="601">
        <v>3500</v>
      </c>
      <c r="M105" s="602" t="s">
        <v>831</v>
      </c>
      <c r="N105" s="599" t="s">
        <v>929</v>
      </c>
      <c r="O105" s="599" t="s">
        <v>930</v>
      </c>
      <c r="P105" s="599" t="s">
        <v>931</v>
      </c>
      <c r="Q105" s="599" t="s">
        <v>932</v>
      </c>
      <c r="R105" s="603">
        <v>6</v>
      </c>
      <c r="S105" s="594"/>
      <c r="T105" s="492"/>
    </row>
    <row r="106" spans="1:20" s="467" customFormat="1" ht="30" customHeight="1">
      <c r="A106" s="594">
        <v>102</v>
      </c>
      <c r="B106" s="594" t="s">
        <v>315</v>
      </c>
      <c r="C106" s="594" t="s">
        <v>1592</v>
      </c>
      <c r="D106" s="595" t="s">
        <v>1592</v>
      </c>
      <c r="E106" s="596" t="s">
        <v>1593</v>
      </c>
      <c r="F106" s="597" t="s">
        <v>1594</v>
      </c>
      <c r="G106" s="597">
        <v>4412</v>
      </c>
      <c r="H106" s="598">
        <v>4869</v>
      </c>
      <c r="I106" s="599" t="s">
        <v>926</v>
      </c>
      <c r="J106" s="599" t="s">
        <v>831</v>
      </c>
      <c r="K106" s="600" t="s">
        <v>927</v>
      </c>
      <c r="L106" s="601">
        <v>503</v>
      </c>
      <c r="M106" s="602" t="s">
        <v>928</v>
      </c>
      <c r="N106" s="599" t="s">
        <v>1018</v>
      </c>
      <c r="O106" s="599" t="s">
        <v>930</v>
      </c>
      <c r="P106" s="599" t="s">
        <v>931</v>
      </c>
      <c r="Q106" s="599" t="s">
        <v>932</v>
      </c>
      <c r="R106" s="603">
        <v>4</v>
      </c>
      <c r="S106" s="594"/>
      <c r="T106" s="492"/>
    </row>
    <row r="107" spans="1:20" s="467" customFormat="1" ht="30" customHeight="1">
      <c r="A107" s="594">
        <v>103</v>
      </c>
      <c r="B107" s="594" t="s">
        <v>315</v>
      </c>
      <c r="C107" s="594" t="s">
        <v>1595</v>
      </c>
      <c r="D107" s="595" t="s">
        <v>1596</v>
      </c>
      <c r="E107" s="596" t="s">
        <v>1597</v>
      </c>
      <c r="F107" s="597" t="s">
        <v>1598</v>
      </c>
      <c r="G107" s="597">
        <v>2060</v>
      </c>
      <c r="H107" s="598">
        <v>0</v>
      </c>
      <c r="I107" s="599" t="s">
        <v>938</v>
      </c>
      <c r="J107" s="599" t="s">
        <v>18</v>
      </c>
      <c r="K107" s="600"/>
      <c r="L107" s="601">
        <v>78000</v>
      </c>
      <c r="M107" s="602" t="s">
        <v>831</v>
      </c>
      <c r="N107" s="599" t="s">
        <v>929</v>
      </c>
      <c r="O107" s="599" t="s">
        <v>930</v>
      </c>
      <c r="P107" s="599" t="s">
        <v>931</v>
      </c>
      <c r="Q107" s="599" t="s">
        <v>932</v>
      </c>
      <c r="R107" s="603">
        <v>10</v>
      </c>
      <c r="S107" s="594"/>
      <c r="T107" s="492"/>
    </row>
    <row r="108" spans="1:20" s="467" customFormat="1" ht="30" customHeight="1">
      <c r="A108" s="594">
        <v>104</v>
      </c>
      <c r="B108" s="594" t="s">
        <v>315</v>
      </c>
      <c r="C108" s="594" t="s">
        <v>1599</v>
      </c>
      <c r="D108" s="595" t="s">
        <v>1600</v>
      </c>
      <c r="E108" s="596" t="s">
        <v>1601</v>
      </c>
      <c r="F108" s="597" t="s">
        <v>1602</v>
      </c>
      <c r="G108" s="597">
        <v>4500</v>
      </c>
      <c r="H108" s="598">
        <v>0</v>
      </c>
      <c r="I108" s="599" t="s">
        <v>934</v>
      </c>
      <c r="J108" s="599" t="s">
        <v>935</v>
      </c>
      <c r="K108" s="600" t="s">
        <v>927</v>
      </c>
      <c r="L108" s="601">
        <v>3800</v>
      </c>
      <c r="M108" s="602" t="s">
        <v>928</v>
      </c>
      <c r="N108" s="599" t="s">
        <v>1018</v>
      </c>
      <c r="O108" s="599" t="s">
        <v>930</v>
      </c>
      <c r="P108" s="599" t="s">
        <v>931</v>
      </c>
      <c r="Q108" s="599" t="s">
        <v>932</v>
      </c>
      <c r="R108" s="603">
        <v>3</v>
      </c>
      <c r="S108" s="594"/>
      <c r="T108" s="492"/>
    </row>
    <row r="109" spans="1:20" s="467" customFormat="1" ht="30" customHeight="1">
      <c r="A109" s="594">
        <v>105</v>
      </c>
      <c r="B109" s="594" t="s">
        <v>316</v>
      </c>
      <c r="C109" s="594" t="s">
        <v>1449</v>
      </c>
      <c r="D109" s="595" t="s">
        <v>1450</v>
      </c>
      <c r="E109" s="596" t="s">
        <v>1017</v>
      </c>
      <c r="F109" s="597" t="s">
        <v>1603</v>
      </c>
      <c r="G109" s="597">
        <v>154</v>
      </c>
      <c r="H109" s="598">
        <v>0</v>
      </c>
      <c r="I109" s="599" t="s">
        <v>934</v>
      </c>
      <c r="J109" s="599" t="s">
        <v>940</v>
      </c>
      <c r="K109" s="600" t="s">
        <v>927</v>
      </c>
      <c r="L109" s="601">
        <v>70</v>
      </c>
      <c r="M109" s="602" t="s">
        <v>928</v>
      </c>
      <c r="N109" s="599" t="s">
        <v>1018</v>
      </c>
      <c r="O109" s="599" t="s">
        <v>930</v>
      </c>
      <c r="P109" s="599" t="s">
        <v>931</v>
      </c>
      <c r="Q109" s="599" t="s">
        <v>932</v>
      </c>
      <c r="R109" s="603">
        <v>2</v>
      </c>
      <c r="S109" s="594"/>
      <c r="T109" s="492"/>
    </row>
    <row r="110" spans="1:20" s="467" customFormat="1" ht="30" customHeight="1">
      <c r="A110" s="594">
        <v>106</v>
      </c>
      <c r="B110" s="594" t="s">
        <v>316</v>
      </c>
      <c r="C110" s="594" t="s">
        <v>1447</v>
      </c>
      <c r="D110" s="595" t="s">
        <v>1448</v>
      </c>
      <c r="E110" s="596" t="s">
        <v>1016</v>
      </c>
      <c r="F110" s="597" t="s">
        <v>1265</v>
      </c>
      <c r="G110" s="597">
        <v>450</v>
      </c>
      <c r="H110" s="598">
        <v>0</v>
      </c>
      <c r="I110" s="599" t="s">
        <v>934</v>
      </c>
      <c r="J110" s="599" t="s">
        <v>238</v>
      </c>
      <c r="K110" s="600" t="s">
        <v>927</v>
      </c>
      <c r="L110" s="601">
        <v>907</v>
      </c>
      <c r="M110" s="602" t="s">
        <v>928</v>
      </c>
      <c r="N110" s="599" t="s">
        <v>929</v>
      </c>
      <c r="O110" s="599" t="s">
        <v>930</v>
      </c>
      <c r="P110" s="599" t="s">
        <v>931</v>
      </c>
      <c r="Q110" s="599" t="s">
        <v>932</v>
      </c>
      <c r="R110" s="603">
        <v>3</v>
      </c>
      <c r="S110" s="594"/>
      <c r="T110" s="492"/>
    </row>
    <row r="111" spans="1:20" s="467" customFormat="1" ht="30" customHeight="1">
      <c r="A111" s="594">
        <v>107</v>
      </c>
      <c r="B111" s="594" t="s">
        <v>1022</v>
      </c>
      <c r="C111" s="594" t="s">
        <v>1451</v>
      </c>
      <c r="D111" s="595" t="s">
        <v>1452</v>
      </c>
      <c r="E111" s="596" t="s">
        <v>1023</v>
      </c>
      <c r="F111" s="597" t="s">
        <v>1276</v>
      </c>
      <c r="G111" s="597">
        <v>1000</v>
      </c>
      <c r="H111" s="598"/>
      <c r="I111" s="599" t="s">
        <v>934</v>
      </c>
      <c r="J111" s="599" t="s">
        <v>935</v>
      </c>
      <c r="K111" s="600" t="s">
        <v>927</v>
      </c>
      <c r="L111" s="601">
        <v>75</v>
      </c>
      <c r="M111" s="602" t="s">
        <v>928</v>
      </c>
      <c r="N111" s="599" t="s">
        <v>929</v>
      </c>
      <c r="O111" s="599" t="s">
        <v>930</v>
      </c>
      <c r="P111" s="599" t="s">
        <v>931</v>
      </c>
      <c r="Q111" s="599" t="s">
        <v>932</v>
      </c>
      <c r="R111" s="603">
        <v>1</v>
      </c>
      <c r="S111" s="594"/>
      <c r="T111" s="492"/>
    </row>
    <row r="112" spans="1:20" s="467" customFormat="1" ht="30" customHeight="1">
      <c r="A112" s="594">
        <v>108</v>
      </c>
      <c r="B112" s="594" t="s">
        <v>1022</v>
      </c>
      <c r="C112" s="594" t="s">
        <v>1604</v>
      </c>
      <c r="D112" s="595" t="s">
        <v>1605</v>
      </c>
      <c r="E112" s="596" t="s">
        <v>1606</v>
      </c>
      <c r="F112" s="597" t="s">
        <v>1275</v>
      </c>
      <c r="G112" s="597">
        <v>33</v>
      </c>
      <c r="H112" s="598"/>
      <c r="I112" s="599" t="s">
        <v>934</v>
      </c>
      <c r="J112" s="599" t="s">
        <v>18</v>
      </c>
      <c r="K112" s="600" t="s">
        <v>927</v>
      </c>
      <c r="L112" s="601">
        <v>700</v>
      </c>
      <c r="M112" s="602" t="s">
        <v>928</v>
      </c>
      <c r="N112" s="599" t="s">
        <v>929</v>
      </c>
      <c r="O112" s="599" t="s">
        <v>930</v>
      </c>
      <c r="P112" s="599" t="s">
        <v>931</v>
      </c>
      <c r="Q112" s="599" t="s">
        <v>932</v>
      </c>
      <c r="R112" s="603">
        <v>1</v>
      </c>
      <c r="S112" s="594"/>
      <c r="T112" s="492"/>
    </row>
    <row r="113" spans="1:20" s="467" customFormat="1" ht="30" customHeight="1">
      <c r="A113" s="594">
        <v>109</v>
      </c>
      <c r="B113" s="594" t="s">
        <v>318</v>
      </c>
      <c r="C113" s="594" t="s">
        <v>1456</v>
      </c>
      <c r="D113" s="595" t="s">
        <v>1457</v>
      </c>
      <c r="E113" s="596" t="s">
        <v>575</v>
      </c>
      <c r="F113" s="597" t="s">
        <v>1273</v>
      </c>
      <c r="G113" s="597"/>
      <c r="H113" s="598"/>
      <c r="I113" s="599" t="s">
        <v>934</v>
      </c>
      <c r="J113" s="599" t="s">
        <v>18</v>
      </c>
      <c r="K113" s="600" t="s">
        <v>927</v>
      </c>
      <c r="L113" s="601">
        <v>40</v>
      </c>
      <c r="M113" s="602" t="s">
        <v>928</v>
      </c>
      <c r="N113" s="599" t="s">
        <v>945</v>
      </c>
      <c r="O113" s="599" t="s">
        <v>930</v>
      </c>
      <c r="P113" s="599" t="s">
        <v>1255</v>
      </c>
      <c r="Q113" s="599" t="s">
        <v>932</v>
      </c>
      <c r="R113" s="603">
        <v>1</v>
      </c>
      <c r="S113" s="594"/>
      <c r="T113" s="492"/>
    </row>
    <row r="114" spans="1:20" s="467" customFormat="1" ht="30" customHeight="1">
      <c r="A114" s="594">
        <v>110</v>
      </c>
      <c r="B114" s="594" t="s">
        <v>318</v>
      </c>
      <c r="C114" s="594" t="s">
        <v>1458</v>
      </c>
      <c r="D114" s="595" t="s">
        <v>1459</v>
      </c>
      <c r="E114" s="596" t="s">
        <v>574</v>
      </c>
      <c r="F114" s="597" t="s">
        <v>1272</v>
      </c>
      <c r="G114" s="597">
        <v>500</v>
      </c>
      <c r="H114" s="598">
        <v>2</v>
      </c>
      <c r="I114" s="599" t="s">
        <v>934</v>
      </c>
      <c r="J114" s="599" t="s">
        <v>238</v>
      </c>
      <c r="K114" s="600" t="s">
        <v>927</v>
      </c>
      <c r="L114" s="601">
        <v>200</v>
      </c>
      <c r="M114" s="602" t="s">
        <v>928</v>
      </c>
      <c r="N114" s="599" t="s">
        <v>945</v>
      </c>
      <c r="O114" s="599" t="s">
        <v>930</v>
      </c>
      <c r="P114" s="599" t="s">
        <v>1255</v>
      </c>
      <c r="Q114" s="599" t="s">
        <v>932</v>
      </c>
      <c r="R114" s="603">
        <v>1</v>
      </c>
      <c r="S114" s="594"/>
      <c r="T114" s="492"/>
    </row>
    <row r="115" spans="1:20" s="467" customFormat="1" ht="30" customHeight="1">
      <c r="A115" s="594">
        <v>111</v>
      </c>
      <c r="B115" s="594" t="s">
        <v>318</v>
      </c>
      <c r="C115" s="594" t="s">
        <v>1454</v>
      </c>
      <c r="D115" s="595" t="s">
        <v>1455</v>
      </c>
      <c r="E115" s="596" t="s">
        <v>576</v>
      </c>
      <c r="F115" s="597" t="s">
        <v>1274</v>
      </c>
      <c r="G115" s="597"/>
      <c r="H115" s="598"/>
      <c r="I115" s="599" t="s">
        <v>934</v>
      </c>
      <c r="J115" s="599" t="s">
        <v>935</v>
      </c>
      <c r="K115" s="600" t="s">
        <v>927</v>
      </c>
      <c r="L115" s="601">
        <v>70</v>
      </c>
      <c r="M115" s="602" t="s">
        <v>928</v>
      </c>
      <c r="N115" s="599" t="s">
        <v>945</v>
      </c>
      <c r="O115" s="599" t="s">
        <v>930</v>
      </c>
      <c r="P115" s="599" t="s">
        <v>1255</v>
      </c>
      <c r="Q115" s="599" t="s">
        <v>932</v>
      </c>
      <c r="R115" s="603">
        <v>1</v>
      </c>
      <c r="S115" s="594"/>
      <c r="T115" s="492"/>
    </row>
    <row r="116" spans="1:20" s="467" customFormat="1" ht="30" customHeight="1">
      <c r="A116" s="594">
        <v>112</v>
      </c>
      <c r="B116" s="594" t="s">
        <v>318</v>
      </c>
      <c r="C116" s="594" t="s">
        <v>1460</v>
      </c>
      <c r="D116" s="595" t="s">
        <v>1461</v>
      </c>
      <c r="E116" s="596" t="s">
        <v>0</v>
      </c>
      <c r="F116" s="597" t="s">
        <v>1270</v>
      </c>
      <c r="G116" s="597"/>
      <c r="H116" s="598"/>
      <c r="I116" s="599" t="s">
        <v>934</v>
      </c>
      <c r="J116" s="599" t="s">
        <v>935</v>
      </c>
      <c r="K116" s="600" t="s">
        <v>927</v>
      </c>
      <c r="L116" s="601">
        <v>750</v>
      </c>
      <c r="M116" s="602" t="s">
        <v>928</v>
      </c>
      <c r="N116" s="599" t="s">
        <v>945</v>
      </c>
      <c r="O116" s="599" t="s">
        <v>930</v>
      </c>
      <c r="P116" s="599" t="s">
        <v>931</v>
      </c>
      <c r="Q116" s="599" t="s">
        <v>932</v>
      </c>
      <c r="R116" s="603">
        <v>1</v>
      </c>
      <c r="S116" s="594"/>
      <c r="T116" s="492"/>
    </row>
    <row r="117" spans="1:20" s="467" customFormat="1" ht="30" customHeight="1">
      <c r="A117" s="594">
        <v>113</v>
      </c>
      <c r="B117" s="594" t="s">
        <v>318</v>
      </c>
      <c r="C117" s="594" t="s">
        <v>1401</v>
      </c>
      <c r="D117" s="595" t="s">
        <v>1453</v>
      </c>
      <c r="E117" s="596" t="s">
        <v>573</v>
      </c>
      <c r="F117" s="597" t="s">
        <v>1271</v>
      </c>
      <c r="G117" s="597">
        <v>1560</v>
      </c>
      <c r="H117" s="598">
        <v>927</v>
      </c>
      <c r="I117" s="599" t="s">
        <v>926</v>
      </c>
      <c r="J117" s="599" t="s">
        <v>831</v>
      </c>
      <c r="K117" s="600" t="s">
        <v>927</v>
      </c>
      <c r="L117" s="601">
        <v>557</v>
      </c>
      <c r="M117" s="602" t="s">
        <v>928</v>
      </c>
      <c r="N117" s="599" t="s">
        <v>945</v>
      </c>
      <c r="O117" s="599" t="s">
        <v>930</v>
      </c>
      <c r="P117" s="599" t="s">
        <v>931</v>
      </c>
      <c r="Q117" s="599" t="s">
        <v>932</v>
      </c>
      <c r="R117" s="603">
        <v>1</v>
      </c>
      <c r="S117" s="594"/>
      <c r="T117" s="492"/>
    </row>
    <row r="118" spans="1:20" s="467" customFormat="1" ht="30" customHeight="1">
      <c r="A118" s="594">
        <v>114</v>
      </c>
      <c r="B118" s="594" t="s">
        <v>319</v>
      </c>
      <c r="C118" s="594" t="s">
        <v>1607</v>
      </c>
      <c r="D118" s="595" t="s">
        <v>1608</v>
      </c>
      <c r="E118" s="596" t="s">
        <v>1609</v>
      </c>
      <c r="F118" s="597" t="s">
        <v>1610</v>
      </c>
      <c r="G118" s="597">
        <v>450</v>
      </c>
      <c r="H118" s="598">
        <v>0</v>
      </c>
      <c r="I118" s="599" t="s">
        <v>938</v>
      </c>
      <c r="J118" s="599" t="s">
        <v>935</v>
      </c>
      <c r="K118" s="600"/>
      <c r="L118" s="601">
        <v>79</v>
      </c>
      <c r="M118" s="602" t="s">
        <v>831</v>
      </c>
      <c r="N118" s="599" t="s">
        <v>929</v>
      </c>
      <c r="O118" s="599" t="s">
        <v>930</v>
      </c>
      <c r="P118" s="599" t="s">
        <v>931</v>
      </c>
      <c r="Q118" s="599" t="s">
        <v>932</v>
      </c>
      <c r="R118" s="603">
        <v>1</v>
      </c>
      <c r="S118" s="594"/>
      <c r="T118" s="492"/>
    </row>
    <row r="119" spans="1:20" s="467" customFormat="1" ht="30" customHeight="1">
      <c r="A119" s="594">
        <v>115</v>
      </c>
      <c r="B119" s="594" t="s">
        <v>9</v>
      </c>
      <c r="C119" s="594" t="s">
        <v>1466</v>
      </c>
      <c r="D119" s="595" t="s">
        <v>1467</v>
      </c>
      <c r="E119" s="596" t="s">
        <v>1021</v>
      </c>
      <c r="F119" s="597" t="s">
        <v>1611</v>
      </c>
      <c r="G119" s="597">
        <v>450</v>
      </c>
      <c r="H119" s="598">
        <v>80</v>
      </c>
      <c r="I119" s="599" t="s">
        <v>926</v>
      </c>
      <c r="J119" s="599" t="s">
        <v>831</v>
      </c>
      <c r="K119" s="600" t="s">
        <v>927</v>
      </c>
      <c r="L119" s="601">
        <v>608</v>
      </c>
      <c r="M119" s="602" t="s">
        <v>928</v>
      </c>
      <c r="N119" s="599" t="s">
        <v>945</v>
      </c>
      <c r="O119" s="599" t="s">
        <v>930</v>
      </c>
      <c r="P119" s="599" t="s">
        <v>931</v>
      </c>
      <c r="Q119" s="599" t="s">
        <v>932</v>
      </c>
      <c r="R119" s="603">
        <v>2</v>
      </c>
      <c r="S119" s="594"/>
      <c r="T119" s="492"/>
    </row>
    <row r="120" spans="1:20" s="467" customFormat="1" ht="30" customHeight="1">
      <c r="A120" s="594">
        <v>116</v>
      </c>
      <c r="B120" s="594" t="s">
        <v>9</v>
      </c>
      <c r="C120" s="594" t="s">
        <v>1468</v>
      </c>
      <c r="D120" s="595" t="s">
        <v>1469</v>
      </c>
      <c r="E120" s="596" t="s">
        <v>1019</v>
      </c>
      <c r="F120" s="597" t="s">
        <v>1266</v>
      </c>
      <c r="G120" s="597"/>
      <c r="H120" s="598"/>
      <c r="I120" s="599" t="s">
        <v>926</v>
      </c>
      <c r="J120" s="599" t="s">
        <v>831</v>
      </c>
      <c r="K120" s="600" t="s">
        <v>927</v>
      </c>
      <c r="L120" s="601"/>
      <c r="M120" s="602" t="s">
        <v>928</v>
      </c>
      <c r="N120" s="599" t="s">
        <v>929</v>
      </c>
      <c r="O120" s="599" t="s">
        <v>930</v>
      </c>
      <c r="P120" s="599" t="s">
        <v>931</v>
      </c>
      <c r="Q120" s="599" t="s">
        <v>932</v>
      </c>
      <c r="R120" s="603">
        <v>2</v>
      </c>
      <c r="S120" s="594"/>
      <c r="T120" s="492"/>
    </row>
    <row r="121" spans="1:20" s="467" customFormat="1" ht="30" customHeight="1">
      <c r="A121" s="594">
        <v>117</v>
      </c>
      <c r="B121" s="594" t="s">
        <v>9</v>
      </c>
      <c r="C121" s="594" t="s">
        <v>1464</v>
      </c>
      <c r="D121" s="595" t="s">
        <v>1465</v>
      </c>
      <c r="E121" s="596" t="s">
        <v>1612</v>
      </c>
      <c r="F121" s="597" t="s">
        <v>1269</v>
      </c>
      <c r="G121" s="597">
        <v>351</v>
      </c>
      <c r="H121" s="598">
        <v>5</v>
      </c>
      <c r="I121" s="599" t="s">
        <v>938</v>
      </c>
      <c r="J121" s="599" t="s">
        <v>18</v>
      </c>
      <c r="K121" s="600"/>
      <c r="L121" s="601">
        <v>112</v>
      </c>
      <c r="M121" s="602" t="s">
        <v>831</v>
      </c>
      <c r="N121" s="599" t="s">
        <v>945</v>
      </c>
      <c r="O121" s="599" t="s">
        <v>930</v>
      </c>
      <c r="P121" s="599" t="s">
        <v>931</v>
      </c>
      <c r="Q121" s="599" t="s">
        <v>932</v>
      </c>
      <c r="R121" s="603">
        <v>3</v>
      </c>
      <c r="S121" s="594"/>
      <c r="T121" s="492"/>
    </row>
    <row r="122" spans="1:20" s="467" customFormat="1" ht="30" customHeight="1">
      <c r="A122" s="594">
        <v>118</v>
      </c>
      <c r="B122" s="594" t="s">
        <v>9</v>
      </c>
      <c r="C122" s="594" t="s">
        <v>1470</v>
      </c>
      <c r="D122" s="595" t="s">
        <v>1470</v>
      </c>
      <c r="E122" s="596" t="s">
        <v>742</v>
      </c>
      <c r="F122" s="597" t="s">
        <v>1267</v>
      </c>
      <c r="G122" s="597">
        <v>22880</v>
      </c>
      <c r="H122" s="598">
        <v>50</v>
      </c>
      <c r="I122" s="599" t="s">
        <v>938</v>
      </c>
      <c r="J122" s="599" t="s">
        <v>18</v>
      </c>
      <c r="K122" s="600"/>
      <c r="L122" s="601">
        <v>2760</v>
      </c>
      <c r="M122" s="602" t="s">
        <v>831</v>
      </c>
      <c r="N122" s="599" t="s">
        <v>945</v>
      </c>
      <c r="O122" s="599" t="s">
        <v>930</v>
      </c>
      <c r="P122" s="599" t="s">
        <v>931</v>
      </c>
      <c r="Q122" s="599" t="s">
        <v>932</v>
      </c>
      <c r="R122" s="603">
        <v>2</v>
      </c>
      <c r="S122" s="594"/>
      <c r="T122" s="492"/>
    </row>
    <row r="123" spans="1:20" s="467" customFormat="1" ht="30" customHeight="1">
      <c r="A123" s="594">
        <v>119</v>
      </c>
      <c r="B123" s="594" t="s">
        <v>9</v>
      </c>
      <c r="C123" s="594" t="s">
        <v>1462</v>
      </c>
      <c r="D123" s="595" t="s">
        <v>1463</v>
      </c>
      <c r="E123" s="596" t="s">
        <v>1020</v>
      </c>
      <c r="F123" s="597" t="s">
        <v>1268</v>
      </c>
      <c r="G123" s="597">
        <v>320</v>
      </c>
      <c r="H123" s="598">
        <v>0</v>
      </c>
      <c r="I123" s="599" t="s">
        <v>926</v>
      </c>
      <c r="J123" s="599" t="s">
        <v>831</v>
      </c>
      <c r="K123" s="600" t="s">
        <v>927</v>
      </c>
      <c r="L123" s="601">
        <v>130</v>
      </c>
      <c r="M123" s="602" t="s">
        <v>928</v>
      </c>
      <c r="N123" s="599" t="s">
        <v>945</v>
      </c>
      <c r="O123" s="599" t="s">
        <v>930</v>
      </c>
      <c r="P123" s="599" t="s">
        <v>931</v>
      </c>
      <c r="Q123" s="599" t="s">
        <v>932</v>
      </c>
      <c r="R123" s="603">
        <v>1</v>
      </c>
      <c r="S123" s="594"/>
      <c r="T123" s="492"/>
    </row>
    <row r="124" spans="1:20" s="467" customFormat="1" ht="30" customHeight="1">
      <c r="A124" s="594">
        <v>120</v>
      </c>
      <c r="B124" s="594" t="s">
        <v>337</v>
      </c>
      <c r="C124" s="594" t="s">
        <v>1493</v>
      </c>
      <c r="D124" s="595" t="s">
        <v>1494</v>
      </c>
      <c r="E124" s="596" t="s">
        <v>700</v>
      </c>
      <c r="F124" s="597"/>
      <c r="G124" s="597">
        <v>0</v>
      </c>
      <c r="H124" s="598">
        <v>0</v>
      </c>
      <c r="I124" s="599" t="s">
        <v>926</v>
      </c>
      <c r="J124" s="599" t="s">
        <v>831</v>
      </c>
      <c r="K124" s="600" t="s">
        <v>927</v>
      </c>
      <c r="L124" s="601">
        <v>1400</v>
      </c>
      <c r="M124" s="602" t="s">
        <v>928</v>
      </c>
      <c r="N124" s="599" t="s">
        <v>929</v>
      </c>
      <c r="O124" s="599" t="s">
        <v>930</v>
      </c>
      <c r="P124" s="599" t="s">
        <v>931</v>
      </c>
      <c r="Q124" s="599" t="s">
        <v>932</v>
      </c>
      <c r="R124" s="603">
        <v>1</v>
      </c>
      <c r="S124" s="594"/>
      <c r="T124" s="492"/>
    </row>
    <row r="125" spans="1:20" s="467" customFormat="1" ht="45" customHeight="1">
      <c r="A125" s="594">
        <v>121</v>
      </c>
      <c r="B125" s="594" t="s">
        <v>337</v>
      </c>
      <c r="C125" s="594" t="s">
        <v>1492</v>
      </c>
      <c r="D125" s="595" t="s">
        <v>1492</v>
      </c>
      <c r="E125" s="596" t="s">
        <v>699</v>
      </c>
      <c r="F125" s="597" t="s">
        <v>1282</v>
      </c>
      <c r="G125" s="597">
        <v>0</v>
      </c>
      <c r="H125" s="598">
        <v>0</v>
      </c>
      <c r="I125" s="599" t="s">
        <v>934</v>
      </c>
      <c r="J125" s="599" t="s">
        <v>1024</v>
      </c>
      <c r="K125" s="600" t="s">
        <v>927</v>
      </c>
      <c r="L125" s="601">
        <v>400</v>
      </c>
      <c r="M125" s="602" t="s">
        <v>928</v>
      </c>
      <c r="N125" s="599" t="s">
        <v>929</v>
      </c>
      <c r="O125" s="599" t="s">
        <v>930</v>
      </c>
      <c r="P125" s="599" t="s">
        <v>931</v>
      </c>
      <c r="Q125" s="599" t="s">
        <v>932</v>
      </c>
      <c r="R125" s="603">
        <v>2</v>
      </c>
      <c r="S125" s="594" t="s">
        <v>1646</v>
      </c>
      <c r="T125" s="492"/>
    </row>
    <row r="126" spans="1:20" s="467" customFormat="1" ht="30" customHeight="1">
      <c r="A126" s="594">
        <v>122</v>
      </c>
      <c r="B126" s="594" t="s">
        <v>337</v>
      </c>
      <c r="C126" s="594" t="s">
        <v>1491</v>
      </c>
      <c r="D126" s="595" t="s">
        <v>1491</v>
      </c>
      <c r="E126" s="596" t="s">
        <v>702</v>
      </c>
      <c r="F126" s="597" t="s">
        <v>1284</v>
      </c>
      <c r="G126" s="597">
        <v>30</v>
      </c>
      <c r="H126" s="598">
        <v>30</v>
      </c>
      <c r="I126" s="599" t="s">
        <v>934</v>
      </c>
      <c r="J126" s="599" t="s">
        <v>1024</v>
      </c>
      <c r="K126" s="600" t="s">
        <v>927</v>
      </c>
      <c r="L126" s="601">
        <v>280</v>
      </c>
      <c r="M126" s="602" t="s">
        <v>928</v>
      </c>
      <c r="N126" s="599" t="s">
        <v>929</v>
      </c>
      <c r="O126" s="599" t="s">
        <v>930</v>
      </c>
      <c r="P126" s="599" t="s">
        <v>931</v>
      </c>
      <c r="Q126" s="599" t="s">
        <v>932</v>
      </c>
      <c r="R126" s="603">
        <v>1</v>
      </c>
      <c r="S126" s="594" t="s">
        <v>1025</v>
      </c>
      <c r="T126" s="492"/>
    </row>
    <row r="127" spans="1:20" s="467" customFormat="1" ht="30" customHeight="1">
      <c r="A127" s="594">
        <v>123</v>
      </c>
      <c r="B127" s="594" t="s">
        <v>337</v>
      </c>
      <c r="C127" s="594" t="s">
        <v>1495</v>
      </c>
      <c r="D127" s="595" t="s">
        <v>1496</v>
      </c>
      <c r="E127" s="596" t="s">
        <v>701</v>
      </c>
      <c r="F127" s="597" t="s">
        <v>1283</v>
      </c>
      <c r="G127" s="597">
        <v>20</v>
      </c>
      <c r="H127" s="598">
        <v>6</v>
      </c>
      <c r="I127" s="599" t="s">
        <v>938</v>
      </c>
      <c r="J127" s="599" t="s">
        <v>935</v>
      </c>
      <c r="K127" s="600"/>
      <c r="L127" s="601">
        <v>332</v>
      </c>
      <c r="M127" s="602" t="s">
        <v>831</v>
      </c>
      <c r="N127" s="599" t="s">
        <v>929</v>
      </c>
      <c r="O127" s="599" t="s">
        <v>930</v>
      </c>
      <c r="P127" s="599" t="s">
        <v>931</v>
      </c>
      <c r="Q127" s="599" t="s">
        <v>932</v>
      </c>
      <c r="R127" s="603"/>
      <c r="S127" s="594"/>
      <c r="T127" s="492"/>
    </row>
    <row r="128" spans="1:20" s="467" customFormat="1" ht="30" customHeight="1">
      <c r="A128" s="594">
        <v>124</v>
      </c>
      <c r="B128" s="594" t="s">
        <v>337</v>
      </c>
      <c r="C128" s="594" t="s">
        <v>1500</v>
      </c>
      <c r="D128" s="595" t="s">
        <v>1500</v>
      </c>
      <c r="E128" s="596" t="s">
        <v>698</v>
      </c>
      <c r="F128" s="597" t="s">
        <v>1281</v>
      </c>
      <c r="G128" s="597">
        <v>0</v>
      </c>
      <c r="H128" s="598">
        <v>0</v>
      </c>
      <c r="I128" s="599" t="s">
        <v>938</v>
      </c>
      <c r="J128" s="599" t="s">
        <v>935</v>
      </c>
      <c r="K128" s="600"/>
      <c r="L128" s="601">
        <v>720</v>
      </c>
      <c r="M128" s="602" t="s">
        <v>831</v>
      </c>
      <c r="N128" s="599" t="s">
        <v>945</v>
      </c>
      <c r="O128" s="599" t="s">
        <v>930</v>
      </c>
      <c r="P128" s="599" t="s">
        <v>931</v>
      </c>
      <c r="Q128" s="599" t="s">
        <v>932</v>
      </c>
      <c r="R128" s="603">
        <v>18</v>
      </c>
      <c r="S128" s="594"/>
      <c r="T128" s="492"/>
    </row>
    <row r="129" spans="1:20" s="467" customFormat="1" ht="30" customHeight="1">
      <c r="A129" s="594">
        <v>125</v>
      </c>
      <c r="B129" s="594" t="s">
        <v>337</v>
      </c>
      <c r="C129" s="594" t="s">
        <v>1497</v>
      </c>
      <c r="D129" s="595" t="s">
        <v>1498</v>
      </c>
      <c r="E129" s="596" t="s">
        <v>1613</v>
      </c>
      <c r="F129" s="597" t="s">
        <v>1278</v>
      </c>
      <c r="G129" s="597">
        <v>1700</v>
      </c>
      <c r="H129" s="598">
        <v>650</v>
      </c>
      <c r="I129" s="599" t="s">
        <v>926</v>
      </c>
      <c r="J129" s="599" t="s">
        <v>831</v>
      </c>
      <c r="K129" s="600" t="s">
        <v>927</v>
      </c>
      <c r="L129" s="601">
        <v>425</v>
      </c>
      <c r="M129" s="602" t="s">
        <v>928</v>
      </c>
      <c r="N129" s="599" t="s">
        <v>945</v>
      </c>
      <c r="O129" s="599" t="s">
        <v>930</v>
      </c>
      <c r="P129" s="599" t="s">
        <v>931</v>
      </c>
      <c r="Q129" s="599" t="s">
        <v>932</v>
      </c>
      <c r="R129" s="603">
        <v>2</v>
      </c>
      <c r="S129" s="594"/>
      <c r="T129" s="492"/>
    </row>
    <row r="130" spans="1:20" s="467" customFormat="1" ht="30" customHeight="1">
      <c r="A130" s="594">
        <v>126</v>
      </c>
      <c r="B130" s="594" t="s">
        <v>337</v>
      </c>
      <c r="C130" s="594" t="s">
        <v>337</v>
      </c>
      <c r="D130" s="595" t="s">
        <v>1479</v>
      </c>
      <c r="E130" s="596" t="s">
        <v>695</v>
      </c>
      <c r="F130" s="597" t="s">
        <v>1277</v>
      </c>
      <c r="G130" s="597">
        <v>1920</v>
      </c>
      <c r="H130" s="598">
        <v>306</v>
      </c>
      <c r="I130" s="599" t="s">
        <v>926</v>
      </c>
      <c r="J130" s="599" t="s">
        <v>831</v>
      </c>
      <c r="K130" s="600" t="s">
        <v>927</v>
      </c>
      <c r="L130" s="601">
        <v>396</v>
      </c>
      <c r="M130" s="602" t="s">
        <v>928</v>
      </c>
      <c r="N130" s="599" t="s">
        <v>945</v>
      </c>
      <c r="O130" s="599" t="s">
        <v>930</v>
      </c>
      <c r="P130" s="599" t="s">
        <v>1255</v>
      </c>
      <c r="Q130" s="599" t="s">
        <v>932</v>
      </c>
      <c r="R130" s="603"/>
      <c r="S130" s="594"/>
      <c r="T130" s="492"/>
    </row>
    <row r="131" spans="1:20" s="467" customFormat="1" ht="30" customHeight="1">
      <c r="A131" s="594">
        <v>127</v>
      </c>
      <c r="B131" s="594" t="s">
        <v>337</v>
      </c>
      <c r="C131" s="594" t="s">
        <v>1499</v>
      </c>
      <c r="D131" s="595" t="s">
        <v>1499</v>
      </c>
      <c r="E131" s="596" t="s">
        <v>747</v>
      </c>
      <c r="F131" s="597" t="s">
        <v>1280</v>
      </c>
      <c r="G131" s="597">
        <v>0</v>
      </c>
      <c r="H131" s="598">
        <v>0</v>
      </c>
      <c r="I131" s="599" t="s">
        <v>938</v>
      </c>
      <c r="J131" s="599" t="s">
        <v>935</v>
      </c>
      <c r="K131" s="600"/>
      <c r="L131" s="601">
        <v>1152</v>
      </c>
      <c r="M131" s="602" t="s">
        <v>831</v>
      </c>
      <c r="N131" s="599" t="s">
        <v>945</v>
      </c>
      <c r="O131" s="599" t="s">
        <v>930</v>
      </c>
      <c r="P131" s="599" t="s">
        <v>931</v>
      </c>
      <c r="Q131" s="599" t="s">
        <v>932</v>
      </c>
      <c r="R131" s="603">
        <v>5</v>
      </c>
      <c r="S131" s="594"/>
      <c r="T131" s="492"/>
    </row>
    <row r="132" spans="1:20" s="467" customFormat="1" ht="45" customHeight="1">
      <c r="A132" s="594">
        <v>128</v>
      </c>
      <c r="B132" s="594" t="s">
        <v>337</v>
      </c>
      <c r="C132" s="594" t="s">
        <v>1501</v>
      </c>
      <c r="D132" s="595" t="s">
        <v>1502</v>
      </c>
      <c r="E132" s="596" t="s">
        <v>697</v>
      </c>
      <c r="F132" s="597" t="s">
        <v>1279</v>
      </c>
      <c r="G132" s="597">
        <v>0</v>
      </c>
      <c r="H132" s="598">
        <v>0</v>
      </c>
      <c r="I132" s="599" t="s">
        <v>934</v>
      </c>
      <c r="J132" s="599" t="s">
        <v>269</v>
      </c>
      <c r="K132" s="600" t="s">
        <v>927</v>
      </c>
      <c r="L132" s="601">
        <v>13700</v>
      </c>
      <c r="M132" s="602" t="s">
        <v>928</v>
      </c>
      <c r="N132" s="599" t="s">
        <v>929</v>
      </c>
      <c r="O132" s="599" t="s">
        <v>930</v>
      </c>
      <c r="P132" s="599" t="s">
        <v>931</v>
      </c>
      <c r="Q132" s="599" t="s">
        <v>932</v>
      </c>
      <c r="R132" s="603">
        <v>4</v>
      </c>
      <c r="S132" s="594" t="s">
        <v>1640</v>
      </c>
      <c r="T132" s="492"/>
    </row>
    <row r="133" spans="1:20" s="467" customFormat="1" ht="30" customHeight="1">
      <c r="A133" s="594">
        <v>129</v>
      </c>
      <c r="B133" s="594" t="s">
        <v>337</v>
      </c>
      <c r="C133" s="594" t="s">
        <v>1476</v>
      </c>
      <c r="D133" s="595" t="s">
        <v>1477</v>
      </c>
      <c r="E133" s="596" t="s">
        <v>1032</v>
      </c>
      <c r="F133" s="597" t="s">
        <v>1478</v>
      </c>
      <c r="G133" s="597">
        <v>0</v>
      </c>
      <c r="H133" s="598">
        <v>0</v>
      </c>
      <c r="I133" s="599" t="s">
        <v>938</v>
      </c>
      <c r="J133" s="599" t="s">
        <v>998</v>
      </c>
      <c r="K133" s="600"/>
      <c r="L133" s="601">
        <v>345</v>
      </c>
      <c r="M133" s="602" t="s">
        <v>831</v>
      </c>
      <c r="N133" s="599" t="s">
        <v>945</v>
      </c>
      <c r="O133" s="599" t="s">
        <v>930</v>
      </c>
      <c r="P133" s="599" t="s">
        <v>931</v>
      </c>
      <c r="Q133" s="599" t="s">
        <v>932</v>
      </c>
      <c r="R133" s="603">
        <v>3</v>
      </c>
      <c r="S133" s="594" t="s">
        <v>1641</v>
      </c>
      <c r="T133" s="492"/>
    </row>
    <row r="134" spans="1:20" s="467" customFormat="1" ht="30" customHeight="1">
      <c r="A134" s="594">
        <v>130</v>
      </c>
      <c r="B134" s="594" t="s">
        <v>337</v>
      </c>
      <c r="C134" s="594" t="s">
        <v>1471</v>
      </c>
      <c r="D134" s="595" t="s">
        <v>1472</v>
      </c>
      <c r="E134" s="596" t="s">
        <v>1031</v>
      </c>
      <c r="F134" s="597" t="s">
        <v>1289</v>
      </c>
      <c r="G134" s="597">
        <v>0</v>
      </c>
      <c r="H134" s="598">
        <v>0</v>
      </c>
      <c r="I134" s="599" t="s">
        <v>934</v>
      </c>
      <c r="J134" s="599" t="s">
        <v>998</v>
      </c>
      <c r="K134" s="600" t="s">
        <v>927</v>
      </c>
      <c r="L134" s="601">
        <v>347</v>
      </c>
      <c r="M134" s="602" t="s">
        <v>928</v>
      </c>
      <c r="N134" s="599" t="s">
        <v>929</v>
      </c>
      <c r="O134" s="599" t="s">
        <v>930</v>
      </c>
      <c r="P134" s="599" t="s">
        <v>931</v>
      </c>
      <c r="Q134" s="599" t="s">
        <v>932</v>
      </c>
      <c r="R134" s="603">
        <v>1</v>
      </c>
      <c r="S134" s="594" t="s">
        <v>1025</v>
      </c>
      <c r="T134" s="492"/>
    </row>
    <row r="135" spans="1:20" s="467" customFormat="1" ht="30" customHeight="1">
      <c r="A135" s="594">
        <v>131</v>
      </c>
      <c r="B135" s="594" t="s">
        <v>337</v>
      </c>
      <c r="C135" s="594" t="s">
        <v>1480</v>
      </c>
      <c r="D135" s="595" t="s">
        <v>1481</v>
      </c>
      <c r="E135" s="596" t="s">
        <v>696</v>
      </c>
      <c r="F135" s="597" t="s">
        <v>1290</v>
      </c>
      <c r="G135" s="597"/>
      <c r="H135" s="598"/>
      <c r="I135" s="599" t="s">
        <v>926</v>
      </c>
      <c r="J135" s="599" t="s">
        <v>238</v>
      </c>
      <c r="K135" s="600" t="s">
        <v>927</v>
      </c>
      <c r="L135" s="601"/>
      <c r="M135" s="602" t="s">
        <v>928</v>
      </c>
      <c r="N135" s="599" t="s">
        <v>929</v>
      </c>
      <c r="O135" s="599" t="s">
        <v>930</v>
      </c>
      <c r="P135" s="599" t="s">
        <v>931</v>
      </c>
      <c r="Q135" s="599" t="s">
        <v>932</v>
      </c>
      <c r="R135" s="603">
        <v>2</v>
      </c>
      <c r="S135" s="594"/>
      <c r="T135" s="492"/>
    </row>
    <row r="136" spans="1:20" s="467" customFormat="1" ht="30" customHeight="1">
      <c r="A136" s="594">
        <v>132</v>
      </c>
      <c r="B136" s="594" t="s">
        <v>337</v>
      </c>
      <c r="C136" s="594" t="s">
        <v>1482</v>
      </c>
      <c r="D136" s="595" t="s">
        <v>1483</v>
      </c>
      <c r="E136" s="596" t="s">
        <v>1484</v>
      </c>
      <c r="F136" s="597" t="s">
        <v>1485</v>
      </c>
      <c r="G136" s="597">
        <v>0</v>
      </c>
      <c r="H136" s="598">
        <v>0</v>
      </c>
      <c r="I136" s="599" t="s">
        <v>934</v>
      </c>
      <c r="J136" s="599" t="s">
        <v>949</v>
      </c>
      <c r="K136" s="600" t="s">
        <v>927</v>
      </c>
      <c r="L136" s="601">
        <v>134</v>
      </c>
      <c r="M136" s="602" t="s">
        <v>928</v>
      </c>
      <c r="N136" s="599" t="s">
        <v>929</v>
      </c>
      <c r="O136" s="599" t="s">
        <v>930</v>
      </c>
      <c r="P136" s="599" t="s">
        <v>931</v>
      </c>
      <c r="Q136" s="599" t="s">
        <v>932</v>
      </c>
      <c r="R136" s="603">
        <v>2</v>
      </c>
      <c r="S136" s="594"/>
      <c r="T136" s="492"/>
    </row>
    <row r="137" spans="1:20" s="467" customFormat="1" ht="30" customHeight="1">
      <c r="A137" s="594">
        <v>133</v>
      </c>
      <c r="B137" s="594" t="s">
        <v>337</v>
      </c>
      <c r="C137" s="594" t="s">
        <v>1473</v>
      </c>
      <c r="D137" s="595" t="s">
        <v>1473</v>
      </c>
      <c r="E137" s="596" t="s">
        <v>1029</v>
      </c>
      <c r="F137" s="597"/>
      <c r="G137" s="597">
        <v>30</v>
      </c>
      <c r="H137" s="598">
        <v>228</v>
      </c>
      <c r="I137" s="599" t="s">
        <v>938</v>
      </c>
      <c r="J137" s="599" t="s">
        <v>269</v>
      </c>
      <c r="K137" s="600"/>
      <c r="L137" s="601">
        <v>510</v>
      </c>
      <c r="M137" s="602" t="s">
        <v>831</v>
      </c>
      <c r="N137" s="599" t="s">
        <v>929</v>
      </c>
      <c r="O137" s="599" t="s">
        <v>930</v>
      </c>
      <c r="P137" s="599" t="s">
        <v>931</v>
      </c>
      <c r="Q137" s="599" t="s">
        <v>932</v>
      </c>
      <c r="R137" s="603">
        <v>10</v>
      </c>
      <c r="S137" s="594" t="s">
        <v>1030</v>
      </c>
      <c r="T137" s="492"/>
    </row>
    <row r="138" spans="1:20" s="467" customFormat="1" ht="30" customHeight="1">
      <c r="A138" s="594">
        <v>134</v>
      </c>
      <c r="B138" s="594" t="s">
        <v>337</v>
      </c>
      <c r="C138" s="594" t="s">
        <v>1487</v>
      </c>
      <c r="D138" s="595" t="s">
        <v>1488</v>
      </c>
      <c r="E138" s="596" t="s">
        <v>704</v>
      </c>
      <c r="F138" s="597" t="s">
        <v>1286</v>
      </c>
      <c r="G138" s="597">
        <v>0</v>
      </c>
      <c r="H138" s="598">
        <v>0</v>
      </c>
      <c r="I138" s="599" t="s">
        <v>938</v>
      </c>
      <c r="J138" s="599" t="s">
        <v>1026</v>
      </c>
      <c r="K138" s="600"/>
      <c r="L138" s="601">
        <v>120</v>
      </c>
      <c r="M138" s="602" t="s">
        <v>831</v>
      </c>
      <c r="N138" s="599" t="s">
        <v>929</v>
      </c>
      <c r="O138" s="599" t="s">
        <v>930</v>
      </c>
      <c r="P138" s="599" t="s">
        <v>931</v>
      </c>
      <c r="Q138" s="599" t="s">
        <v>932</v>
      </c>
      <c r="R138" s="603">
        <v>10</v>
      </c>
      <c r="S138" s="594" t="s">
        <v>1027</v>
      </c>
      <c r="T138" s="492"/>
    </row>
    <row r="139" spans="1:20" s="467" customFormat="1" ht="45" customHeight="1">
      <c r="A139" s="594">
        <v>135</v>
      </c>
      <c r="B139" s="594" t="s">
        <v>337</v>
      </c>
      <c r="C139" s="594" t="s">
        <v>1486</v>
      </c>
      <c r="D139" s="595" t="s">
        <v>1486</v>
      </c>
      <c r="E139" s="596" t="s">
        <v>703</v>
      </c>
      <c r="F139" s="597" t="s">
        <v>1285</v>
      </c>
      <c r="G139" s="597">
        <v>0</v>
      </c>
      <c r="H139" s="598">
        <v>0</v>
      </c>
      <c r="I139" s="599" t="s">
        <v>938</v>
      </c>
      <c r="J139" s="599" t="s">
        <v>1024</v>
      </c>
      <c r="K139" s="600"/>
      <c r="L139" s="601">
        <v>350</v>
      </c>
      <c r="M139" s="602" t="s">
        <v>831</v>
      </c>
      <c r="N139" s="599" t="s">
        <v>929</v>
      </c>
      <c r="O139" s="599" t="s">
        <v>930</v>
      </c>
      <c r="P139" s="599" t="s">
        <v>931</v>
      </c>
      <c r="Q139" s="599" t="s">
        <v>932</v>
      </c>
      <c r="R139" s="603">
        <v>1</v>
      </c>
      <c r="S139" s="594" t="s">
        <v>1647</v>
      </c>
      <c r="T139" s="492"/>
    </row>
    <row r="140" spans="1:20" s="467" customFormat="1" ht="30" customHeight="1">
      <c r="A140" s="594">
        <v>136</v>
      </c>
      <c r="B140" s="594" t="s">
        <v>337</v>
      </c>
      <c r="C140" s="594" t="s">
        <v>1474</v>
      </c>
      <c r="D140" s="595" t="s">
        <v>1475</v>
      </c>
      <c r="E140" s="596" t="s">
        <v>705</v>
      </c>
      <c r="F140" s="597" t="s">
        <v>1288</v>
      </c>
      <c r="G140" s="597">
        <v>0</v>
      </c>
      <c r="H140" s="598">
        <v>0</v>
      </c>
      <c r="I140" s="599" t="s">
        <v>934</v>
      </c>
      <c r="J140" s="599" t="s">
        <v>949</v>
      </c>
      <c r="K140" s="600" t="s">
        <v>927</v>
      </c>
      <c r="L140" s="601">
        <v>183</v>
      </c>
      <c r="M140" s="602" t="s">
        <v>928</v>
      </c>
      <c r="N140" s="599" t="s">
        <v>929</v>
      </c>
      <c r="O140" s="599" t="s">
        <v>930</v>
      </c>
      <c r="P140" s="599" t="s">
        <v>931</v>
      </c>
      <c r="Q140" s="599" t="s">
        <v>932</v>
      </c>
      <c r="R140" s="603">
        <v>3</v>
      </c>
      <c r="S140" s="594"/>
      <c r="T140" s="492"/>
    </row>
    <row r="141" spans="1:20" s="467" customFormat="1" ht="30" customHeight="1">
      <c r="A141" s="594">
        <v>137</v>
      </c>
      <c r="B141" s="594" t="s">
        <v>337</v>
      </c>
      <c r="C141" s="594" t="s">
        <v>1489</v>
      </c>
      <c r="D141" s="595" t="s">
        <v>1490</v>
      </c>
      <c r="E141" s="596" t="s">
        <v>1028</v>
      </c>
      <c r="F141" s="597" t="s">
        <v>1287</v>
      </c>
      <c r="G141" s="597">
        <v>0</v>
      </c>
      <c r="H141" s="598">
        <v>0</v>
      </c>
      <c r="I141" s="599" t="s">
        <v>926</v>
      </c>
      <c r="J141" s="599" t="s">
        <v>831</v>
      </c>
      <c r="K141" s="600" t="s">
        <v>927</v>
      </c>
      <c r="L141" s="601">
        <v>172</v>
      </c>
      <c r="M141" s="602" t="s">
        <v>928</v>
      </c>
      <c r="N141" s="599" t="s">
        <v>1018</v>
      </c>
      <c r="O141" s="599" t="s">
        <v>930</v>
      </c>
      <c r="P141" s="599" t="s">
        <v>931</v>
      </c>
      <c r="Q141" s="599" t="s">
        <v>932</v>
      </c>
      <c r="R141" s="603"/>
      <c r="S141" s="594"/>
      <c r="T141" s="492"/>
    </row>
    <row r="142" spans="1:20" s="467" customFormat="1" ht="30" customHeight="1">
      <c r="A142" s="594">
        <v>138</v>
      </c>
      <c r="B142" s="594" t="s">
        <v>323</v>
      </c>
      <c r="C142" s="594" t="s">
        <v>1503</v>
      </c>
      <c r="D142" s="595" t="s">
        <v>1033</v>
      </c>
      <c r="E142" s="596" t="s">
        <v>1034</v>
      </c>
      <c r="F142" s="597" t="s">
        <v>1291</v>
      </c>
      <c r="G142" s="597">
        <v>1465</v>
      </c>
      <c r="H142" s="598">
        <v>478</v>
      </c>
      <c r="I142" s="599" t="s">
        <v>926</v>
      </c>
      <c r="J142" s="599" t="s">
        <v>831</v>
      </c>
      <c r="K142" s="600" t="s">
        <v>927</v>
      </c>
      <c r="L142" s="601">
        <v>593</v>
      </c>
      <c r="M142" s="602" t="s">
        <v>928</v>
      </c>
      <c r="N142" s="599" t="s">
        <v>945</v>
      </c>
      <c r="O142" s="599" t="s">
        <v>930</v>
      </c>
      <c r="P142" s="599" t="s">
        <v>931</v>
      </c>
      <c r="Q142" s="599" t="s">
        <v>932</v>
      </c>
      <c r="R142" s="603">
        <v>1</v>
      </c>
      <c r="S142" s="594"/>
      <c r="T142" s="492"/>
    </row>
    <row r="143" spans="1:20" s="467" customFormat="1" ht="30" customHeight="1">
      <c r="A143" s="594">
        <v>139</v>
      </c>
      <c r="B143" s="594" t="s">
        <v>327</v>
      </c>
      <c r="C143" s="594" t="s">
        <v>1614</v>
      </c>
      <c r="D143" s="606" t="s">
        <v>1615</v>
      </c>
      <c r="E143" s="596" t="s">
        <v>1035</v>
      </c>
      <c r="F143" s="597" t="s">
        <v>1616</v>
      </c>
      <c r="G143" s="597">
        <v>680</v>
      </c>
      <c r="H143" s="598">
        <v>4</v>
      </c>
      <c r="I143" s="599" t="s">
        <v>934</v>
      </c>
      <c r="J143" s="599" t="s">
        <v>935</v>
      </c>
      <c r="K143" s="600" t="s">
        <v>927</v>
      </c>
      <c r="L143" s="601">
        <v>162</v>
      </c>
      <c r="M143" s="602" t="s">
        <v>928</v>
      </c>
      <c r="N143" s="599" t="s">
        <v>945</v>
      </c>
      <c r="O143" s="599" t="s">
        <v>930</v>
      </c>
      <c r="P143" s="599" t="s">
        <v>931</v>
      </c>
      <c r="Q143" s="599" t="s">
        <v>932</v>
      </c>
      <c r="R143" s="603">
        <v>1</v>
      </c>
      <c r="S143" s="594"/>
      <c r="T143" s="492"/>
    </row>
    <row r="144" spans="1:20" s="467" customFormat="1" ht="30" customHeight="1">
      <c r="A144" s="594">
        <v>140</v>
      </c>
      <c r="B144" s="594" t="s">
        <v>327</v>
      </c>
      <c r="C144" s="594" t="s">
        <v>1146</v>
      </c>
      <c r="D144" s="606" t="s">
        <v>1617</v>
      </c>
      <c r="E144" s="596" t="s">
        <v>1036</v>
      </c>
      <c r="F144" s="597" t="s">
        <v>1292</v>
      </c>
      <c r="G144" s="597">
        <v>2100</v>
      </c>
      <c r="H144" s="598">
        <v>0</v>
      </c>
      <c r="I144" s="599" t="s">
        <v>926</v>
      </c>
      <c r="J144" s="599" t="s">
        <v>238</v>
      </c>
      <c r="K144" s="600" t="s">
        <v>927</v>
      </c>
      <c r="L144" s="601">
        <v>213</v>
      </c>
      <c r="M144" s="602" t="s">
        <v>928</v>
      </c>
      <c r="N144" s="599" t="s">
        <v>929</v>
      </c>
      <c r="O144" s="599" t="s">
        <v>930</v>
      </c>
      <c r="P144" s="599" t="s">
        <v>931</v>
      </c>
      <c r="Q144" s="599" t="s">
        <v>932</v>
      </c>
      <c r="R144" s="603">
        <v>1</v>
      </c>
      <c r="S144" s="594"/>
      <c r="T144" s="492"/>
    </row>
    <row r="145" spans="1:20" s="467" customFormat="1" ht="30" customHeight="1">
      <c r="A145" s="594">
        <v>141</v>
      </c>
      <c r="B145" s="594" t="s">
        <v>326</v>
      </c>
      <c r="C145" s="594" t="s">
        <v>1506</v>
      </c>
      <c r="D145" s="606" t="s">
        <v>1509</v>
      </c>
      <c r="E145" s="596" t="s">
        <v>1041</v>
      </c>
      <c r="F145" s="597" t="s">
        <v>1297</v>
      </c>
      <c r="G145" s="597">
        <v>80</v>
      </c>
      <c r="H145" s="598">
        <v>80</v>
      </c>
      <c r="I145" s="599" t="s">
        <v>938</v>
      </c>
      <c r="J145" s="599" t="s">
        <v>18</v>
      </c>
      <c r="K145" s="600"/>
      <c r="L145" s="601">
        <v>120</v>
      </c>
      <c r="M145" s="602" t="s">
        <v>831</v>
      </c>
      <c r="N145" s="599" t="s">
        <v>945</v>
      </c>
      <c r="O145" s="599" t="s">
        <v>930</v>
      </c>
      <c r="P145" s="599" t="s">
        <v>931</v>
      </c>
      <c r="Q145" s="599" t="s">
        <v>932</v>
      </c>
      <c r="R145" s="603">
        <v>1</v>
      </c>
      <c r="S145" s="594"/>
      <c r="T145" s="492"/>
    </row>
    <row r="146" spans="1:20" s="467" customFormat="1" ht="30" customHeight="1">
      <c r="A146" s="594">
        <v>142</v>
      </c>
      <c r="B146" s="594" t="s">
        <v>326</v>
      </c>
      <c r="C146" s="594" t="s">
        <v>1510</v>
      </c>
      <c r="D146" s="595" t="s">
        <v>1511</v>
      </c>
      <c r="E146" s="596" t="s">
        <v>1040</v>
      </c>
      <c r="F146" s="597" t="s">
        <v>1296</v>
      </c>
      <c r="G146" s="597">
        <v>0</v>
      </c>
      <c r="H146" s="598">
        <v>0</v>
      </c>
      <c r="I146" s="599" t="s">
        <v>938</v>
      </c>
      <c r="J146" s="599" t="s">
        <v>951</v>
      </c>
      <c r="K146" s="600"/>
      <c r="L146" s="601">
        <v>72</v>
      </c>
      <c r="M146" s="602" t="s">
        <v>831</v>
      </c>
      <c r="N146" s="599" t="s">
        <v>945</v>
      </c>
      <c r="O146" s="599" t="s">
        <v>930</v>
      </c>
      <c r="P146" s="599" t="s">
        <v>931</v>
      </c>
      <c r="Q146" s="599" t="s">
        <v>932</v>
      </c>
      <c r="R146" s="603">
        <v>1</v>
      </c>
      <c r="S146" s="594"/>
      <c r="T146" s="492"/>
    </row>
    <row r="147" spans="1:20" s="467" customFormat="1" ht="30" customHeight="1">
      <c r="A147" s="594">
        <v>143</v>
      </c>
      <c r="B147" s="594" t="s">
        <v>326</v>
      </c>
      <c r="C147" s="594" t="s">
        <v>1506</v>
      </c>
      <c r="D147" s="595" t="s">
        <v>1507</v>
      </c>
      <c r="E147" s="596" t="s">
        <v>1037</v>
      </c>
      <c r="F147" s="597" t="s">
        <v>1293</v>
      </c>
      <c r="G147" s="597">
        <v>120</v>
      </c>
      <c r="H147" s="598">
        <v>120</v>
      </c>
      <c r="I147" s="599" t="s">
        <v>938</v>
      </c>
      <c r="J147" s="599" t="s">
        <v>18</v>
      </c>
      <c r="K147" s="600"/>
      <c r="L147" s="601">
        <v>37</v>
      </c>
      <c r="M147" s="602" t="s">
        <v>831</v>
      </c>
      <c r="N147" s="599" t="s">
        <v>945</v>
      </c>
      <c r="O147" s="599" t="s">
        <v>930</v>
      </c>
      <c r="P147" s="599" t="s">
        <v>931</v>
      </c>
      <c r="Q147" s="599" t="s">
        <v>932</v>
      </c>
      <c r="R147" s="603">
        <v>1</v>
      </c>
      <c r="S147" s="594"/>
      <c r="T147" s="492"/>
    </row>
    <row r="148" spans="1:20" s="467" customFormat="1" ht="30" customHeight="1">
      <c r="A148" s="594">
        <v>144</v>
      </c>
      <c r="B148" s="594" t="s">
        <v>326</v>
      </c>
      <c r="C148" s="594" t="s">
        <v>1504</v>
      </c>
      <c r="D148" s="595" t="s">
        <v>1505</v>
      </c>
      <c r="E148" s="596" t="s">
        <v>1038</v>
      </c>
      <c r="F148" s="597" t="s">
        <v>1294</v>
      </c>
      <c r="G148" s="597">
        <v>410</v>
      </c>
      <c r="H148" s="598">
        <v>6</v>
      </c>
      <c r="I148" s="599" t="s">
        <v>938</v>
      </c>
      <c r="J148" s="599" t="s">
        <v>951</v>
      </c>
      <c r="K148" s="600"/>
      <c r="L148" s="601">
        <v>46</v>
      </c>
      <c r="M148" s="602" t="s">
        <v>831</v>
      </c>
      <c r="N148" s="599" t="s">
        <v>945</v>
      </c>
      <c r="O148" s="599" t="s">
        <v>930</v>
      </c>
      <c r="P148" s="599" t="s">
        <v>931</v>
      </c>
      <c r="Q148" s="599" t="s">
        <v>932</v>
      </c>
      <c r="R148" s="603">
        <v>2</v>
      </c>
      <c r="S148" s="594"/>
      <c r="T148" s="492"/>
    </row>
    <row r="149" spans="1:20" s="467" customFormat="1" ht="30" customHeight="1">
      <c r="A149" s="594">
        <v>145</v>
      </c>
      <c r="B149" s="594" t="s">
        <v>326</v>
      </c>
      <c r="C149" s="594" t="s">
        <v>1504</v>
      </c>
      <c r="D149" s="595" t="s">
        <v>1508</v>
      </c>
      <c r="E149" s="596" t="s">
        <v>1039</v>
      </c>
      <c r="F149" s="597" t="s">
        <v>1295</v>
      </c>
      <c r="G149" s="597">
        <v>0</v>
      </c>
      <c r="H149" s="598">
        <v>0</v>
      </c>
      <c r="I149" s="599" t="s">
        <v>938</v>
      </c>
      <c r="J149" s="599" t="s">
        <v>935</v>
      </c>
      <c r="K149" s="600"/>
      <c r="L149" s="601">
        <v>165</v>
      </c>
      <c r="M149" s="602" t="s">
        <v>831</v>
      </c>
      <c r="N149" s="599" t="s">
        <v>945</v>
      </c>
      <c r="O149" s="599" t="s">
        <v>930</v>
      </c>
      <c r="P149" s="599" t="s">
        <v>931</v>
      </c>
      <c r="Q149" s="599" t="s">
        <v>932</v>
      </c>
      <c r="R149" s="603">
        <v>1</v>
      </c>
      <c r="S149" s="594"/>
      <c r="T149" s="492"/>
    </row>
    <row r="150" spans="1:20" s="467" customFormat="1" ht="30" customHeight="1">
      <c r="A150" s="594">
        <v>146</v>
      </c>
      <c r="B150" s="594" t="s">
        <v>694</v>
      </c>
      <c r="C150" s="594" t="s">
        <v>1618</v>
      </c>
      <c r="D150" s="595" t="s">
        <v>1618</v>
      </c>
      <c r="E150" s="596" t="s">
        <v>706</v>
      </c>
      <c r="F150" s="597" t="s">
        <v>1299</v>
      </c>
      <c r="G150" s="597">
        <v>340</v>
      </c>
      <c r="H150" s="598"/>
      <c r="I150" s="599" t="s">
        <v>926</v>
      </c>
      <c r="J150" s="599" t="s">
        <v>831</v>
      </c>
      <c r="K150" s="600" t="s">
        <v>927</v>
      </c>
      <c r="L150" s="601">
        <v>74</v>
      </c>
      <c r="M150" s="602" t="s">
        <v>928</v>
      </c>
      <c r="N150" s="599" t="s">
        <v>929</v>
      </c>
      <c r="O150" s="599" t="s">
        <v>930</v>
      </c>
      <c r="P150" s="599" t="s">
        <v>931</v>
      </c>
      <c r="Q150" s="599" t="s">
        <v>932</v>
      </c>
      <c r="R150" s="603">
        <v>56</v>
      </c>
      <c r="S150" s="594"/>
      <c r="T150" s="492"/>
    </row>
    <row r="151" spans="1:20" s="467" customFormat="1" ht="30" customHeight="1">
      <c r="A151" s="594">
        <v>147</v>
      </c>
      <c r="B151" s="594" t="s">
        <v>329</v>
      </c>
      <c r="C151" s="594" t="s">
        <v>1619</v>
      </c>
      <c r="D151" s="595" t="s">
        <v>1620</v>
      </c>
      <c r="E151" s="596" t="s">
        <v>1621</v>
      </c>
      <c r="F151" s="597" t="s">
        <v>1298</v>
      </c>
      <c r="G151" s="597">
        <v>8000</v>
      </c>
      <c r="H151" s="598">
        <v>200</v>
      </c>
      <c r="I151" s="599" t="s">
        <v>926</v>
      </c>
      <c r="J151" s="599" t="s">
        <v>831</v>
      </c>
      <c r="K151" s="600" t="s">
        <v>927</v>
      </c>
      <c r="L151" s="601">
        <v>1730</v>
      </c>
      <c r="M151" s="602" t="s">
        <v>928</v>
      </c>
      <c r="N151" s="599" t="s">
        <v>945</v>
      </c>
      <c r="O151" s="599" t="s">
        <v>930</v>
      </c>
      <c r="P151" s="599" t="s">
        <v>931</v>
      </c>
      <c r="Q151" s="599" t="s">
        <v>932</v>
      </c>
      <c r="R151" s="603">
        <v>4</v>
      </c>
      <c r="S151" s="594"/>
      <c r="T151" s="492"/>
    </row>
    <row r="152" spans="1:20" s="467" customFormat="1" ht="30" customHeight="1">
      <c r="A152" s="594">
        <v>148</v>
      </c>
      <c r="B152" s="594" t="s">
        <v>331</v>
      </c>
      <c r="C152" s="594" t="s">
        <v>1512</v>
      </c>
      <c r="D152" s="595" t="s">
        <v>1513</v>
      </c>
      <c r="E152" s="596" t="s">
        <v>1042</v>
      </c>
      <c r="F152" s="597" t="s">
        <v>1300</v>
      </c>
      <c r="G152" s="597">
        <v>600</v>
      </c>
      <c r="H152" s="598">
        <v>0</v>
      </c>
      <c r="I152" s="599" t="s">
        <v>934</v>
      </c>
      <c r="J152" s="599" t="s">
        <v>935</v>
      </c>
      <c r="K152" s="600" t="s">
        <v>927</v>
      </c>
      <c r="L152" s="601">
        <v>800</v>
      </c>
      <c r="M152" s="602" t="s">
        <v>928</v>
      </c>
      <c r="N152" s="599" t="s">
        <v>945</v>
      </c>
      <c r="O152" s="599" t="s">
        <v>930</v>
      </c>
      <c r="P152" s="599" t="s">
        <v>979</v>
      </c>
      <c r="Q152" s="599" t="s">
        <v>932</v>
      </c>
      <c r="R152" s="603"/>
      <c r="S152" s="594"/>
      <c r="T152" s="492"/>
    </row>
    <row r="153" spans="1:20" s="467" customFormat="1" ht="30" customHeight="1">
      <c r="A153" s="594">
        <v>149</v>
      </c>
      <c r="B153" s="594" t="s">
        <v>331</v>
      </c>
      <c r="C153" s="594" t="s">
        <v>1514</v>
      </c>
      <c r="D153" s="595" t="s">
        <v>1515</v>
      </c>
      <c r="E153" s="596" t="s">
        <v>1043</v>
      </c>
      <c r="F153" s="597" t="s">
        <v>1205</v>
      </c>
      <c r="G153" s="597">
        <v>496</v>
      </c>
      <c r="H153" s="598">
        <v>16</v>
      </c>
      <c r="I153" s="599" t="s">
        <v>926</v>
      </c>
      <c r="J153" s="599" t="s">
        <v>831</v>
      </c>
      <c r="K153" s="600" t="s">
        <v>927</v>
      </c>
      <c r="L153" s="601">
        <v>120</v>
      </c>
      <c r="M153" s="602" t="s">
        <v>928</v>
      </c>
      <c r="N153" s="599" t="s">
        <v>929</v>
      </c>
      <c r="O153" s="599" t="s">
        <v>930</v>
      </c>
      <c r="P153" s="599" t="s">
        <v>1255</v>
      </c>
      <c r="Q153" s="599" t="s">
        <v>932</v>
      </c>
      <c r="R153" s="603">
        <v>1</v>
      </c>
      <c r="S153" s="594"/>
      <c r="T153" s="492"/>
    </row>
    <row r="154" spans="1:20" s="467" customFormat="1" ht="30" customHeight="1">
      <c r="A154" s="594">
        <v>150</v>
      </c>
      <c r="B154" s="594" t="s">
        <v>334</v>
      </c>
      <c r="C154" s="594" t="s">
        <v>334</v>
      </c>
      <c r="D154" s="595" t="s">
        <v>1622</v>
      </c>
      <c r="E154" s="596" t="s">
        <v>1044</v>
      </c>
      <c r="F154" s="597" t="s">
        <v>1301</v>
      </c>
      <c r="G154" s="597">
        <v>620</v>
      </c>
      <c r="H154" s="598">
        <v>0</v>
      </c>
      <c r="I154" s="599" t="s">
        <v>938</v>
      </c>
      <c r="J154" s="599" t="s">
        <v>238</v>
      </c>
      <c r="K154" s="600"/>
      <c r="L154" s="601">
        <v>132</v>
      </c>
      <c r="M154" s="602" t="s">
        <v>831</v>
      </c>
      <c r="N154" s="599" t="s">
        <v>945</v>
      </c>
      <c r="O154" s="599" t="s">
        <v>1045</v>
      </c>
      <c r="P154" s="599" t="s">
        <v>979</v>
      </c>
      <c r="Q154" s="599" t="s">
        <v>932</v>
      </c>
      <c r="R154" s="603">
        <v>1</v>
      </c>
      <c r="S154" s="594"/>
      <c r="T154" s="492"/>
    </row>
    <row r="155" spans="1:20" s="467" customFormat="1" ht="30" customHeight="1">
      <c r="A155" s="594">
        <v>151</v>
      </c>
      <c r="B155" s="594" t="s">
        <v>332</v>
      </c>
      <c r="C155" s="594" t="s">
        <v>1623</v>
      </c>
      <c r="D155" s="595" t="s">
        <v>744</v>
      </c>
      <c r="E155" s="596" t="s">
        <v>1624</v>
      </c>
      <c r="F155" s="597" t="s">
        <v>1302</v>
      </c>
      <c r="G155" s="597">
        <v>1875</v>
      </c>
      <c r="H155" s="598">
        <v>0</v>
      </c>
      <c r="I155" s="599" t="s">
        <v>934</v>
      </c>
      <c r="J155" s="599" t="s">
        <v>935</v>
      </c>
      <c r="K155" s="600" t="s">
        <v>927</v>
      </c>
      <c r="L155" s="601">
        <v>175</v>
      </c>
      <c r="M155" s="602" t="s">
        <v>928</v>
      </c>
      <c r="N155" s="599" t="s">
        <v>945</v>
      </c>
      <c r="O155" s="599" t="s">
        <v>930</v>
      </c>
      <c r="P155" s="599" t="s">
        <v>931</v>
      </c>
      <c r="Q155" s="599" t="s">
        <v>932</v>
      </c>
      <c r="R155" s="603">
        <v>1</v>
      </c>
      <c r="S155" s="594"/>
      <c r="T155" s="492"/>
    </row>
    <row r="156" spans="1:20" s="467" customFormat="1" ht="30" customHeight="1">
      <c r="A156" s="594">
        <v>152</v>
      </c>
      <c r="B156" s="594" t="s">
        <v>333</v>
      </c>
      <c r="C156" s="594" t="s">
        <v>1516</v>
      </c>
      <c r="D156" s="595" t="s">
        <v>1516</v>
      </c>
      <c r="E156" s="596" t="s">
        <v>626</v>
      </c>
      <c r="F156" s="597" t="s">
        <v>1304</v>
      </c>
      <c r="G156" s="597">
        <v>465</v>
      </c>
      <c r="H156" s="598"/>
      <c r="I156" s="599" t="s">
        <v>938</v>
      </c>
      <c r="J156" s="599" t="s">
        <v>238</v>
      </c>
      <c r="K156" s="600"/>
      <c r="L156" s="601">
        <v>250</v>
      </c>
      <c r="M156" s="602" t="s">
        <v>831</v>
      </c>
      <c r="N156" s="599" t="s">
        <v>945</v>
      </c>
      <c r="O156" s="599" t="s">
        <v>930</v>
      </c>
      <c r="P156" s="599" t="s">
        <v>1255</v>
      </c>
      <c r="Q156" s="599" t="s">
        <v>932</v>
      </c>
      <c r="R156" s="603"/>
      <c r="S156" s="594"/>
      <c r="T156" s="492"/>
    </row>
    <row r="157" spans="1:20" s="467" customFormat="1" ht="30" customHeight="1">
      <c r="A157" s="594">
        <v>153</v>
      </c>
      <c r="B157" s="594" t="s">
        <v>333</v>
      </c>
      <c r="C157" s="594" t="s">
        <v>743</v>
      </c>
      <c r="D157" s="595" t="s">
        <v>743</v>
      </c>
      <c r="E157" s="596" t="s">
        <v>625</v>
      </c>
      <c r="F157" s="597" t="s">
        <v>1303</v>
      </c>
      <c r="G157" s="597">
        <v>700</v>
      </c>
      <c r="H157" s="598"/>
      <c r="I157" s="599" t="s">
        <v>938</v>
      </c>
      <c r="J157" s="599" t="s">
        <v>948</v>
      </c>
      <c r="K157" s="600"/>
      <c r="L157" s="601">
        <v>100</v>
      </c>
      <c r="M157" s="602" t="s">
        <v>831</v>
      </c>
      <c r="N157" s="599" t="s">
        <v>945</v>
      </c>
      <c r="O157" s="599" t="s">
        <v>1046</v>
      </c>
      <c r="P157" s="599" t="s">
        <v>931</v>
      </c>
      <c r="Q157" s="599" t="s">
        <v>987</v>
      </c>
      <c r="R157" s="603"/>
      <c r="S157" s="594"/>
      <c r="T157" s="492"/>
    </row>
    <row r="158" spans="1:20" s="467" customFormat="1" ht="30" customHeight="1">
      <c r="A158" s="594">
        <v>154</v>
      </c>
      <c r="B158" s="594" t="s">
        <v>847</v>
      </c>
      <c r="C158" s="594" t="s">
        <v>1625</v>
      </c>
      <c r="D158" s="595" t="s">
        <v>1305</v>
      </c>
      <c r="E158" s="596" t="s">
        <v>1047</v>
      </c>
      <c r="F158" s="597" t="s">
        <v>1306</v>
      </c>
      <c r="G158" s="597">
        <v>200</v>
      </c>
      <c r="H158" s="598"/>
      <c r="I158" s="599" t="s">
        <v>934</v>
      </c>
      <c r="J158" s="599" t="s">
        <v>18</v>
      </c>
      <c r="K158" s="600" t="s">
        <v>927</v>
      </c>
      <c r="L158" s="601">
        <v>290</v>
      </c>
      <c r="M158" s="602" t="s">
        <v>928</v>
      </c>
      <c r="N158" s="599" t="s">
        <v>929</v>
      </c>
      <c r="O158" s="599" t="s">
        <v>930</v>
      </c>
      <c r="P158" s="599" t="s">
        <v>931</v>
      </c>
      <c r="Q158" s="599" t="s">
        <v>932</v>
      </c>
      <c r="R158" s="603">
        <v>1</v>
      </c>
      <c r="S158" s="594"/>
      <c r="T158" s="492"/>
    </row>
    <row r="159" spans="1:20" s="467" customFormat="1" ht="30" customHeight="1">
      <c r="A159" s="594">
        <v>155</v>
      </c>
      <c r="B159" s="594" t="s">
        <v>847</v>
      </c>
      <c r="C159" s="594" t="s">
        <v>1517</v>
      </c>
      <c r="D159" s="595" t="s">
        <v>1517</v>
      </c>
      <c r="E159" s="596" t="s">
        <v>1048</v>
      </c>
      <c r="F159" s="597" t="s">
        <v>1307</v>
      </c>
      <c r="G159" s="597">
        <v>250</v>
      </c>
      <c r="H159" s="598"/>
      <c r="I159" s="599" t="s">
        <v>934</v>
      </c>
      <c r="J159" s="599" t="s">
        <v>935</v>
      </c>
      <c r="K159" s="600" t="s">
        <v>927</v>
      </c>
      <c r="L159" s="601">
        <v>400</v>
      </c>
      <c r="M159" s="602" t="s">
        <v>928</v>
      </c>
      <c r="N159" s="599" t="s">
        <v>929</v>
      </c>
      <c r="O159" s="599" t="s">
        <v>930</v>
      </c>
      <c r="P159" s="599" t="s">
        <v>931</v>
      </c>
      <c r="Q159" s="599" t="s">
        <v>932</v>
      </c>
      <c r="R159" s="603">
        <v>1</v>
      </c>
      <c r="S159" s="594"/>
      <c r="T159" s="492"/>
    </row>
    <row r="160" spans="1:20" s="467" customFormat="1" ht="30" customHeight="1">
      <c r="A160" s="594">
        <v>156</v>
      </c>
      <c r="B160" s="594" t="s">
        <v>1049</v>
      </c>
      <c r="C160" s="594" t="s">
        <v>1308</v>
      </c>
      <c r="D160" s="595" t="s">
        <v>1308</v>
      </c>
      <c r="E160" s="596" t="s">
        <v>1626</v>
      </c>
      <c r="F160" s="597" t="s">
        <v>1309</v>
      </c>
      <c r="G160" s="597">
        <v>80</v>
      </c>
      <c r="H160" s="598">
        <v>25</v>
      </c>
      <c r="I160" s="599" t="s">
        <v>938</v>
      </c>
      <c r="J160" s="599" t="s">
        <v>238</v>
      </c>
      <c r="K160" s="600"/>
      <c r="L160" s="601">
        <v>980</v>
      </c>
      <c r="M160" s="602" t="s">
        <v>831</v>
      </c>
      <c r="N160" s="599" t="s">
        <v>945</v>
      </c>
      <c r="O160" s="599" t="s">
        <v>930</v>
      </c>
      <c r="P160" s="599" t="s">
        <v>931</v>
      </c>
      <c r="Q160" s="599" t="s">
        <v>932</v>
      </c>
      <c r="R160" s="603">
        <v>2</v>
      </c>
      <c r="S160" s="594"/>
      <c r="T160" s="492"/>
    </row>
    <row r="161" spans="1:20" s="467" customFormat="1" ht="30" customHeight="1">
      <c r="A161" s="594">
        <v>157</v>
      </c>
      <c r="B161" s="594" t="s">
        <v>1050</v>
      </c>
      <c r="C161" s="594" t="s">
        <v>1054</v>
      </c>
      <c r="D161" s="595" t="s">
        <v>1521</v>
      </c>
      <c r="E161" s="596" t="s">
        <v>1055</v>
      </c>
      <c r="F161" s="597" t="s">
        <v>1313</v>
      </c>
      <c r="G161" s="597">
        <v>9500</v>
      </c>
      <c r="H161" s="598"/>
      <c r="I161" s="599" t="s">
        <v>934</v>
      </c>
      <c r="J161" s="599" t="s">
        <v>18</v>
      </c>
      <c r="K161" s="600" t="s">
        <v>927</v>
      </c>
      <c r="L161" s="601">
        <v>170</v>
      </c>
      <c r="M161" s="602" t="s">
        <v>928</v>
      </c>
      <c r="N161" s="599" t="s">
        <v>929</v>
      </c>
      <c r="O161" s="599" t="s">
        <v>930</v>
      </c>
      <c r="P161" s="599" t="s">
        <v>931</v>
      </c>
      <c r="Q161" s="599" t="s">
        <v>932</v>
      </c>
      <c r="R161" s="603">
        <v>1</v>
      </c>
      <c r="S161" s="594"/>
      <c r="T161" s="492"/>
    </row>
    <row r="162" spans="1:20" s="467" customFormat="1" ht="30" customHeight="1">
      <c r="A162" s="594">
        <v>158</v>
      </c>
      <c r="B162" s="594" t="s">
        <v>1050</v>
      </c>
      <c r="C162" s="594" t="s">
        <v>745</v>
      </c>
      <c r="D162" s="595" t="s">
        <v>1520</v>
      </c>
      <c r="E162" s="596" t="s">
        <v>1056</v>
      </c>
      <c r="F162" s="597" t="s">
        <v>1314</v>
      </c>
      <c r="G162" s="597">
        <v>1595</v>
      </c>
      <c r="H162" s="598"/>
      <c r="I162" s="599" t="s">
        <v>934</v>
      </c>
      <c r="J162" s="599" t="s">
        <v>935</v>
      </c>
      <c r="K162" s="600" t="s">
        <v>927</v>
      </c>
      <c r="L162" s="601">
        <v>380</v>
      </c>
      <c r="M162" s="602" t="s">
        <v>928</v>
      </c>
      <c r="N162" s="599" t="s">
        <v>929</v>
      </c>
      <c r="O162" s="599" t="s">
        <v>930</v>
      </c>
      <c r="P162" s="599" t="s">
        <v>931</v>
      </c>
      <c r="Q162" s="599" t="s">
        <v>932</v>
      </c>
      <c r="R162" s="603">
        <v>1</v>
      </c>
      <c r="S162" s="594"/>
      <c r="T162" s="492"/>
    </row>
    <row r="163" spans="1:20" s="467" customFormat="1" ht="30" customHeight="1">
      <c r="A163" s="594">
        <v>159</v>
      </c>
      <c r="B163" s="594" t="s">
        <v>1050</v>
      </c>
      <c r="C163" s="594" t="s">
        <v>1311</v>
      </c>
      <c r="D163" s="595" t="s">
        <v>1518</v>
      </c>
      <c r="E163" s="596" t="s">
        <v>1053</v>
      </c>
      <c r="F163" s="597" t="s">
        <v>1312</v>
      </c>
      <c r="G163" s="597">
        <v>696</v>
      </c>
      <c r="H163" s="598"/>
      <c r="I163" s="599" t="s">
        <v>938</v>
      </c>
      <c r="J163" s="599" t="s">
        <v>18</v>
      </c>
      <c r="K163" s="600"/>
      <c r="L163" s="601">
        <v>500</v>
      </c>
      <c r="M163" s="602" t="s">
        <v>831</v>
      </c>
      <c r="N163" s="599" t="s">
        <v>945</v>
      </c>
      <c r="O163" s="599" t="s">
        <v>930</v>
      </c>
      <c r="P163" s="599" t="s">
        <v>931</v>
      </c>
      <c r="Q163" s="599" t="s">
        <v>932</v>
      </c>
      <c r="R163" s="603">
        <v>1</v>
      </c>
      <c r="S163" s="594"/>
      <c r="T163" s="492"/>
    </row>
    <row r="164" spans="1:20" s="467" customFormat="1" ht="30" customHeight="1">
      <c r="A164" s="594">
        <v>160</v>
      </c>
      <c r="B164" s="594" t="s">
        <v>1050</v>
      </c>
      <c r="C164" s="594" t="s">
        <v>1051</v>
      </c>
      <c r="D164" s="595" t="s">
        <v>1519</v>
      </c>
      <c r="E164" s="596" t="s">
        <v>1052</v>
      </c>
      <c r="F164" s="597" t="s">
        <v>1310</v>
      </c>
      <c r="G164" s="597">
        <v>2000</v>
      </c>
      <c r="H164" s="598"/>
      <c r="I164" s="599" t="s">
        <v>938</v>
      </c>
      <c r="J164" s="599" t="s">
        <v>935</v>
      </c>
      <c r="K164" s="600"/>
      <c r="L164" s="601">
        <v>250</v>
      </c>
      <c r="M164" s="602" t="s">
        <v>831</v>
      </c>
      <c r="N164" s="599" t="s">
        <v>945</v>
      </c>
      <c r="O164" s="599" t="s">
        <v>930</v>
      </c>
      <c r="P164" s="599" t="s">
        <v>931</v>
      </c>
      <c r="Q164" s="599" t="s">
        <v>932</v>
      </c>
      <c r="R164" s="603">
        <v>1</v>
      </c>
      <c r="S164" s="594"/>
      <c r="T164" s="492"/>
    </row>
    <row r="165" spans="1:20" s="467" customFormat="1" ht="30" customHeight="1">
      <c r="A165" s="594">
        <v>161</v>
      </c>
      <c r="B165" s="594" t="s">
        <v>1057</v>
      </c>
      <c r="C165" s="594" t="s">
        <v>1527</v>
      </c>
      <c r="D165" s="595" t="s">
        <v>1528</v>
      </c>
      <c r="E165" s="596" t="s">
        <v>1063</v>
      </c>
      <c r="F165" s="597" t="s">
        <v>1318</v>
      </c>
      <c r="G165" s="597">
        <v>155</v>
      </c>
      <c r="H165" s="598">
        <v>60</v>
      </c>
      <c r="I165" s="599" t="s">
        <v>934</v>
      </c>
      <c r="J165" s="599" t="s">
        <v>949</v>
      </c>
      <c r="K165" s="600" t="s">
        <v>927</v>
      </c>
      <c r="L165" s="601">
        <v>33</v>
      </c>
      <c r="M165" s="602" t="s">
        <v>928</v>
      </c>
      <c r="N165" s="599" t="s">
        <v>945</v>
      </c>
      <c r="O165" s="599" t="s">
        <v>930</v>
      </c>
      <c r="P165" s="599" t="s">
        <v>931</v>
      </c>
      <c r="Q165" s="599" t="s">
        <v>932</v>
      </c>
      <c r="R165" s="603">
        <v>1</v>
      </c>
      <c r="S165" s="594"/>
      <c r="T165" s="492"/>
    </row>
    <row r="166" spans="1:20" s="467" customFormat="1" ht="30" customHeight="1">
      <c r="A166" s="594">
        <v>162</v>
      </c>
      <c r="B166" s="594" t="s">
        <v>1057</v>
      </c>
      <c r="C166" s="594" t="s">
        <v>1522</v>
      </c>
      <c r="D166" s="595" t="s">
        <v>1523</v>
      </c>
      <c r="E166" s="596" t="s">
        <v>1062</v>
      </c>
      <c r="F166" s="597" t="s">
        <v>1317</v>
      </c>
      <c r="G166" s="597">
        <v>318</v>
      </c>
      <c r="H166" s="598">
        <v>228</v>
      </c>
      <c r="I166" s="599" t="s">
        <v>934</v>
      </c>
      <c r="J166" s="599" t="s">
        <v>935</v>
      </c>
      <c r="K166" s="600" t="s">
        <v>927</v>
      </c>
      <c r="L166" s="601">
        <v>87</v>
      </c>
      <c r="M166" s="602" t="s">
        <v>928</v>
      </c>
      <c r="N166" s="599" t="s">
        <v>945</v>
      </c>
      <c r="O166" s="599" t="s">
        <v>930</v>
      </c>
      <c r="P166" s="599" t="s">
        <v>931</v>
      </c>
      <c r="Q166" s="599" t="s">
        <v>932</v>
      </c>
      <c r="R166" s="603">
        <v>1</v>
      </c>
      <c r="S166" s="594"/>
      <c r="T166" s="492"/>
    </row>
    <row r="167" spans="1:20" s="467" customFormat="1" ht="30" customHeight="1">
      <c r="A167" s="594">
        <v>163</v>
      </c>
      <c r="B167" s="594" t="s">
        <v>1057</v>
      </c>
      <c r="C167" s="594" t="s">
        <v>1060</v>
      </c>
      <c r="D167" s="595" t="s">
        <v>1524</v>
      </c>
      <c r="E167" s="596" t="s">
        <v>1061</v>
      </c>
      <c r="F167" s="597" t="s">
        <v>1316</v>
      </c>
      <c r="G167" s="597">
        <v>2115</v>
      </c>
      <c r="H167" s="598">
        <v>0</v>
      </c>
      <c r="I167" s="599" t="s">
        <v>934</v>
      </c>
      <c r="J167" s="599" t="s">
        <v>935</v>
      </c>
      <c r="K167" s="600" t="s">
        <v>927</v>
      </c>
      <c r="L167" s="601">
        <v>276</v>
      </c>
      <c r="M167" s="602" t="s">
        <v>928</v>
      </c>
      <c r="N167" s="599" t="s">
        <v>945</v>
      </c>
      <c r="O167" s="599" t="s">
        <v>930</v>
      </c>
      <c r="P167" s="599" t="s">
        <v>931</v>
      </c>
      <c r="Q167" s="599" t="s">
        <v>932</v>
      </c>
      <c r="R167" s="603">
        <v>1</v>
      </c>
      <c r="S167" s="594"/>
      <c r="T167" s="492"/>
    </row>
    <row r="168" spans="1:20" s="467" customFormat="1" ht="30" customHeight="1">
      <c r="A168" s="594">
        <v>164</v>
      </c>
      <c r="B168" s="594" t="s">
        <v>1057</v>
      </c>
      <c r="C168" s="594" t="s">
        <v>1525</v>
      </c>
      <c r="D168" s="595" t="s">
        <v>1526</v>
      </c>
      <c r="E168" s="596" t="s">
        <v>1064</v>
      </c>
      <c r="F168" s="597" t="s">
        <v>1319</v>
      </c>
      <c r="G168" s="597">
        <v>300</v>
      </c>
      <c r="H168" s="598">
        <v>0</v>
      </c>
      <c r="I168" s="599" t="s">
        <v>934</v>
      </c>
      <c r="J168" s="599" t="s">
        <v>935</v>
      </c>
      <c r="K168" s="600" t="s">
        <v>927</v>
      </c>
      <c r="L168" s="601">
        <v>293</v>
      </c>
      <c r="M168" s="602" t="s">
        <v>928</v>
      </c>
      <c r="N168" s="599" t="s">
        <v>945</v>
      </c>
      <c r="O168" s="599" t="s">
        <v>930</v>
      </c>
      <c r="P168" s="599" t="s">
        <v>931</v>
      </c>
      <c r="Q168" s="599" t="s">
        <v>932</v>
      </c>
      <c r="R168" s="603">
        <v>1</v>
      </c>
      <c r="S168" s="594"/>
      <c r="T168" s="492"/>
    </row>
    <row r="169" spans="1:20" s="467" customFormat="1" ht="30" customHeight="1">
      <c r="A169" s="594">
        <v>165</v>
      </c>
      <c r="B169" s="594" t="s">
        <v>1057</v>
      </c>
      <c r="C169" s="594" t="s">
        <v>1058</v>
      </c>
      <c r="D169" s="595" t="s">
        <v>1529</v>
      </c>
      <c r="E169" s="596" t="s">
        <v>1059</v>
      </c>
      <c r="F169" s="597" t="s">
        <v>1315</v>
      </c>
      <c r="G169" s="597">
        <v>10700</v>
      </c>
      <c r="H169" s="598">
        <v>0</v>
      </c>
      <c r="I169" s="599" t="s">
        <v>926</v>
      </c>
      <c r="J169" s="599" t="s">
        <v>238</v>
      </c>
      <c r="K169" s="600" t="s">
        <v>927</v>
      </c>
      <c r="L169" s="601">
        <v>361</v>
      </c>
      <c r="M169" s="602" t="s">
        <v>928</v>
      </c>
      <c r="N169" s="599" t="s">
        <v>945</v>
      </c>
      <c r="O169" s="599" t="s">
        <v>930</v>
      </c>
      <c r="P169" s="599" t="s">
        <v>931</v>
      </c>
      <c r="Q169" s="599" t="s">
        <v>932</v>
      </c>
      <c r="R169" s="603">
        <v>1</v>
      </c>
      <c r="S169" s="594"/>
      <c r="T169" s="492"/>
    </row>
    <row r="170" spans="1:20" s="467" customFormat="1" ht="30" customHeight="1">
      <c r="A170" s="594">
        <v>166</v>
      </c>
      <c r="B170" s="594" t="s">
        <v>1065</v>
      </c>
      <c r="C170" s="594" t="s">
        <v>1536</v>
      </c>
      <c r="D170" s="595" t="s">
        <v>1537</v>
      </c>
      <c r="E170" s="596" t="s">
        <v>1538</v>
      </c>
      <c r="F170" s="597" t="s">
        <v>1321</v>
      </c>
      <c r="G170" s="597">
        <v>110</v>
      </c>
      <c r="H170" s="598">
        <v>380</v>
      </c>
      <c r="I170" s="599" t="s">
        <v>934</v>
      </c>
      <c r="J170" s="599" t="s">
        <v>935</v>
      </c>
      <c r="K170" s="600" t="s">
        <v>927</v>
      </c>
      <c r="L170" s="601">
        <v>60</v>
      </c>
      <c r="M170" s="602" t="s">
        <v>928</v>
      </c>
      <c r="N170" s="599" t="s">
        <v>945</v>
      </c>
      <c r="O170" s="599" t="s">
        <v>930</v>
      </c>
      <c r="P170" s="599" t="s">
        <v>931</v>
      </c>
      <c r="Q170" s="599" t="s">
        <v>932</v>
      </c>
      <c r="R170" s="603"/>
      <c r="S170" s="594"/>
      <c r="T170" s="492"/>
    </row>
    <row r="171" spans="1:20" s="467" customFormat="1" ht="30" customHeight="1">
      <c r="A171" s="594">
        <v>167</v>
      </c>
      <c r="B171" s="594" t="s">
        <v>1065</v>
      </c>
      <c r="C171" s="594" t="s">
        <v>1530</v>
      </c>
      <c r="D171" s="595" t="s">
        <v>1531</v>
      </c>
      <c r="E171" s="596" t="s">
        <v>1532</v>
      </c>
      <c r="F171" s="597" t="s">
        <v>1322</v>
      </c>
      <c r="G171" s="597">
        <v>200</v>
      </c>
      <c r="H171" s="598">
        <v>100</v>
      </c>
      <c r="I171" s="599" t="s">
        <v>934</v>
      </c>
      <c r="J171" s="599" t="s">
        <v>935</v>
      </c>
      <c r="K171" s="600" t="s">
        <v>927</v>
      </c>
      <c r="L171" s="601">
        <v>50</v>
      </c>
      <c r="M171" s="602" t="s">
        <v>928</v>
      </c>
      <c r="N171" s="599" t="s">
        <v>945</v>
      </c>
      <c r="O171" s="599" t="s">
        <v>930</v>
      </c>
      <c r="P171" s="599" t="s">
        <v>931</v>
      </c>
      <c r="Q171" s="599" t="s">
        <v>932</v>
      </c>
      <c r="R171" s="603"/>
      <c r="S171" s="594"/>
      <c r="T171" s="492"/>
    </row>
    <row r="172" spans="1:20" s="467" customFormat="1" ht="30" customHeight="1">
      <c r="A172" s="594">
        <v>168</v>
      </c>
      <c r="B172" s="594" t="s">
        <v>1065</v>
      </c>
      <c r="C172" s="594" t="s">
        <v>1533</v>
      </c>
      <c r="D172" s="595" t="s">
        <v>1534</v>
      </c>
      <c r="E172" s="596" t="s">
        <v>1535</v>
      </c>
      <c r="F172" s="597" t="s">
        <v>1066</v>
      </c>
      <c r="G172" s="597">
        <v>153</v>
      </c>
      <c r="H172" s="598">
        <v>160</v>
      </c>
      <c r="I172" s="599" t="s">
        <v>934</v>
      </c>
      <c r="J172" s="599" t="s">
        <v>1067</v>
      </c>
      <c r="K172" s="600" t="s">
        <v>927</v>
      </c>
      <c r="L172" s="601">
        <v>33</v>
      </c>
      <c r="M172" s="602" t="s">
        <v>928</v>
      </c>
      <c r="N172" s="599" t="s">
        <v>929</v>
      </c>
      <c r="O172" s="599" t="s">
        <v>930</v>
      </c>
      <c r="P172" s="599" t="s">
        <v>931</v>
      </c>
      <c r="Q172" s="599" t="s">
        <v>932</v>
      </c>
      <c r="R172" s="603"/>
      <c r="S172" s="594" t="s">
        <v>1642</v>
      </c>
      <c r="T172" s="492"/>
    </row>
    <row r="173" spans="1:20" s="467" customFormat="1" ht="30" customHeight="1">
      <c r="A173" s="594">
        <v>169</v>
      </c>
      <c r="B173" s="594" t="s">
        <v>1065</v>
      </c>
      <c r="C173" s="594" t="s">
        <v>1539</v>
      </c>
      <c r="D173" s="595" t="s">
        <v>1540</v>
      </c>
      <c r="E173" s="596" t="s">
        <v>1541</v>
      </c>
      <c r="F173" s="597" t="s">
        <v>1320</v>
      </c>
      <c r="G173" s="597">
        <v>500</v>
      </c>
      <c r="H173" s="598">
        <v>0</v>
      </c>
      <c r="I173" s="599" t="s">
        <v>934</v>
      </c>
      <c r="J173" s="599" t="s">
        <v>935</v>
      </c>
      <c r="K173" s="600" t="s">
        <v>927</v>
      </c>
      <c r="L173" s="601">
        <v>440</v>
      </c>
      <c r="M173" s="602" t="s">
        <v>928</v>
      </c>
      <c r="N173" s="599" t="s">
        <v>945</v>
      </c>
      <c r="O173" s="599" t="s">
        <v>930</v>
      </c>
      <c r="P173" s="599" t="s">
        <v>931</v>
      </c>
      <c r="Q173" s="599" t="s">
        <v>932</v>
      </c>
      <c r="R173" s="603">
        <v>1</v>
      </c>
      <c r="S173" s="594"/>
      <c r="T173" s="492"/>
    </row>
    <row r="174" spans="1:20" ht="29.1" customHeight="1">
      <c r="A174" s="615"/>
      <c r="B174" s="533" t="s">
        <v>425</v>
      </c>
      <c r="C174" s="533"/>
      <c r="D174" s="533"/>
      <c r="E174" s="616"/>
      <c r="F174" s="617">
        <f>SUM(F5:F173)</f>
        <v>0</v>
      </c>
      <c r="G174" s="617">
        <f>SUM(G5:G173)</f>
        <v>328163</v>
      </c>
      <c r="H174" s="617">
        <f>SUM(H5:H173)</f>
        <v>63447</v>
      </c>
      <c r="I174" s="608"/>
      <c r="J174" s="608"/>
      <c r="K174" s="618"/>
      <c r="L174" s="619">
        <f>SUM(L5:L173)</f>
        <v>185989</v>
      </c>
      <c r="M174" s="620"/>
      <c r="N174" s="617"/>
      <c r="O174" s="608"/>
      <c r="P174" s="608"/>
      <c r="Q174" s="617">
        <f>SUM(Q5:Q173)</f>
        <v>0</v>
      </c>
      <c r="R174" s="621">
        <f>SUM(R5:R173)</f>
        <v>475</v>
      </c>
      <c r="S174" s="533"/>
      <c r="T174" s="535"/>
    </row>
    <row r="175" spans="1:20" ht="15.95" customHeight="1">
      <c r="H175" s="24"/>
      <c r="I175" s="331"/>
      <c r="J175" s="331"/>
      <c r="L175" s="24"/>
      <c r="M175" s="24"/>
      <c r="N175" s="24"/>
      <c r="O175" s="331"/>
      <c r="P175" s="331"/>
      <c r="Q175" s="24"/>
    </row>
    <row r="176" spans="1:20" ht="15.95" customHeight="1">
      <c r="F176" s="28"/>
      <c r="G176" s="28"/>
      <c r="H176" s="28"/>
      <c r="I176" s="332"/>
      <c r="J176" s="332"/>
      <c r="K176" s="28"/>
      <c r="M176" s="28"/>
      <c r="N176" s="28"/>
      <c r="O176" s="332"/>
      <c r="P176" s="332"/>
      <c r="Q176" s="28"/>
    </row>
    <row r="177" spans="9:16" ht="15.95" customHeight="1">
      <c r="I177" s="333"/>
      <c r="P177" s="331"/>
    </row>
    <row r="178" spans="9:16" ht="15.95" customHeight="1">
      <c r="I178" s="333"/>
    </row>
    <row r="179" spans="9:16" ht="15.95" customHeight="1">
      <c r="I179" s="333"/>
    </row>
    <row r="180" spans="9:16" ht="15.95" customHeight="1">
      <c r="I180" s="333"/>
    </row>
    <row r="181" spans="9:16" ht="15.95" customHeight="1">
      <c r="I181" s="333"/>
    </row>
    <row r="182" spans="9:16" ht="15.95" customHeight="1">
      <c r="I182" s="333"/>
    </row>
    <row r="183" spans="9:16" ht="15.95" customHeight="1">
      <c r="I183" s="333"/>
    </row>
    <row r="184" spans="9:16" ht="15.95" customHeight="1">
      <c r="I184" s="333"/>
    </row>
    <row r="185" spans="9:16" ht="15.95" customHeight="1">
      <c r="I185" s="333"/>
    </row>
    <row r="186" spans="9:16" ht="15.95" customHeight="1">
      <c r="I186" s="333"/>
    </row>
    <row r="187" spans="9:16" ht="15.95" customHeight="1">
      <c r="I187" s="333"/>
    </row>
    <row r="188" spans="9:16" ht="15.95" customHeight="1">
      <c r="I188" s="333"/>
    </row>
    <row r="189" spans="9:16" ht="15.95" customHeight="1">
      <c r="I189" s="333"/>
    </row>
    <row r="190" spans="9:16" ht="15.95" customHeight="1">
      <c r="I190" s="333"/>
    </row>
    <row r="191" spans="9:16" ht="15.95" customHeight="1">
      <c r="I191" s="333"/>
    </row>
    <row r="192" spans="9:16" ht="15.95" customHeight="1">
      <c r="I192" s="333"/>
    </row>
    <row r="193" spans="9:9" ht="15.95" customHeight="1">
      <c r="I193" s="333"/>
    </row>
    <row r="194" spans="9:9" ht="15.95" customHeight="1">
      <c r="I194" s="333"/>
    </row>
    <row r="195" spans="9:9" ht="15.95" customHeight="1">
      <c r="I195" s="333"/>
    </row>
    <row r="196" spans="9:9" ht="15.95" customHeight="1">
      <c r="I196" s="333"/>
    </row>
    <row r="197" spans="9:9" ht="15.95" customHeight="1">
      <c r="I197" s="333"/>
    </row>
    <row r="198" spans="9:9" ht="15.95" customHeight="1">
      <c r="I198" s="333"/>
    </row>
    <row r="199" spans="9:9" ht="15.95" customHeight="1">
      <c r="I199" s="333"/>
    </row>
    <row r="200" spans="9:9" ht="15.95" customHeight="1">
      <c r="I200" s="333"/>
    </row>
    <row r="201" spans="9:9" ht="15.95" customHeight="1">
      <c r="I201" s="333"/>
    </row>
    <row r="202" spans="9:9" ht="15.95" customHeight="1">
      <c r="I202" s="333"/>
    </row>
    <row r="203" spans="9:9" ht="15.95" customHeight="1">
      <c r="I203" s="333"/>
    </row>
    <row r="204" spans="9:9" ht="15.95" customHeight="1">
      <c r="I204" s="333"/>
    </row>
    <row r="205" spans="9:9" ht="15.95" customHeight="1">
      <c r="I205" s="333"/>
    </row>
    <row r="206" spans="9:9" ht="15.95" customHeight="1">
      <c r="I206" s="333"/>
    </row>
    <row r="207" spans="9:9" ht="15.95" customHeight="1">
      <c r="I207" s="333"/>
    </row>
    <row r="208" spans="9:9" ht="15.95" customHeight="1">
      <c r="I208" s="333"/>
    </row>
    <row r="209" spans="9:9" ht="15.95" customHeight="1">
      <c r="I209" s="333"/>
    </row>
    <row r="210" spans="9:9" ht="15.95" customHeight="1">
      <c r="I210" s="333"/>
    </row>
    <row r="211" spans="9:9" ht="15.95" customHeight="1">
      <c r="I211" s="333"/>
    </row>
    <row r="212" spans="9:9" ht="15.95" customHeight="1">
      <c r="I212" s="333"/>
    </row>
    <row r="213" spans="9:9" ht="15.95" customHeight="1">
      <c r="I213" s="333"/>
    </row>
    <row r="214" spans="9:9" ht="15.95" customHeight="1">
      <c r="I214" s="333"/>
    </row>
    <row r="215" spans="9:9" ht="15.95" customHeight="1">
      <c r="I215" s="333"/>
    </row>
    <row r="216" spans="9:9" ht="15.95" customHeight="1">
      <c r="I216" s="333"/>
    </row>
    <row r="217" spans="9:9" ht="15.95" customHeight="1">
      <c r="I217" s="333"/>
    </row>
    <row r="218" spans="9:9" ht="15.95" customHeight="1">
      <c r="I218" s="333"/>
    </row>
    <row r="219" spans="9:9" ht="15.95" customHeight="1">
      <c r="I219" s="333"/>
    </row>
    <row r="220" spans="9:9" ht="15.95" customHeight="1">
      <c r="I220" s="333"/>
    </row>
    <row r="221" spans="9:9" ht="15.95" customHeight="1">
      <c r="I221" s="333"/>
    </row>
    <row r="222" spans="9:9" ht="15.95" customHeight="1">
      <c r="I222" s="333"/>
    </row>
    <row r="223" spans="9:9" ht="15.95" customHeight="1">
      <c r="I223" s="333"/>
    </row>
    <row r="224" spans="9:9" ht="15.95" customHeight="1">
      <c r="I224" s="333"/>
    </row>
    <row r="225" spans="9:9" ht="15.95" customHeight="1">
      <c r="I225" s="333"/>
    </row>
    <row r="226" spans="9:9" ht="15.95" customHeight="1">
      <c r="I226" s="333"/>
    </row>
    <row r="227" spans="9:9" ht="15.95" customHeight="1">
      <c r="I227" s="333"/>
    </row>
    <row r="228" spans="9:9" ht="15.95" customHeight="1">
      <c r="I228" s="333"/>
    </row>
    <row r="229" spans="9:9" ht="15.95" customHeight="1">
      <c r="I229" s="333"/>
    </row>
    <row r="230" spans="9:9" ht="15.95" customHeight="1">
      <c r="I230" s="333"/>
    </row>
    <row r="231" spans="9:9" ht="15.95" customHeight="1">
      <c r="I231" s="333"/>
    </row>
    <row r="232" spans="9:9" ht="15.95" customHeight="1">
      <c r="I232" s="333"/>
    </row>
    <row r="233" spans="9:9" ht="15.95" customHeight="1">
      <c r="I233" s="333"/>
    </row>
    <row r="234" spans="9:9" ht="15.95" customHeight="1">
      <c r="I234" s="333"/>
    </row>
    <row r="235" spans="9:9" ht="15.95" customHeight="1">
      <c r="I235" s="333"/>
    </row>
    <row r="236" spans="9:9" ht="15.95" customHeight="1">
      <c r="I236" s="333"/>
    </row>
    <row r="237" spans="9:9" ht="15.95" customHeight="1">
      <c r="I237" s="333"/>
    </row>
    <row r="238" spans="9:9" ht="15.95" customHeight="1">
      <c r="I238" s="333"/>
    </row>
    <row r="239" spans="9:9" ht="15.95" customHeight="1">
      <c r="I239" s="333"/>
    </row>
    <row r="240" spans="9:9" ht="15.95" customHeight="1">
      <c r="I240" s="333"/>
    </row>
    <row r="241" spans="9:9" ht="15.95" customHeight="1">
      <c r="I241" s="333"/>
    </row>
    <row r="242" spans="9:9" ht="15.95" customHeight="1">
      <c r="I242" s="333"/>
    </row>
    <row r="243" spans="9:9" ht="15.95" customHeight="1">
      <c r="I243" s="333"/>
    </row>
    <row r="244" spans="9:9" ht="15.95" customHeight="1">
      <c r="I244" s="333"/>
    </row>
    <row r="245" spans="9:9" ht="15.95" customHeight="1">
      <c r="I245" s="333"/>
    </row>
    <row r="246" spans="9:9" ht="15.95" customHeight="1">
      <c r="I246" s="333"/>
    </row>
    <row r="247" spans="9:9" ht="15.95" customHeight="1">
      <c r="I247" s="333"/>
    </row>
    <row r="248" spans="9:9" ht="15.95" customHeight="1">
      <c r="I248" s="333"/>
    </row>
    <row r="249" spans="9:9" ht="15.95" customHeight="1">
      <c r="I249" s="333"/>
    </row>
    <row r="250" spans="9:9" ht="15.95" customHeight="1">
      <c r="I250" s="333"/>
    </row>
    <row r="251" spans="9:9" ht="15.95" customHeight="1">
      <c r="I251" s="333"/>
    </row>
    <row r="252" spans="9:9" ht="15.95" customHeight="1">
      <c r="I252" s="333"/>
    </row>
    <row r="253" spans="9:9" ht="15.95" customHeight="1">
      <c r="I253" s="333"/>
    </row>
    <row r="254" spans="9:9" ht="15.95" customHeight="1">
      <c r="I254" s="333"/>
    </row>
    <row r="255" spans="9:9" ht="15.95" customHeight="1">
      <c r="I255" s="333"/>
    </row>
    <row r="256" spans="9:9" ht="15.95" customHeight="1">
      <c r="I256" s="333"/>
    </row>
    <row r="257" spans="9:9" ht="15.95" customHeight="1">
      <c r="I257" s="333"/>
    </row>
    <row r="258" spans="9:9" ht="15.95" customHeight="1">
      <c r="I258" s="333"/>
    </row>
    <row r="259" spans="9:9" ht="15.95" customHeight="1">
      <c r="I259" s="333"/>
    </row>
    <row r="260" spans="9:9" ht="15.95" customHeight="1">
      <c r="I260" s="333"/>
    </row>
    <row r="261" spans="9:9" ht="15.95" customHeight="1">
      <c r="I261" s="333"/>
    </row>
    <row r="262" spans="9:9" ht="15.95" customHeight="1">
      <c r="I262" s="333"/>
    </row>
    <row r="263" spans="9:9" ht="15.95" customHeight="1">
      <c r="I263" s="333"/>
    </row>
    <row r="264" spans="9:9" ht="15.95" customHeight="1">
      <c r="I264" s="333"/>
    </row>
    <row r="265" spans="9:9" ht="15.95" customHeight="1">
      <c r="I265" s="333"/>
    </row>
    <row r="266" spans="9:9" ht="15.95" customHeight="1">
      <c r="I266" s="333"/>
    </row>
    <row r="267" spans="9:9" ht="15.95" customHeight="1">
      <c r="I267" s="333"/>
    </row>
    <row r="268" spans="9:9" ht="15.95" customHeight="1">
      <c r="I268" s="333"/>
    </row>
    <row r="269" spans="9:9" ht="15.95" customHeight="1">
      <c r="I269" s="333"/>
    </row>
    <row r="270" spans="9:9" ht="15.95" customHeight="1">
      <c r="I270" s="333"/>
    </row>
    <row r="271" spans="9:9" ht="15.95" customHeight="1">
      <c r="I271" s="333"/>
    </row>
    <row r="272" spans="9:9" ht="15.95" customHeight="1">
      <c r="I272" s="333"/>
    </row>
    <row r="273" spans="9:9" ht="15.95" customHeight="1">
      <c r="I273" s="333"/>
    </row>
    <row r="274" spans="9:9" ht="15.95" customHeight="1">
      <c r="I274" s="333"/>
    </row>
    <row r="275" spans="9:9" ht="15.95" customHeight="1">
      <c r="I275" s="333"/>
    </row>
    <row r="276" spans="9:9" ht="15.95" customHeight="1">
      <c r="I276" s="333"/>
    </row>
    <row r="277" spans="9:9" ht="15.95" customHeight="1">
      <c r="I277" s="333"/>
    </row>
    <row r="278" spans="9:9" ht="15.95" customHeight="1">
      <c r="I278" s="333"/>
    </row>
    <row r="279" spans="9:9" ht="15.95" customHeight="1">
      <c r="I279" s="333"/>
    </row>
    <row r="280" spans="9:9" ht="15.95" customHeight="1">
      <c r="I280" s="333"/>
    </row>
    <row r="281" spans="9:9" ht="15.95" customHeight="1">
      <c r="I281" s="333"/>
    </row>
    <row r="282" spans="9:9" ht="15.95" customHeight="1">
      <c r="I282" s="333"/>
    </row>
    <row r="283" spans="9:9" ht="15.95" customHeight="1">
      <c r="I283" s="333"/>
    </row>
    <row r="284" spans="9:9" ht="15.95" customHeight="1">
      <c r="I284" s="333"/>
    </row>
    <row r="285" spans="9:9" ht="15.95" customHeight="1">
      <c r="I285" s="333"/>
    </row>
    <row r="286" spans="9:9" ht="15.95" customHeight="1">
      <c r="I286" s="333"/>
    </row>
    <row r="287" spans="9:9" ht="15.95" customHeight="1">
      <c r="I287" s="333"/>
    </row>
    <row r="288" spans="9:9" ht="15.95" customHeight="1">
      <c r="I288" s="333"/>
    </row>
    <row r="289" spans="9:9" ht="15.95" customHeight="1">
      <c r="I289" s="333"/>
    </row>
    <row r="290" spans="9:9" ht="15.95" customHeight="1">
      <c r="I290" s="333"/>
    </row>
    <row r="291" spans="9:9" ht="15.95" customHeight="1">
      <c r="I291" s="333"/>
    </row>
    <row r="292" spans="9:9" ht="15.95" customHeight="1">
      <c r="I292" s="333"/>
    </row>
    <row r="293" spans="9:9" ht="15.95" customHeight="1">
      <c r="I293" s="333"/>
    </row>
    <row r="294" spans="9:9" ht="15.95" customHeight="1">
      <c r="I294" s="333"/>
    </row>
    <row r="295" spans="9:9" ht="15.95" customHeight="1">
      <c r="I295" s="333"/>
    </row>
    <row r="296" spans="9:9" ht="15.95" customHeight="1">
      <c r="I296" s="333"/>
    </row>
  </sheetData>
  <mergeCells count="5">
    <mergeCell ref="S2:S4"/>
    <mergeCell ref="P2:P4"/>
    <mergeCell ref="J2:J4"/>
    <mergeCell ref="K2:M4"/>
    <mergeCell ref="Q2:Q4"/>
  </mergeCells>
  <phoneticPr fontId="2"/>
  <dataValidations count="4">
    <dataValidation allowBlank="1" showErrorMessage="1" sqref="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xr:uid="{4FA35876-A083-40D8-A4BB-FB8EC3FEA2BF}"/>
    <dataValidation imeMode="hiragana" allowBlank="1" showInputMessage="1" showErrorMessage="1" sqref="WMD59:WMD124 WCH59:WCH124 VSL59:VSL124 VIP59:VIP124 UYT59:UYT124 UOX59:UOX124 UFB59:UFB124 TVF59:TVF124 TLJ59:TLJ124 TBN59:TBN124 SRR59:SRR124 SHV59:SHV124 RXZ59:RXZ124 ROD59:ROD124 REH59:REH124 QUL59:QUL124 QKP59:QKP124 QAT59:QAT124 PQX59:PQX124 PHB59:PHB124 OXF59:OXF124 ONJ59:ONJ124 ODN59:ODN124 NTR59:NTR124 NJV59:NJV124 MZZ59:MZZ124 MQD59:MQD124 MGH59:MGH124 LWL59:LWL124 LMP59:LMP124 LCT59:LCT124 KSX59:KSX124 KJB59:KJB124 JZF59:JZF124 JPJ59:JPJ124 JFN59:JFN124 IVR59:IVR124 ILV59:ILV124 IBZ59:IBZ124 HSD59:HSD124 HIH59:HIH124 GYL59:GYL124 GOP59:GOP124 GET59:GET124 FUX59:FUX124 FLB59:FLB124 FBF59:FBF124 ERJ59:ERJ124 EHN59:EHN124 DXR59:DXR124 DNV59:DNV124 DDZ59:DDZ124 CUD59:CUD124 CKH59:CKH124 CAL59:CAL124 BQP59:BQP124 BGT59:BGT124 AWX59:AWX124 ANB59:ANB124 ADF59:ADF124 TJ59:TJ124 JN59:JN124 H5:I173 WVZ59:WVZ124 WMD46:WMD57 R43:R44 WVZ43:WVZ44 JN43:JN44 TJ43:TJ44 ADF43:ADF44 ANB43:ANB44 AWX43:AWX44 BGT43:BGT44 BQP43:BQP44 CAL43:CAL44 CKH43:CKH44 CUD43:CUD44 DDZ43:DDZ44 DNV43:DNV44 DXR43:DXR44 EHN43:EHN44 ERJ43:ERJ44 FBF43:FBF44 FLB43:FLB44 FUX43:FUX44 GET43:GET44 GOP43:GOP44 GYL43:GYL44 HIH43:HIH44 HSD43:HSD44 IBZ43:IBZ44 ILV43:ILV44 IVR43:IVR44 JFN43:JFN44 JPJ43:JPJ44 JZF43:JZF44 KJB43:KJB44 KSX43:KSX44 LCT43:LCT44 LMP43:LMP44 LWL43:LWL44 MGH43:MGH44 MQD43:MQD44 MZZ43:MZZ44 NJV43:NJV44 NTR43:NTR44 ODN43:ODN44 ONJ43:ONJ44 OXF43:OXF44 PHB43:PHB44 PQX43:PQX44 QAT43:QAT44 QKP43:QKP44 QUL43:QUL44 REH43:REH44 ROD43:ROD44 RXZ43:RXZ44 SHV43:SHV44 SRR43:SRR44 TBN43:TBN44 TLJ43:TLJ44 TVF43:TVF44 UFB43:UFB44 UOX43:UOX44 UYT43:UYT44 VIP43:VIP44 VSL43:VSL44 WCH43:WCH44 WMD43:WMD44 WVZ46:WVZ57 WVW43:WVY124 WMA43:WMC124 WCE43:WCG124 VSI43:VSK124 VIM43:VIO124 UYQ43:UYS124 UOU43:UOW124 UEY43:UFA124 TVC43:TVE124 TLG43:TLI124 TBK43:TBM124 SRO43:SRQ124 SHS43:SHU124 RXW43:RXY124 ROA43:ROC124 REE43:REG124 QUI43:QUK124 QKM43:QKO124 QAQ43:QAS124 PQU43:PQW124 PGY43:PHA124 OXC43:OXE124 ONG43:ONI124 ODK43:ODM124 NTO43:NTQ124 NJS43:NJU124 MZW43:MZY124 MQA43:MQC124 MGE43:MGG124 LWI43:LWK124 LMM43:LMO124 LCQ43:LCS124 KSU43:KSW124 KIY43:KJA124 JZC43:JZE124 JPG43:JPI124 JFK43:JFM124 IVO43:IVQ124 ILS43:ILU124 IBW43:IBY124 HSA43:HSC124 HIE43:HIG124 GYI43:GYK124 GOM43:GOO124 GEQ43:GES124 FUU43:FUW124 FKY43:FLA124 FBC43:FBE124 ERG43:ERI124 EHK43:EHM124 DXO43:DXQ124 DNS43:DNU124 DDW43:DDY124 CUA43:CUC124 CKE43:CKG124 CAI43:CAK124 BQM43:BQO124 BGQ43:BGS124 AWU43:AWW124 AMY43:ANA124 ADC43:ADE124 TG43:TI124 JK43:JM124 R46:R57 JN46:JN57 TJ46:TJ57 ADF46:ADF57 ANB46:ANB57 AWX46:AWX57 BGT46:BGT57 BQP46:BQP57 CAL46:CAL57 CKH46:CKH57 CUD46:CUD57 DDZ46:DDZ57 DNV46:DNV57 DXR46:DXR57 EHN46:EHN57 ERJ46:ERJ57 FBF46:FBF57 FLB46:FLB57 FUX46:FUX57 GET46:GET57 GOP46:GOP57 GYL46:GYL57 HIH46:HIH57 HSD46:HSD57 IBZ46:IBZ57 ILV46:ILV57 IVR46:IVR57 JFN46:JFN57 JPJ46:JPJ57 JZF46:JZF57 KJB46:KJB57 KSX46:KSX57 LCT46:LCT57 LMP46:LMP57 LWL46:LWL57 MGH46:MGH57 MQD46:MQD57 MZZ46:MZZ57 NJV46:NJV57 NTR46:NTR57 ODN46:ODN57 ONJ46:ONJ57 OXF46:OXF57 PHB46:PHB57 PQX46:PQX57 QAT46:QAT57 QKP46:QKP57 QUL46:QUL57 REH46:REH57 ROD46:ROD57 RXZ46:RXZ57 SHV46:SHV57 SRR46:SRR57 TBN46:TBN57 TLJ46:TLJ57 TVF46:TVF57 UFB46:UFB57 UOX46:UOX57 UYT46:UYT57 VIP46:VIP57 VSL46:VSL57 WCH46:WCH57 Q43:Q124 JK5:JN42 WVW5:WVZ42 WMA5:WMD42 WCE5:WCH42 VSI5:VSL42 VIM5:VIP42 UYQ5:UYT42 UOU5:UOX42 UEY5:UFB42 TVC5:TVF42 TLG5:TLJ42 TBK5:TBN42 SRO5:SRR42 SHS5:SHV42 RXW5:RXZ42 ROA5:ROD42 REE5:REH42 QUI5:QUL42 QKM5:QKP42 QAQ5:QAT42 PQU5:PQX42 PGY5:PHB42 OXC5:OXF42 ONG5:ONJ42 ODK5:ODN42 NTO5:NTR42 NJS5:NJV42 MZW5:MZZ42 MQA5:MQD42 MGE5:MGH42 LWI5:LWL42 LMM5:LMP42 LCQ5:LCT42 KSU5:KSX42 KIY5:KJB42 JZC5:JZF42 JPG5:JPJ42 JFK5:JFN42 IVO5:IVR42 ILS5:ILV42 IBW5:IBZ42 HSA5:HSD42 HIE5:HIH42 GYI5:GYL42 GOM5:GOP42 GEQ5:GET42 FUU5:FUX42 FKY5:FLB42 FBC5:FBF42 ERG5:ERJ42 EHK5:EHN42 DXO5:DXR42 DNS5:DNV42 DDW5:DDZ42 CUA5:CUD42 CKE5:CKH42 CAI5:CAL42 BQM5:BQP42 BGQ5:BGT42 AWU5:AWX42 AMY5:ANB42 ADC5:ADF42 TG5:TJ42 Q5:R42 WVW125:WVZ173 O5:P173 JD5:JF173 SZ5:TB173 ACV5:ACX173 AMR5:AMT173 AWN5:AWP173 BGJ5:BGL173 BQF5:BQH173 CAB5:CAD173 CJX5:CJZ173 CTT5:CTV173 DDP5:DDR173 DNL5:DNN173 DXH5:DXJ173 EHD5:EHF173 EQZ5:ERB173 FAV5:FAX173 FKR5:FKT173 FUN5:FUP173 GEJ5:GEL173 GOF5:GOH173 GYB5:GYD173 HHX5:HHZ173 HRT5:HRV173 IBP5:IBR173 ILL5:ILN173 IVH5:IVJ173 JFD5:JFF173 JOZ5:JPB173 JYV5:JYX173 KIR5:KIT173 KSN5:KSP173 LCJ5:LCL173 LMF5:LMH173 LWB5:LWD173 MFX5:MFZ173 MPT5:MPV173 MZP5:MZR173 NJL5:NJN173 NTH5:NTJ173 ODD5:ODF173 OMZ5:ONB173 OWV5:OWX173 PGR5:PGT173 PQN5:PQP173 QAJ5:QAL173 QKF5:QKH173 QUB5:QUD173 RDX5:RDZ173 RNT5:RNV173 RXP5:RXR173 SHL5:SHN173 SRH5:SRJ173 TBD5:TBF173 TKZ5:TLB173 TUV5:TUX173 UER5:UET173 UON5:UOP173 UYJ5:UYL173 VIF5:VIH173 VSB5:VSD173 WBX5:WBZ173 WLT5:WLV173 WVP5:WVR173 WVT5:WVT173 JH5:JH173 TD5:TD173 ACZ5:ACZ173 AMV5:AMV173 AWR5:AWR173 BGN5:BGN173 BQJ5:BQJ173 CAF5:CAF173 CKB5:CKB173 CTX5:CTX173 DDT5:DDT173 DNP5:DNP173 DXL5:DXL173 EHH5:EHH173 ERD5:ERD173 FAZ5:FAZ173 FKV5:FKV173 FUR5:FUR173 GEN5:GEN173 GOJ5:GOJ173 GYF5:GYF173 HIB5:HIB173 HRX5:HRX173 IBT5:IBT173 ILP5:ILP173 IVL5:IVL173 JFH5:JFH173 JPD5:JPD173 JYZ5:JYZ173 KIV5:KIV173 KSR5:KSR173 LCN5:LCN173 LMJ5:LMJ173 LWF5:LWF173 MGB5:MGB173 MPX5:MPX173 MZT5:MZT173 NJP5:NJP173 NTL5:NTL173 ODH5:ODH173 OND5:OND173 OWZ5:OWZ173 PGV5:PGV173 PQR5:PQR173 QAN5:QAN173 QKJ5:QKJ173 QUF5:QUF173 REB5:REB173 RNX5:RNX173 RXT5:RXT173 SHP5:SHP173 SRL5:SRL173 TBH5:TBH173 TLD5:TLD173 TUZ5:TUZ173 UEV5:UEV173 UOR5:UOR173 UYN5:UYN173 VIJ5:VIJ173 VSF5:VSF173 WCB5:WCB173 WLX5:WLX173 R59:R124 WMA125:WMD173 WCE125:WCH173 VSI125:VSL173 VIM125:VIP173 UYQ125:UYT173 UOU125:UOX173 UEY125:UFB173 TVC125:TVF173 TLG125:TLJ173 TBK125:TBN173 SRO125:SRR173 SHS125:SHV173 RXW125:RXZ173 ROA125:ROD173 REE125:REH173 QUI125:QUL173 QKM125:QKP173 QAQ125:QAT173 PQU125:PQX173 PGY125:PHB173 OXC125:OXF173 ONG125:ONJ173 ODK125:ODN173 NTO125:NTR173 NJS125:NJV173 MZW125:MZZ173 MQA125:MQD173 MGE125:MGH173 LWI125:LWL173 LMM125:LMP173 LCQ125:LCT173 KSU125:KSX173 KIY125:KJB173 JZC125:JZF173 JPG125:JPJ173 JFK125:JFN173 IVO125:IVR173 ILS125:ILV173 IBW125:IBZ173 HSA125:HSD173 HIE125:HIH173 GYI125:GYL173 GOM125:GOP173 GEQ125:GET173 FUU125:FUX173 FKY125:FLB173 FBC125:FBF173 ERG125:ERJ173 EHK125:EHN173 DXO125:DXR173 DNS125:DNV173 DDW125:DDZ173 CUA125:CUD173 CKE125:CKH173 CAI125:CAL173 BQM125:BQP173 BGQ125:BGT173 AWU125:AWX173 AMY125:ANB173 ADC125:ADF173 TG125:TJ173 JK125:JN173 Q125:R173" xr:uid="{C267E4A8-6FFA-4D89-8186-E905B8692D76}"/>
    <dataValidation imeMode="hiragana" allowBlank="1" showInputMessage="1" showErrorMessage="1" promptTitle="第三者委託" prompt="第三者委託の有無を入力　_x000a_【1】第三者委託の実施あり_x000a_【2】第三者委託の実施なし" sqref="R45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xr:uid="{6FAF5A4B-365B-43EF-A8D9-859B70A4A814}"/>
    <dataValidation type="decimal" imeMode="off" allowBlank="1" showInputMessage="1" showErrorMessage="1" errorTitle="施設能力" error="数値で入力してください" promptTitle="施設能力(ｍ3/日)" prompt="申請書に記載する能力で正規運転をした場合の予備を含まない１日最大給水量" sqref="WLW5 WCA5 VSE5 VII5 UYM5 UOQ5 UEU5 TUY5 TLC5 TBG5 SRK5 SHO5 RXS5 RNW5 REA5 QUE5 QKI5 QAM5 PQQ5 PGU5 OWY5 ONC5 ODG5 NTK5 NJO5 MZS5 MPW5 MGA5 LWE5 LMI5 LCM5 KSQ5 KIU5 JYY5 JPC5 JFG5 IVK5 ILO5 IBS5 HRW5 HIA5 GYE5 GOI5 GEM5 FUQ5 FKU5 FAY5 ERC5 EHG5 DXK5 DNO5 DDS5 CTW5 CKA5 CAE5 BQI5 BGM5 AWQ5 AMU5 ACY5 TC5 JG5 WVS5 TC27:TC127 JG27:JG127 WVS27:WVS127 WLW27:WLW127 WCA27:WCA127 VSE27:VSE127 VII27:VII127 UYM27:UYM127 UOQ27:UOQ127 UEU27:UEU127 TUY27:TUY127 TLC27:TLC127 TBG27:TBG127 SRK27:SRK127 SHO27:SHO127 RXS27:RXS127 RNW27:RNW127 REA27:REA127 QUE27:QUE127 QKI27:QKI127 QAM27:QAM127 PQQ27:PQQ127 PGU27:PGU127 OWY27:OWY127 ONC27:ONC127 ODG27:ODG127 NTK27:NTK127 NJO27:NJO127 MZS27:MZS127 MPW27:MPW127 MGA27:MGA127 LWE27:LWE127 LMI27:LMI127 LCM27:LCM127 KSQ27:KSQ127 KIU27:KIU127 JYY27:JYY127 JPC27:JPC127 JFG27:JFG127 IVK27:IVK127 ILO27:ILO127 IBS27:IBS127 HRW27:HRW127 HIA27:HIA127 GYE27:GYE127 GOI27:GOI127 GEM27:GEM127 FUQ27:FUQ127 FKU27:FKU127 FAY27:FAY127 ERC27:ERC127 EHG27:EHG127 DXK27:DXK127 DNO27:DNO127 DDS27:DDS127 CTW27:CTW127 CKA27:CKA127 CAE27:CAE127 BQI27:BQI127 BGM27:BGM127 AWQ27:AWQ127 AMU27:AMU127 ACY27:ACY127 WVS7:WVS18 WLW7:WLW18 WCA7:WCA18 VSE7:VSE18 VII7:VII18 UYM7:UYM18 UOQ7:UOQ18 UEU7:UEU18 TUY7:TUY18 TLC7:TLC18 TBG7:TBG18 SRK7:SRK18 SHO7:SHO18 RXS7:RXS18 RNW7:RNW18 REA7:REA18 QUE7:QUE18 QKI7:QKI18 QAM7:QAM18 PQQ7:PQQ18 PGU7:PGU18 OWY7:OWY18 ONC7:ONC18 ODG7:ODG18 NTK7:NTK18 NJO7:NJO18 MZS7:MZS18 MPW7:MPW18 MGA7:MGA18 LWE7:LWE18 LMI7:LMI18 LCM7:LCM18 KSQ7:KSQ18 KIU7:KIU18 JYY7:JYY18 JPC7:JPC18 JFG7:JFG18 IVK7:IVK18 ILO7:ILO18 IBS7:IBS18 HRW7:HRW18 HIA7:HIA18 GYE7:GYE18 GOI7:GOI18 GEM7:GEM18 FUQ7:FUQ18 FKU7:FKU18 FAY7:FAY18 ERC7:ERC18 EHG7:EHG18 DXK7:DXK18 DNO7:DNO18 DDS7:DDS18 CTW7:CTW18 CKA7:CKA18 CAE7:CAE18 BQI7:BQI18 BGM7:BGM18 AWQ7:AWQ18 AMU7:AMU18 ACY7:ACY18 TC7:TC18 JG7:JG18 WCA129:WCA173 WLW129:WLW173 WVS129:WVS173 JG129:JG173 TC129:TC173 ACY129:ACY173 AMU129:AMU173 AWQ129:AWQ173 BGM129:BGM173 BQI129:BQI173 CAE129:CAE173 CKA129:CKA173 CTW129:CTW173 DDS129:DDS173 DNO129:DNO173 DXK129:DXK173 EHG129:EHG173 ERC129:ERC173 FAY129:FAY173 FKU129:FKU173 FUQ129:FUQ173 GEM129:GEM173 GOI129:GOI173 GYE129:GYE173 HIA129:HIA173 HRW129:HRW173 IBS129:IBS173 ILO129:ILO173 IVK129:IVK173 JFG129:JFG173 JPC129:JPC173 JYY129:JYY173 KIU129:KIU173 KSQ129:KSQ173 LCM129:LCM173 LMI129:LMI173 LWE129:LWE173 MGA129:MGA173 MPW129:MPW173 MZS129:MZS173 NJO129:NJO173 NTK129:NTK173 ODG129:ODG173 ONC129:ONC173 OWY129:OWY173 PGU129:PGU173 PQQ129:PQQ173 QAM129:QAM173 QKI129:QKI173 QUE129:QUE173 REA129:REA173 RNW129:RNW173 RXS129:RXS173 SHO129:SHO173 SRK129:SRK173 TBG129:TBG173 TLC129:TLC173 TUY129:TUY173 UEU129:UEU173 UOQ129:UOQ173 UYM129:UYM173 VII129:VII173 VSE129:VSE173" xr:uid="{B0FF0292-19EE-4E28-895B-BCD245052D68}">
      <formula1>0.01</formula1>
      <formula2>1000000000</formula2>
    </dataValidation>
  </dataValidations>
  <printOptions horizontalCentered="1"/>
  <pageMargins left="0.78740157480314965" right="0.78740157480314965" top="0.98425196850393704" bottom="0.98425196850393704" header="0.51181102362204722" footer="0.51181102362204722"/>
  <pageSetup paperSize="9" scale="48" firstPageNumber="20" fitToHeight="6" orientation="landscape" useFirstPageNumber="1" r:id="rId1"/>
  <headerFooter scaleWithDoc="0" alignWithMargins="0">
    <oddFooter>&amp;C&amp;P</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G22"/>
  <sheetViews>
    <sheetView showZeros="0" zoomScaleNormal="100" zoomScaleSheetLayoutView="85" workbookViewId="0">
      <pane xSplit="2" ySplit="4" topLeftCell="C5" activePane="bottomRight" state="frozen"/>
      <selection pane="topRight"/>
      <selection pane="bottomLeft"/>
      <selection pane="bottomRight"/>
    </sheetView>
  </sheetViews>
  <sheetFormatPr defaultColWidth="8.625" defaultRowHeight="17.25"/>
  <cols>
    <col min="1" max="1" width="13.75" style="151" customWidth="1"/>
    <col min="2" max="2" width="20.875" style="151" customWidth="1"/>
    <col min="3" max="3" width="13.375" style="130" customWidth="1"/>
    <col min="4" max="4" width="13.375" style="151" customWidth="1"/>
    <col min="5" max="5" width="13.375" style="130" customWidth="1"/>
    <col min="6" max="6" width="25.75" style="130" customWidth="1"/>
    <col min="7" max="7" width="27.375" style="130" customWidth="1"/>
    <col min="8" max="16384" width="8.625" style="130"/>
  </cols>
  <sheetData>
    <row r="1" spans="1:7">
      <c r="A1" s="150" t="s">
        <v>230</v>
      </c>
      <c r="C1" s="152"/>
      <c r="D1" s="153" t="s">
        <v>146</v>
      </c>
      <c r="E1" s="152" t="s">
        <v>146</v>
      </c>
      <c r="F1" s="152"/>
      <c r="G1" s="152"/>
    </row>
    <row r="2" spans="1:7" ht="27.75" customHeight="1">
      <c r="A2" s="770" t="s">
        <v>609</v>
      </c>
      <c r="B2" s="767" t="s">
        <v>610</v>
      </c>
      <c r="C2" s="154"/>
      <c r="D2" s="155" t="s">
        <v>231</v>
      </c>
      <c r="E2" s="156"/>
      <c r="F2" s="761" t="s">
        <v>607</v>
      </c>
      <c r="G2" s="764" t="s">
        <v>608</v>
      </c>
    </row>
    <row r="3" spans="1:7" ht="27.75" customHeight="1">
      <c r="A3" s="771"/>
      <c r="B3" s="768"/>
      <c r="C3" s="774" t="s">
        <v>232</v>
      </c>
      <c r="D3" s="774" t="s">
        <v>233</v>
      </c>
      <c r="E3" s="774" t="s">
        <v>234</v>
      </c>
      <c r="F3" s="762"/>
      <c r="G3" s="765"/>
    </row>
    <row r="4" spans="1:7">
      <c r="A4" s="772"/>
      <c r="B4" s="769"/>
      <c r="C4" s="773"/>
      <c r="D4" s="773"/>
      <c r="E4" s="773"/>
      <c r="F4" s="763"/>
      <c r="G4" s="766"/>
    </row>
    <row r="5" spans="1:7" ht="25.5" customHeight="1">
      <c r="A5" s="157" t="s">
        <v>431</v>
      </c>
      <c r="B5" s="158" t="s">
        <v>1154</v>
      </c>
      <c r="C5" s="159">
        <v>0</v>
      </c>
      <c r="D5" s="159">
        <v>0</v>
      </c>
      <c r="E5" s="159">
        <v>0</v>
      </c>
      <c r="F5" s="159">
        <v>0</v>
      </c>
      <c r="G5" s="159">
        <v>0</v>
      </c>
    </row>
    <row r="6" spans="1:7" ht="25.5" customHeight="1">
      <c r="A6" s="770" t="s">
        <v>388</v>
      </c>
      <c r="B6" s="158" t="s">
        <v>1155</v>
      </c>
      <c r="C6" s="160">
        <v>0</v>
      </c>
      <c r="D6" s="160">
        <v>4</v>
      </c>
      <c r="E6" s="159">
        <v>4</v>
      </c>
      <c r="F6" s="161">
        <v>1200</v>
      </c>
      <c r="G6" s="161">
        <v>0</v>
      </c>
    </row>
    <row r="7" spans="1:7" ht="25.5" customHeight="1">
      <c r="A7" s="773"/>
      <c r="B7" s="158" t="s">
        <v>1156</v>
      </c>
      <c r="C7" s="160">
        <v>0</v>
      </c>
      <c r="D7" s="160">
        <v>2</v>
      </c>
      <c r="E7" s="159">
        <v>2</v>
      </c>
      <c r="F7" s="161">
        <v>660</v>
      </c>
      <c r="G7" s="161">
        <v>0</v>
      </c>
    </row>
    <row r="8" spans="1:7" ht="25.5" customHeight="1">
      <c r="A8" s="418" t="s">
        <v>765</v>
      </c>
      <c r="B8" s="158" t="s">
        <v>914</v>
      </c>
      <c r="C8" s="160">
        <v>0</v>
      </c>
      <c r="D8" s="160">
        <v>1</v>
      </c>
      <c r="E8" s="159">
        <v>1</v>
      </c>
      <c r="F8" s="161">
        <v>200</v>
      </c>
      <c r="G8" s="161">
        <v>0</v>
      </c>
    </row>
    <row r="9" spans="1:7" ht="25.5" customHeight="1">
      <c r="A9" s="157" t="s">
        <v>393</v>
      </c>
      <c r="B9" s="158" t="s">
        <v>1157</v>
      </c>
      <c r="C9" s="161">
        <v>0</v>
      </c>
      <c r="D9" s="161">
        <v>10</v>
      </c>
      <c r="E9" s="159">
        <v>10</v>
      </c>
      <c r="F9" s="161">
        <v>2037</v>
      </c>
      <c r="G9" s="161">
        <v>259</v>
      </c>
    </row>
    <row r="10" spans="1:7" ht="25.5" customHeight="1">
      <c r="A10" s="157" t="s">
        <v>394</v>
      </c>
      <c r="B10" s="158" t="s">
        <v>916</v>
      </c>
      <c r="C10" s="161">
        <v>0</v>
      </c>
      <c r="D10" s="161">
        <v>2</v>
      </c>
      <c r="E10" s="159">
        <v>2</v>
      </c>
      <c r="F10" s="161">
        <v>380</v>
      </c>
      <c r="G10" s="161">
        <v>0</v>
      </c>
    </row>
    <row r="11" spans="1:7" ht="25.5" customHeight="1">
      <c r="A11" s="770" t="s">
        <v>395</v>
      </c>
      <c r="B11" s="158" t="s">
        <v>1158</v>
      </c>
      <c r="C11" s="160">
        <v>0</v>
      </c>
      <c r="D11" s="160">
        <v>0</v>
      </c>
      <c r="E11" s="159">
        <v>0</v>
      </c>
      <c r="F11" s="161">
        <v>0</v>
      </c>
      <c r="G11" s="161">
        <v>0</v>
      </c>
    </row>
    <row r="12" spans="1:7" ht="25.5" customHeight="1">
      <c r="A12" s="773"/>
      <c r="B12" s="158" t="s">
        <v>1159</v>
      </c>
      <c r="C12" s="160">
        <v>4</v>
      </c>
      <c r="D12" s="160">
        <v>0</v>
      </c>
      <c r="E12" s="159">
        <v>4</v>
      </c>
      <c r="F12" s="161">
        <v>225</v>
      </c>
      <c r="G12" s="161">
        <v>38</v>
      </c>
    </row>
    <row r="13" spans="1:7" ht="25.5" customHeight="1">
      <c r="A13" s="770" t="s">
        <v>434</v>
      </c>
      <c r="B13" s="158" t="s">
        <v>1160</v>
      </c>
      <c r="C13" s="160">
        <v>1</v>
      </c>
      <c r="D13" s="160">
        <v>0</v>
      </c>
      <c r="E13" s="159">
        <v>1</v>
      </c>
      <c r="F13" s="318">
        <v>1000</v>
      </c>
      <c r="G13" s="161">
        <v>0</v>
      </c>
    </row>
    <row r="14" spans="1:7" ht="25.5" customHeight="1">
      <c r="A14" s="773"/>
      <c r="B14" s="158" t="s">
        <v>1161</v>
      </c>
      <c r="C14" s="160">
        <v>3</v>
      </c>
      <c r="D14" s="160">
        <v>1</v>
      </c>
      <c r="E14" s="159">
        <v>4</v>
      </c>
      <c r="F14" s="161">
        <v>560</v>
      </c>
      <c r="G14" s="161">
        <v>58</v>
      </c>
    </row>
    <row r="15" spans="1:7" ht="25.5" customHeight="1">
      <c r="A15" s="157" t="s">
        <v>445</v>
      </c>
      <c r="B15" s="158" t="s">
        <v>1162</v>
      </c>
      <c r="C15" s="161">
        <v>0</v>
      </c>
      <c r="D15" s="161">
        <v>7</v>
      </c>
      <c r="E15" s="159">
        <v>7</v>
      </c>
      <c r="F15" s="161">
        <v>1244</v>
      </c>
      <c r="G15" s="161">
        <v>0</v>
      </c>
    </row>
    <row r="16" spans="1:7" ht="25.5" customHeight="1">
      <c r="A16" s="157" t="s">
        <v>452</v>
      </c>
      <c r="B16" s="158" t="s">
        <v>1163</v>
      </c>
      <c r="C16" s="161">
        <v>0</v>
      </c>
      <c r="D16" s="161">
        <v>3</v>
      </c>
      <c r="E16" s="159">
        <v>3</v>
      </c>
      <c r="F16" s="161">
        <v>440</v>
      </c>
      <c r="G16" s="161">
        <v>0</v>
      </c>
    </row>
    <row r="17" spans="1:7" ht="25.5" customHeight="1">
      <c r="A17" s="229" t="s">
        <v>149</v>
      </c>
      <c r="B17" s="162" t="s">
        <v>923</v>
      </c>
      <c r="C17" s="161">
        <v>0</v>
      </c>
      <c r="D17" s="161">
        <v>17</v>
      </c>
      <c r="E17" s="159">
        <v>17</v>
      </c>
      <c r="F17" s="318">
        <v>3538</v>
      </c>
      <c r="G17" s="161">
        <v>60</v>
      </c>
    </row>
    <row r="18" spans="1:7" ht="25.5" customHeight="1">
      <c r="A18" s="229" t="s">
        <v>150</v>
      </c>
      <c r="B18" s="163" t="s">
        <v>758</v>
      </c>
      <c r="C18" s="161">
        <v>1</v>
      </c>
      <c r="D18" s="161">
        <v>8</v>
      </c>
      <c r="E18" s="159">
        <v>9</v>
      </c>
      <c r="F18" s="161">
        <v>3256</v>
      </c>
      <c r="G18" s="161">
        <v>47</v>
      </c>
    </row>
    <row r="19" spans="1:7" ht="25.5" customHeight="1">
      <c r="A19" s="229" t="s">
        <v>151</v>
      </c>
      <c r="B19" s="163" t="s">
        <v>760</v>
      </c>
      <c r="C19" s="164">
        <v>0</v>
      </c>
      <c r="D19" s="164">
        <v>1</v>
      </c>
      <c r="E19" s="159">
        <v>1</v>
      </c>
      <c r="F19" s="164">
        <v>153</v>
      </c>
      <c r="G19" s="164">
        <v>0</v>
      </c>
    </row>
    <row r="20" spans="1:7" ht="25.5" customHeight="1">
      <c r="A20" s="429"/>
      <c r="B20" s="419" t="s">
        <v>1164</v>
      </c>
      <c r="C20" s="164">
        <v>0</v>
      </c>
      <c r="D20" s="164">
        <v>0</v>
      </c>
      <c r="E20" s="435">
        <v>0</v>
      </c>
      <c r="F20" s="164">
        <v>0</v>
      </c>
      <c r="G20" s="164">
        <v>0</v>
      </c>
    </row>
    <row r="21" spans="1:7" ht="25.5" customHeight="1" thickBot="1">
      <c r="A21" s="165"/>
      <c r="B21" s="436" t="s">
        <v>925</v>
      </c>
      <c r="C21" s="166">
        <v>0</v>
      </c>
      <c r="D21" s="166">
        <v>2</v>
      </c>
      <c r="E21" s="167">
        <v>2</v>
      </c>
      <c r="F21" s="166">
        <v>104</v>
      </c>
      <c r="G21" s="166">
        <v>0</v>
      </c>
    </row>
    <row r="22" spans="1:7" ht="25.5" customHeight="1" thickTop="1">
      <c r="A22" s="168"/>
      <c r="B22" s="230" t="s">
        <v>628</v>
      </c>
      <c r="C22" s="160">
        <f>SUM(C5:C21)</f>
        <v>9</v>
      </c>
      <c r="D22" s="160">
        <f>SUM(D5:D21)</f>
        <v>58</v>
      </c>
      <c r="E22" s="160">
        <f>SUM(E5:E21)</f>
        <v>67</v>
      </c>
      <c r="F22" s="160">
        <f>SUM(F5:F21)</f>
        <v>14997</v>
      </c>
      <c r="G22" s="160">
        <f>SUM(G5:G21)</f>
        <v>462</v>
      </c>
    </row>
  </sheetData>
  <mergeCells count="10">
    <mergeCell ref="F2:F4"/>
    <mergeCell ref="G2:G4"/>
    <mergeCell ref="B2:B4"/>
    <mergeCell ref="A2:A4"/>
    <mergeCell ref="A13:A14"/>
    <mergeCell ref="C3:C4"/>
    <mergeCell ref="D3:D4"/>
    <mergeCell ref="E3:E4"/>
    <mergeCell ref="A6:A7"/>
    <mergeCell ref="A11:A12"/>
  </mergeCells>
  <phoneticPr fontId="2"/>
  <printOptions horizontalCentered="1"/>
  <pageMargins left="0.78740157480314965" right="0.78740157480314965" top="0.98425196850393704" bottom="0.98425196850393704" header="0.51181102362204722" footer="0.51181102362204722"/>
  <pageSetup paperSize="9" scale="85" orientation="landscape" r:id="rId1"/>
  <headerFooter scaleWithDoc="0" alignWithMargins="0">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codeName="Sheet20"/>
  <dimension ref="A1:X71"/>
  <sheetViews>
    <sheetView defaultGridColor="0" colorId="22" zoomScaleNormal="100" zoomScaleSheetLayoutView="100" workbookViewId="0">
      <pane xSplit="2" ySplit="1" topLeftCell="C2" activePane="bottomRight" state="frozen"/>
      <selection pane="topRight"/>
      <selection pane="bottomLeft"/>
      <selection pane="bottomRight"/>
    </sheetView>
  </sheetViews>
  <sheetFormatPr defaultColWidth="13.375" defaultRowHeight="19.5" customHeight="1"/>
  <cols>
    <col min="1" max="1" width="4.5" style="40" customWidth="1"/>
    <col min="2" max="2" width="14.5" style="42" customWidth="1"/>
    <col min="3" max="3" width="48.875" style="40" customWidth="1"/>
    <col min="4" max="4" width="13.125" style="41" customWidth="1"/>
    <col min="5" max="5" width="46.875" style="221" customWidth="1"/>
    <col min="6" max="6" width="10" style="40" customWidth="1"/>
    <col min="7" max="7" width="11.75" style="40" customWidth="1"/>
    <col min="8" max="8" width="8.875" style="457" customWidth="1"/>
    <col min="9" max="9" width="27.125" style="400" customWidth="1"/>
    <col min="10" max="10" width="6.875" style="457" customWidth="1"/>
    <col min="11" max="11" width="13.375" style="40"/>
    <col min="12" max="13" width="15.875" style="40" customWidth="1"/>
    <col min="14" max="14" width="32.125" style="40" customWidth="1"/>
    <col min="15" max="15" width="30.875" style="40" customWidth="1"/>
    <col min="16" max="17" width="23.375" style="40" customWidth="1"/>
    <col min="18" max="18" width="24.625" style="40" customWidth="1"/>
    <col min="19" max="19" width="2.125" style="40" customWidth="1"/>
    <col min="20" max="16384" width="13.375" style="40"/>
  </cols>
  <sheetData>
    <row r="1" spans="1:11" ht="19.5" customHeight="1">
      <c r="A1" s="38" t="s">
        <v>250</v>
      </c>
      <c r="B1" s="38"/>
    </row>
    <row r="2" spans="1:11" s="42" customFormat="1" ht="69.75" customHeight="1">
      <c r="A2" s="491" t="s">
        <v>733</v>
      </c>
      <c r="B2" s="468" t="s">
        <v>251</v>
      </c>
      <c r="C2" s="468" t="s">
        <v>252</v>
      </c>
      <c r="D2" s="469" t="s">
        <v>435</v>
      </c>
      <c r="E2" s="470" t="s">
        <v>253</v>
      </c>
      <c r="F2" s="469" t="s">
        <v>254</v>
      </c>
      <c r="G2" s="469" t="s">
        <v>226</v>
      </c>
      <c r="H2" s="485" t="s">
        <v>1547</v>
      </c>
      <c r="I2" s="401" t="s">
        <v>1548</v>
      </c>
      <c r="J2" s="469" t="s">
        <v>1549</v>
      </c>
      <c r="K2" s="469" t="s">
        <v>255</v>
      </c>
    </row>
    <row r="3" spans="1:11" s="37" customFormat="1" ht="29.1" customHeight="1">
      <c r="A3" s="94">
        <v>1</v>
      </c>
      <c r="B3" s="90" t="s">
        <v>336</v>
      </c>
      <c r="C3" s="91" t="s">
        <v>1627</v>
      </c>
      <c r="D3" s="92">
        <v>39750</v>
      </c>
      <c r="E3" s="93" t="s">
        <v>1628</v>
      </c>
      <c r="F3" s="108">
        <v>172</v>
      </c>
      <c r="G3" s="108">
        <v>0</v>
      </c>
      <c r="H3" s="458" t="s">
        <v>286</v>
      </c>
      <c r="I3" s="95" t="s">
        <v>1126</v>
      </c>
      <c r="J3" s="458"/>
      <c r="K3" s="458"/>
    </row>
    <row r="4" spans="1:11" s="37" customFormat="1" ht="29.1" customHeight="1">
      <c r="A4" s="94">
        <v>2</v>
      </c>
      <c r="B4" s="90" t="s">
        <v>336</v>
      </c>
      <c r="C4" s="91" t="s">
        <v>242</v>
      </c>
      <c r="D4" s="92">
        <v>32168</v>
      </c>
      <c r="E4" s="93" t="s">
        <v>1127</v>
      </c>
      <c r="F4" s="108">
        <v>98</v>
      </c>
      <c r="G4" s="108">
        <v>0</v>
      </c>
      <c r="H4" s="458" t="s">
        <v>240</v>
      </c>
      <c r="I4" s="95" t="s">
        <v>238</v>
      </c>
      <c r="J4" s="458"/>
      <c r="K4" s="458"/>
    </row>
    <row r="5" spans="1:11" s="37" customFormat="1" ht="29.1" customHeight="1">
      <c r="A5" s="94">
        <v>3</v>
      </c>
      <c r="B5" s="90" t="s">
        <v>336</v>
      </c>
      <c r="C5" s="91" t="s">
        <v>1629</v>
      </c>
      <c r="D5" s="92">
        <v>36091</v>
      </c>
      <c r="E5" s="93" t="s">
        <v>236</v>
      </c>
      <c r="F5" s="108">
        <v>215</v>
      </c>
      <c r="G5" s="108">
        <v>0</v>
      </c>
      <c r="H5" s="458" t="s">
        <v>240</v>
      </c>
      <c r="I5" s="95" t="s">
        <v>243</v>
      </c>
      <c r="J5" s="459"/>
      <c r="K5" s="459"/>
    </row>
    <row r="6" spans="1:11" s="37" customFormat="1" ht="29.1" customHeight="1">
      <c r="A6" s="94">
        <v>4</v>
      </c>
      <c r="B6" s="90" t="s">
        <v>336</v>
      </c>
      <c r="C6" s="91" t="s">
        <v>242</v>
      </c>
      <c r="D6" s="92">
        <v>42082</v>
      </c>
      <c r="E6" s="93" t="s">
        <v>236</v>
      </c>
      <c r="F6" s="108">
        <v>450</v>
      </c>
      <c r="G6" s="108">
        <v>0</v>
      </c>
      <c r="H6" s="458" t="s">
        <v>303</v>
      </c>
      <c r="I6" s="95" t="s">
        <v>1128</v>
      </c>
      <c r="J6" s="459"/>
      <c r="K6" s="459"/>
    </row>
    <row r="7" spans="1:11" s="37" customFormat="1" ht="29.1" customHeight="1">
      <c r="A7" s="94">
        <v>5</v>
      </c>
      <c r="B7" s="90" t="s">
        <v>336</v>
      </c>
      <c r="C7" s="91" t="s">
        <v>1630</v>
      </c>
      <c r="D7" s="92">
        <v>38385</v>
      </c>
      <c r="E7" s="93" t="s">
        <v>236</v>
      </c>
      <c r="F7" s="108">
        <v>100</v>
      </c>
      <c r="G7" s="108">
        <v>0</v>
      </c>
      <c r="H7" s="458" t="s">
        <v>303</v>
      </c>
      <c r="I7" s="95" t="s">
        <v>1128</v>
      </c>
      <c r="J7" s="459"/>
      <c r="K7" s="459"/>
    </row>
    <row r="8" spans="1:11" s="37" customFormat="1" ht="29.1" customHeight="1">
      <c r="A8" s="94">
        <v>6</v>
      </c>
      <c r="B8" s="90" t="s">
        <v>336</v>
      </c>
      <c r="C8" s="91" t="s">
        <v>750</v>
      </c>
      <c r="D8" s="92">
        <v>34418</v>
      </c>
      <c r="E8" s="93" t="s">
        <v>751</v>
      </c>
      <c r="F8" s="108">
        <v>50</v>
      </c>
      <c r="G8" s="108">
        <v>60</v>
      </c>
      <c r="H8" s="458" t="s">
        <v>240</v>
      </c>
      <c r="I8" s="95" t="s">
        <v>238</v>
      </c>
      <c r="J8" s="459"/>
      <c r="K8" s="459"/>
    </row>
    <row r="9" spans="1:11" s="37" customFormat="1" ht="29.1" customHeight="1">
      <c r="A9" s="94">
        <v>7</v>
      </c>
      <c r="B9" s="90" t="s">
        <v>336</v>
      </c>
      <c r="C9" s="91" t="s">
        <v>1631</v>
      </c>
      <c r="D9" s="92">
        <v>41268</v>
      </c>
      <c r="E9" s="93" t="s">
        <v>752</v>
      </c>
      <c r="F9" s="108">
        <v>255</v>
      </c>
      <c r="G9" s="108">
        <v>0</v>
      </c>
      <c r="H9" s="458" t="s">
        <v>286</v>
      </c>
      <c r="I9" s="95" t="s">
        <v>1324</v>
      </c>
      <c r="J9" s="458"/>
      <c r="K9" s="458"/>
    </row>
    <row r="10" spans="1:11" s="37" customFormat="1" ht="29.1" customHeight="1">
      <c r="A10" s="94">
        <v>8</v>
      </c>
      <c r="B10" s="90" t="s">
        <v>336</v>
      </c>
      <c r="C10" s="91" t="s">
        <v>1632</v>
      </c>
      <c r="D10" s="92">
        <v>33906</v>
      </c>
      <c r="E10" s="93" t="s">
        <v>734</v>
      </c>
      <c r="F10" s="108">
        <v>200</v>
      </c>
      <c r="G10" s="108">
        <v>0</v>
      </c>
      <c r="H10" s="458" t="s">
        <v>240</v>
      </c>
      <c r="I10" s="95" t="s">
        <v>735</v>
      </c>
      <c r="J10" s="458"/>
      <c r="K10" s="458"/>
    </row>
    <row r="11" spans="1:11" s="37" customFormat="1" ht="29.1" customHeight="1">
      <c r="A11" s="94">
        <v>9</v>
      </c>
      <c r="B11" s="90" t="s">
        <v>336</v>
      </c>
      <c r="C11" s="91" t="s">
        <v>1633</v>
      </c>
      <c r="D11" s="92">
        <v>37291</v>
      </c>
      <c r="E11" s="93" t="s">
        <v>736</v>
      </c>
      <c r="F11" s="108">
        <v>370</v>
      </c>
      <c r="G11" s="108">
        <v>0</v>
      </c>
      <c r="H11" s="458" t="s">
        <v>240</v>
      </c>
      <c r="I11" s="95" t="s">
        <v>737</v>
      </c>
      <c r="J11" s="458"/>
      <c r="K11" s="458"/>
    </row>
    <row r="12" spans="1:11" s="37" customFormat="1" ht="29.1" customHeight="1">
      <c r="A12" s="94">
        <v>10</v>
      </c>
      <c r="B12" s="90" t="s">
        <v>336</v>
      </c>
      <c r="C12" s="91" t="s">
        <v>1634</v>
      </c>
      <c r="D12" s="92">
        <v>38531</v>
      </c>
      <c r="E12" s="93" t="s">
        <v>738</v>
      </c>
      <c r="F12" s="108">
        <v>180</v>
      </c>
      <c r="G12" s="108">
        <v>0</v>
      </c>
      <c r="H12" s="458" t="s">
        <v>240</v>
      </c>
      <c r="I12" s="95" t="s">
        <v>1129</v>
      </c>
      <c r="J12" s="458"/>
      <c r="K12" s="458"/>
    </row>
    <row r="13" spans="1:11" s="37" customFormat="1" ht="29.1" customHeight="1">
      <c r="A13" s="94">
        <v>11</v>
      </c>
      <c r="B13" s="90" t="s">
        <v>336</v>
      </c>
      <c r="C13" s="91" t="s">
        <v>245</v>
      </c>
      <c r="D13" s="92">
        <v>27794</v>
      </c>
      <c r="E13" s="93" t="s">
        <v>246</v>
      </c>
      <c r="F13" s="108">
        <v>90</v>
      </c>
      <c r="G13" s="108">
        <v>0</v>
      </c>
      <c r="H13" s="458" t="s">
        <v>240</v>
      </c>
      <c r="I13" s="95" t="s">
        <v>238</v>
      </c>
      <c r="J13" s="458"/>
      <c r="K13" s="458"/>
    </row>
    <row r="14" spans="1:11" s="37" customFormat="1" ht="29.1" customHeight="1">
      <c r="A14" s="94">
        <v>12</v>
      </c>
      <c r="B14" s="90" t="s">
        <v>336</v>
      </c>
      <c r="C14" s="91" t="s">
        <v>247</v>
      </c>
      <c r="D14" s="92">
        <v>30687</v>
      </c>
      <c r="E14" s="93" t="s">
        <v>248</v>
      </c>
      <c r="F14" s="108">
        <v>400</v>
      </c>
      <c r="G14" s="108">
        <v>0</v>
      </c>
      <c r="H14" s="458" t="s">
        <v>240</v>
      </c>
      <c r="I14" s="95" t="s">
        <v>244</v>
      </c>
      <c r="J14" s="458"/>
      <c r="K14" s="458"/>
    </row>
    <row r="15" spans="1:11" s="37" customFormat="1" ht="29.1" customHeight="1">
      <c r="A15" s="94">
        <v>13</v>
      </c>
      <c r="B15" s="90" t="s">
        <v>336</v>
      </c>
      <c r="C15" s="91" t="s">
        <v>247</v>
      </c>
      <c r="D15" s="92">
        <v>36980</v>
      </c>
      <c r="E15" s="93" t="s">
        <v>249</v>
      </c>
      <c r="F15" s="108">
        <v>253</v>
      </c>
      <c r="G15" s="108">
        <v>0</v>
      </c>
      <c r="H15" s="458" t="s">
        <v>240</v>
      </c>
      <c r="I15" s="95" t="s">
        <v>244</v>
      </c>
      <c r="J15" s="458"/>
      <c r="K15" s="458"/>
    </row>
    <row r="16" spans="1:11" s="37" customFormat="1" ht="29.1" customHeight="1">
      <c r="A16" s="94">
        <v>14</v>
      </c>
      <c r="B16" s="90" t="s">
        <v>336</v>
      </c>
      <c r="C16" s="91" t="s">
        <v>753</v>
      </c>
      <c r="D16" s="92">
        <v>39561</v>
      </c>
      <c r="E16" s="93" t="s">
        <v>236</v>
      </c>
      <c r="F16" s="108">
        <v>60</v>
      </c>
      <c r="G16" s="108">
        <v>0</v>
      </c>
      <c r="H16" s="458" t="s">
        <v>240</v>
      </c>
      <c r="I16" s="95" t="s">
        <v>244</v>
      </c>
      <c r="J16" s="458"/>
      <c r="K16" s="458"/>
    </row>
    <row r="17" spans="1:11" s="37" customFormat="1" ht="29.1" customHeight="1">
      <c r="A17" s="94">
        <v>15</v>
      </c>
      <c r="B17" s="90" t="s">
        <v>336</v>
      </c>
      <c r="C17" s="91" t="s">
        <v>754</v>
      </c>
      <c r="D17" s="92">
        <v>40788</v>
      </c>
      <c r="E17" s="93" t="s">
        <v>236</v>
      </c>
      <c r="F17" s="108">
        <v>215</v>
      </c>
      <c r="G17" s="108">
        <v>0</v>
      </c>
      <c r="H17" s="458" t="s">
        <v>240</v>
      </c>
      <c r="I17" s="95" t="s">
        <v>755</v>
      </c>
      <c r="J17" s="458"/>
      <c r="K17" s="458"/>
    </row>
    <row r="18" spans="1:11" s="37" customFormat="1" ht="29.1" customHeight="1">
      <c r="A18" s="94">
        <v>16</v>
      </c>
      <c r="B18" s="90" t="s">
        <v>336</v>
      </c>
      <c r="C18" s="91" t="s">
        <v>1325</v>
      </c>
      <c r="D18" s="92">
        <v>43886</v>
      </c>
      <c r="E18" s="93" t="s">
        <v>246</v>
      </c>
      <c r="F18" s="108">
        <v>288</v>
      </c>
      <c r="G18" s="108">
        <v>0</v>
      </c>
      <c r="H18" s="458" t="s">
        <v>240</v>
      </c>
      <c r="I18" s="95" t="s">
        <v>238</v>
      </c>
      <c r="J18" s="458"/>
      <c r="K18" s="458"/>
    </row>
    <row r="19" spans="1:11" s="37" customFormat="1" ht="29.1" customHeight="1">
      <c r="A19" s="94">
        <v>17</v>
      </c>
      <c r="B19" s="90" t="s">
        <v>336</v>
      </c>
      <c r="C19" s="107" t="s">
        <v>1635</v>
      </c>
      <c r="D19" s="92">
        <v>44494</v>
      </c>
      <c r="E19" s="222" t="s">
        <v>236</v>
      </c>
      <c r="F19" s="108">
        <v>142</v>
      </c>
      <c r="G19" s="108">
        <v>0</v>
      </c>
      <c r="H19" s="458" t="s">
        <v>240</v>
      </c>
      <c r="I19" s="95" t="s">
        <v>755</v>
      </c>
      <c r="J19" s="460"/>
      <c r="K19" s="460"/>
    </row>
    <row r="20" spans="1:11" s="37" customFormat="1" ht="29.1" customHeight="1">
      <c r="A20" s="94">
        <v>18</v>
      </c>
      <c r="B20" s="95" t="s">
        <v>338</v>
      </c>
      <c r="C20" s="93" t="s">
        <v>1544</v>
      </c>
      <c r="D20" s="118">
        <v>40443</v>
      </c>
      <c r="E20" s="93" t="s">
        <v>1147</v>
      </c>
      <c r="F20" s="219">
        <v>153</v>
      </c>
      <c r="G20" s="219"/>
      <c r="H20" s="461" t="s">
        <v>1148</v>
      </c>
      <c r="I20" s="95" t="s">
        <v>935</v>
      </c>
      <c r="J20" s="461"/>
      <c r="K20" s="461" t="s">
        <v>1323</v>
      </c>
    </row>
    <row r="21" spans="1:11" s="37" customFormat="1" ht="29.1" customHeight="1">
      <c r="A21" s="94">
        <v>19</v>
      </c>
      <c r="B21" s="95" t="s">
        <v>339</v>
      </c>
      <c r="C21" s="93" t="s">
        <v>1149</v>
      </c>
      <c r="D21" s="118">
        <v>34185</v>
      </c>
      <c r="E21" s="93" t="s">
        <v>1150</v>
      </c>
      <c r="F21" s="219">
        <v>52</v>
      </c>
      <c r="G21" s="219"/>
      <c r="H21" s="461" t="s">
        <v>237</v>
      </c>
      <c r="I21" s="95" t="s">
        <v>18</v>
      </c>
      <c r="J21" s="461"/>
      <c r="K21" s="461" t="s">
        <v>1151</v>
      </c>
    </row>
    <row r="22" spans="1:11" s="37" customFormat="1" ht="29.1" customHeight="1">
      <c r="A22" s="94">
        <v>20</v>
      </c>
      <c r="B22" s="95" t="s">
        <v>339</v>
      </c>
      <c r="C22" s="93" t="s">
        <v>761</v>
      </c>
      <c r="D22" s="118">
        <v>40429</v>
      </c>
      <c r="E22" s="93" t="s">
        <v>1152</v>
      </c>
      <c r="F22" s="219">
        <v>52</v>
      </c>
      <c r="G22" s="219"/>
      <c r="H22" s="461" t="s">
        <v>1153</v>
      </c>
      <c r="I22" s="95" t="s">
        <v>762</v>
      </c>
      <c r="J22" s="461"/>
      <c r="K22" s="461"/>
    </row>
    <row r="23" spans="1:11" s="37" customFormat="1" ht="29.1" customHeight="1">
      <c r="A23" s="94">
        <v>21</v>
      </c>
      <c r="B23" s="90" t="s">
        <v>311</v>
      </c>
      <c r="C23" s="91" t="s">
        <v>1072</v>
      </c>
      <c r="D23" s="92">
        <v>22685</v>
      </c>
      <c r="E23" s="93" t="s">
        <v>1073</v>
      </c>
      <c r="F23" s="108">
        <v>150</v>
      </c>
      <c r="G23" s="108"/>
      <c r="H23" s="458" t="s">
        <v>240</v>
      </c>
      <c r="I23" s="95" t="s">
        <v>18</v>
      </c>
      <c r="J23" s="458" t="s">
        <v>831</v>
      </c>
      <c r="K23" s="458"/>
    </row>
    <row r="24" spans="1:11" s="37" customFormat="1" ht="29.1" customHeight="1">
      <c r="A24" s="94">
        <v>22</v>
      </c>
      <c r="B24" s="90" t="s">
        <v>311</v>
      </c>
      <c r="C24" s="91" t="s">
        <v>1074</v>
      </c>
      <c r="D24" s="92">
        <v>23841</v>
      </c>
      <c r="E24" s="93" t="s">
        <v>1075</v>
      </c>
      <c r="F24" s="108">
        <v>350</v>
      </c>
      <c r="G24" s="108"/>
      <c r="H24" s="458" t="s">
        <v>1076</v>
      </c>
      <c r="I24" s="95" t="s">
        <v>18</v>
      </c>
      <c r="J24" s="458" t="s">
        <v>831</v>
      </c>
      <c r="K24" s="458"/>
    </row>
    <row r="25" spans="1:11" s="37" customFormat="1" ht="29.1" customHeight="1">
      <c r="A25" s="94">
        <v>23</v>
      </c>
      <c r="B25" s="90" t="s">
        <v>311</v>
      </c>
      <c r="C25" s="91" t="s">
        <v>1077</v>
      </c>
      <c r="D25" s="92">
        <v>24014</v>
      </c>
      <c r="E25" s="93" t="s">
        <v>1078</v>
      </c>
      <c r="F25" s="108">
        <v>300</v>
      </c>
      <c r="G25" s="108"/>
      <c r="H25" s="458" t="s">
        <v>1079</v>
      </c>
      <c r="I25" s="95" t="s">
        <v>18</v>
      </c>
      <c r="J25" s="458" t="s">
        <v>831</v>
      </c>
      <c r="K25" s="458"/>
    </row>
    <row r="26" spans="1:11" s="37" customFormat="1" ht="29.1" customHeight="1">
      <c r="A26" s="94">
        <v>24</v>
      </c>
      <c r="B26" s="90" t="s">
        <v>311</v>
      </c>
      <c r="C26" s="91" t="s">
        <v>1080</v>
      </c>
      <c r="D26" s="92">
        <v>26950</v>
      </c>
      <c r="E26" s="93" t="s">
        <v>1081</v>
      </c>
      <c r="F26" s="108">
        <v>400</v>
      </c>
      <c r="G26" s="108"/>
      <c r="H26" s="458" t="s">
        <v>1076</v>
      </c>
      <c r="I26" s="95" t="s">
        <v>18</v>
      </c>
      <c r="J26" s="462" t="s">
        <v>831</v>
      </c>
      <c r="K26" s="462"/>
    </row>
    <row r="27" spans="1:11" s="37" customFormat="1" ht="29.1" customHeight="1">
      <c r="A27" s="94">
        <v>25</v>
      </c>
      <c r="B27" s="90" t="s">
        <v>310</v>
      </c>
      <c r="C27" s="91" t="s">
        <v>1068</v>
      </c>
      <c r="D27" s="92">
        <v>27520</v>
      </c>
      <c r="E27" s="93" t="s">
        <v>1069</v>
      </c>
      <c r="F27" s="108">
        <v>340</v>
      </c>
      <c r="G27" s="108"/>
      <c r="H27" s="458" t="s">
        <v>286</v>
      </c>
      <c r="I27" s="95" t="s">
        <v>18</v>
      </c>
      <c r="J27" s="458"/>
      <c r="K27" s="458"/>
    </row>
    <row r="28" spans="1:11" s="37" customFormat="1" ht="29.1" customHeight="1">
      <c r="A28" s="94">
        <v>26</v>
      </c>
      <c r="B28" s="90" t="s">
        <v>310</v>
      </c>
      <c r="C28" s="91" t="s">
        <v>1070</v>
      </c>
      <c r="D28" s="92">
        <v>36777</v>
      </c>
      <c r="E28" s="93" t="s">
        <v>1071</v>
      </c>
      <c r="F28" s="108">
        <v>320</v>
      </c>
      <c r="G28" s="108"/>
      <c r="H28" s="458" t="s">
        <v>240</v>
      </c>
      <c r="I28" s="95" t="s">
        <v>18</v>
      </c>
      <c r="J28" s="458"/>
      <c r="K28" s="458"/>
    </row>
    <row r="29" spans="1:11" s="37" customFormat="1" ht="29.1" customHeight="1">
      <c r="A29" s="94">
        <v>27</v>
      </c>
      <c r="B29" s="90" t="s">
        <v>314</v>
      </c>
      <c r="C29" s="91" t="s">
        <v>1082</v>
      </c>
      <c r="D29" s="92">
        <v>41143</v>
      </c>
      <c r="E29" s="93" t="s">
        <v>1083</v>
      </c>
      <c r="F29" s="108">
        <v>200</v>
      </c>
      <c r="G29" s="108">
        <v>0</v>
      </c>
      <c r="H29" s="458" t="s">
        <v>240</v>
      </c>
      <c r="I29" s="95" t="s">
        <v>238</v>
      </c>
      <c r="J29" s="462"/>
      <c r="K29" s="462"/>
    </row>
    <row r="30" spans="1:11" s="37" customFormat="1" ht="29.1" customHeight="1">
      <c r="A30" s="94">
        <v>28</v>
      </c>
      <c r="B30" s="90" t="s">
        <v>318</v>
      </c>
      <c r="C30" s="91" t="s">
        <v>1084</v>
      </c>
      <c r="D30" s="92">
        <v>20758</v>
      </c>
      <c r="E30" s="93" t="s">
        <v>1085</v>
      </c>
      <c r="F30" s="108">
        <v>420</v>
      </c>
      <c r="G30" s="108"/>
      <c r="H30" s="458" t="s">
        <v>240</v>
      </c>
      <c r="I30" s="95" t="s">
        <v>18</v>
      </c>
      <c r="J30" s="458"/>
      <c r="K30" s="458"/>
    </row>
    <row r="31" spans="1:11" s="37" customFormat="1" ht="29.1" customHeight="1">
      <c r="A31" s="94">
        <v>29</v>
      </c>
      <c r="B31" s="90" t="s">
        <v>318</v>
      </c>
      <c r="C31" s="91" t="s">
        <v>1086</v>
      </c>
      <c r="D31" s="92">
        <v>25225</v>
      </c>
      <c r="E31" s="93" t="s">
        <v>236</v>
      </c>
      <c r="F31" s="108">
        <v>72</v>
      </c>
      <c r="G31" s="108"/>
      <c r="H31" s="458" t="s">
        <v>240</v>
      </c>
      <c r="I31" s="95" t="s">
        <v>238</v>
      </c>
      <c r="J31" s="458"/>
      <c r="K31" s="458"/>
    </row>
    <row r="32" spans="1:11" s="37" customFormat="1" ht="29.1" customHeight="1">
      <c r="A32" s="94">
        <v>30</v>
      </c>
      <c r="B32" s="90" t="s">
        <v>318</v>
      </c>
      <c r="C32" s="91" t="s">
        <v>1087</v>
      </c>
      <c r="D32" s="92">
        <v>32777</v>
      </c>
      <c r="E32" s="93" t="s">
        <v>1085</v>
      </c>
      <c r="F32" s="108">
        <v>510</v>
      </c>
      <c r="G32" s="108"/>
      <c r="H32" s="458" t="s">
        <v>240</v>
      </c>
      <c r="I32" s="95" t="s">
        <v>18</v>
      </c>
      <c r="J32" s="458"/>
      <c r="K32" s="458"/>
    </row>
    <row r="33" spans="1:11" s="37" customFormat="1" ht="29.1" customHeight="1">
      <c r="A33" s="94">
        <v>31</v>
      </c>
      <c r="B33" s="90" t="s">
        <v>318</v>
      </c>
      <c r="C33" s="91" t="s">
        <v>1088</v>
      </c>
      <c r="D33" s="92">
        <v>32812</v>
      </c>
      <c r="E33" s="93" t="s">
        <v>1085</v>
      </c>
      <c r="F33" s="108">
        <v>240</v>
      </c>
      <c r="G33" s="108"/>
      <c r="H33" s="458" t="s">
        <v>240</v>
      </c>
      <c r="I33" s="95" t="s">
        <v>18</v>
      </c>
      <c r="J33" s="458"/>
      <c r="K33" s="458"/>
    </row>
    <row r="34" spans="1:11" s="37" customFormat="1" ht="29.1" customHeight="1">
      <c r="A34" s="94">
        <v>32</v>
      </c>
      <c r="B34" s="90" t="s">
        <v>318</v>
      </c>
      <c r="C34" s="91" t="s">
        <v>1089</v>
      </c>
      <c r="D34" s="92">
        <v>35654</v>
      </c>
      <c r="E34" s="93" t="s">
        <v>1090</v>
      </c>
      <c r="F34" s="108">
        <v>90</v>
      </c>
      <c r="G34" s="108"/>
      <c r="H34" s="458" t="s">
        <v>240</v>
      </c>
      <c r="I34" s="95" t="s">
        <v>238</v>
      </c>
      <c r="J34" s="458"/>
      <c r="K34" s="458"/>
    </row>
    <row r="35" spans="1:11" s="37" customFormat="1" ht="29.1" customHeight="1">
      <c r="A35" s="94">
        <v>33</v>
      </c>
      <c r="B35" s="90" t="s">
        <v>319</v>
      </c>
      <c r="C35" s="91" t="s">
        <v>1091</v>
      </c>
      <c r="D35" s="92">
        <v>22813</v>
      </c>
      <c r="E35" s="93" t="s">
        <v>1085</v>
      </c>
      <c r="F35" s="108">
        <v>230</v>
      </c>
      <c r="G35" s="108"/>
      <c r="H35" s="458" t="s">
        <v>237</v>
      </c>
      <c r="I35" s="95" t="s">
        <v>238</v>
      </c>
      <c r="J35" s="458"/>
      <c r="K35" s="458"/>
    </row>
    <row r="36" spans="1:11" s="37" customFormat="1" ht="29.1" customHeight="1">
      <c r="A36" s="94">
        <v>34</v>
      </c>
      <c r="B36" s="90" t="s">
        <v>320</v>
      </c>
      <c r="C36" s="91" t="s">
        <v>1092</v>
      </c>
      <c r="D36" s="92">
        <v>35117</v>
      </c>
      <c r="E36" s="93" t="s">
        <v>236</v>
      </c>
      <c r="F36" s="108">
        <v>56</v>
      </c>
      <c r="G36" s="108"/>
      <c r="H36" s="458" t="s">
        <v>240</v>
      </c>
      <c r="I36" s="95" t="s">
        <v>18</v>
      </c>
      <c r="J36" s="458"/>
      <c r="K36" s="458"/>
    </row>
    <row r="37" spans="1:11" s="37" customFormat="1" ht="29.1" customHeight="1">
      <c r="A37" s="94">
        <v>35</v>
      </c>
      <c r="B37" s="90" t="s">
        <v>320</v>
      </c>
      <c r="C37" s="91" t="s">
        <v>1093</v>
      </c>
      <c r="D37" s="92">
        <v>43105</v>
      </c>
      <c r="E37" s="93" t="s">
        <v>1094</v>
      </c>
      <c r="F37" s="108">
        <v>39</v>
      </c>
      <c r="G37" s="108">
        <v>29</v>
      </c>
      <c r="H37" s="458" t="s">
        <v>240</v>
      </c>
      <c r="I37" s="95" t="s">
        <v>18</v>
      </c>
      <c r="J37" s="458"/>
      <c r="K37" s="458"/>
    </row>
    <row r="38" spans="1:11" s="37" customFormat="1" ht="29.1" customHeight="1">
      <c r="A38" s="94">
        <v>36</v>
      </c>
      <c r="B38" s="90" t="s">
        <v>9</v>
      </c>
      <c r="C38" s="91" t="s">
        <v>1095</v>
      </c>
      <c r="D38" s="92">
        <v>26635</v>
      </c>
      <c r="E38" s="93" t="s">
        <v>1096</v>
      </c>
      <c r="F38" s="108">
        <v>180</v>
      </c>
      <c r="G38" s="108">
        <v>190</v>
      </c>
      <c r="H38" s="458" t="s">
        <v>286</v>
      </c>
      <c r="I38" s="95" t="s">
        <v>18</v>
      </c>
      <c r="J38" s="458"/>
      <c r="K38" s="458"/>
    </row>
    <row r="39" spans="1:11" s="37" customFormat="1" ht="29.1" customHeight="1">
      <c r="A39" s="94">
        <v>37</v>
      </c>
      <c r="B39" s="90" t="s">
        <v>9</v>
      </c>
      <c r="C39" s="91" t="s">
        <v>1097</v>
      </c>
      <c r="D39" s="92">
        <v>31212</v>
      </c>
      <c r="E39" s="93" t="s">
        <v>1085</v>
      </c>
      <c r="F39" s="108">
        <v>200</v>
      </c>
      <c r="G39" s="108">
        <v>40</v>
      </c>
      <c r="H39" s="458" t="s">
        <v>240</v>
      </c>
      <c r="I39" s="95" t="s">
        <v>18</v>
      </c>
      <c r="J39" s="458"/>
      <c r="K39" s="458"/>
    </row>
    <row r="40" spans="1:11" s="37" customFormat="1" ht="29.1" customHeight="1">
      <c r="A40" s="94">
        <v>38</v>
      </c>
      <c r="B40" s="106" t="s">
        <v>337</v>
      </c>
      <c r="C40" s="119" t="s">
        <v>337</v>
      </c>
      <c r="D40" s="120">
        <v>40625</v>
      </c>
      <c r="E40" s="223" t="s">
        <v>1130</v>
      </c>
      <c r="F40" s="220">
        <v>1200</v>
      </c>
      <c r="G40" s="108"/>
      <c r="H40" s="463" t="s">
        <v>237</v>
      </c>
      <c r="I40" s="401" t="s">
        <v>756</v>
      </c>
      <c r="J40" s="463" t="s">
        <v>239</v>
      </c>
      <c r="K40" s="463"/>
    </row>
    <row r="41" spans="1:11" s="37" customFormat="1" ht="29.1" customHeight="1">
      <c r="A41" s="94">
        <v>39</v>
      </c>
      <c r="B41" s="90" t="s">
        <v>337</v>
      </c>
      <c r="C41" s="91" t="s">
        <v>6</v>
      </c>
      <c r="D41" s="92">
        <v>40983</v>
      </c>
      <c r="E41" s="93" t="s">
        <v>1131</v>
      </c>
      <c r="F41" s="108">
        <v>200</v>
      </c>
      <c r="G41" s="108"/>
      <c r="H41" s="458" t="s">
        <v>240</v>
      </c>
      <c r="I41" s="95" t="s">
        <v>756</v>
      </c>
      <c r="J41" s="458"/>
      <c r="K41" s="458"/>
    </row>
    <row r="42" spans="1:11" s="37" customFormat="1" ht="29.1" customHeight="1">
      <c r="A42" s="94">
        <v>40</v>
      </c>
      <c r="B42" s="90" t="s">
        <v>337</v>
      </c>
      <c r="C42" s="91" t="s">
        <v>757</v>
      </c>
      <c r="D42" s="92">
        <v>43614</v>
      </c>
      <c r="E42" s="93" t="s">
        <v>1132</v>
      </c>
      <c r="F42" s="108">
        <v>223</v>
      </c>
      <c r="G42" s="108"/>
      <c r="H42" s="458" t="s">
        <v>237</v>
      </c>
      <c r="I42" s="95" t="s">
        <v>238</v>
      </c>
      <c r="J42" s="458"/>
      <c r="K42" s="458"/>
    </row>
    <row r="43" spans="1:11" s="37" customFormat="1" ht="29.1" customHeight="1">
      <c r="A43" s="94">
        <v>41</v>
      </c>
      <c r="B43" s="90" t="s">
        <v>337</v>
      </c>
      <c r="C43" s="91" t="s">
        <v>8</v>
      </c>
      <c r="D43" s="92">
        <v>42629</v>
      </c>
      <c r="E43" s="93" t="s">
        <v>1133</v>
      </c>
      <c r="F43" s="108">
        <v>490</v>
      </c>
      <c r="G43" s="108"/>
      <c r="H43" s="458" t="s">
        <v>237</v>
      </c>
      <c r="I43" s="95" t="s">
        <v>1134</v>
      </c>
      <c r="J43" s="458"/>
      <c r="K43" s="458"/>
    </row>
    <row r="44" spans="1:11" s="37" customFormat="1" ht="29.1" customHeight="1">
      <c r="A44" s="94">
        <v>42</v>
      </c>
      <c r="B44" s="90" t="s">
        <v>337</v>
      </c>
      <c r="C44" s="91" t="s">
        <v>7</v>
      </c>
      <c r="D44" s="92">
        <v>37488</v>
      </c>
      <c r="E44" s="93" t="s">
        <v>1135</v>
      </c>
      <c r="F44" s="108">
        <v>511</v>
      </c>
      <c r="G44" s="108"/>
      <c r="H44" s="458" t="s">
        <v>1545</v>
      </c>
      <c r="I44" s="95" t="s">
        <v>1136</v>
      </c>
      <c r="J44" s="458"/>
      <c r="K44" s="458" t="s">
        <v>1323</v>
      </c>
    </row>
    <row r="45" spans="1:11" s="37" customFormat="1" ht="29.1" customHeight="1">
      <c r="A45" s="94">
        <v>43</v>
      </c>
      <c r="B45" s="90" t="s">
        <v>337</v>
      </c>
      <c r="C45" s="91" t="s">
        <v>1137</v>
      </c>
      <c r="D45" s="92">
        <v>37568</v>
      </c>
      <c r="E45" s="93" t="s">
        <v>443</v>
      </c>
      <c r="F45" s="108">
        <v>75</v>
      </c>
      <c r="G45" s="108"/>
      <c r="H45" s="458" t="s">
        <v>240</v>
      </c>
      <c r="I45" s="95" t="s">
        <v>1138</v>
      </c>
      <c r="J45" s="458"/>
      <c r="K45" s="458"/>
    </row>
    <row r="46" spans="1:11" s="37" customFormat="1" ht="29.1" customHeight="1">
      <c r="A46" s="94">
        <v>44</v>
      </c>
      <c r="B46" s="90" t="s">
        <v>337</v>
      </c>
      <c r="C46" s="91" t="s">
        <v>1139</v>
      </c>
      <c r="D46" s="92">
        <v>42150</v>
      </c>
      <c r="E46" s="93" t="s">
        <v>1140</v>
      </c>
      <c r="F46" s="108">
        <v>367</v>
      </c>
      <c r="G46" s="108">
        <v>47</v>
      </c>
      <c r="H46" s="458" t="s">
        <v>237</v>
      </c>
      <c r="I46" s="95" t="s">
        <v>1141</v>
      </c>
      <c r="J46" s="458"/>
      <c r="K46" s="458"/>
    </row>
    <row r="47" spans="1:11" s="37" customFormat="1" ht="29.1" customHeight="1">
      <c r="A47" s="94">
        <v>45</v>
      </c>
      <c r="B47" s="90" t="s">
        <v>337</v>
      </c>
      <c r="C47" s="91" t="s">
        <v>1142</v>
      </c>
      <c r="D47" s="92">
        <v>42790</v>
      </c>
      <c r="E47" s="93" t="s">
        <v>1142</v>
      </c>
      <c r="F47" s="108">
        <v>100</v>
      </c>
      <c r="G47" s="108"/>
      <c r="H47" s="458" t="s">
        <v>240</v>
      </c>
      <c r="I47" s="95" t="s">
        <v>1143</v>
      </c>
      <c r="J47" s="458"/>
      <c r="K47" s="458"/>
    </row>
    <row r="48" spans="1:11" s="37" customFormat="1" ht="29.1" customHeight="1">
      <c r="A48" s="94">
        <v>46</v>
      </c>
      <c r="B48" s="90" t="s">
        <v>337</v>
      </c>
      <c r="C48" s="91" t="s">
        <v>759</v>
      </c>
      <c r="D48" s="92">
        <v>43004</v>
      </c>
      <c r="E48" s="93" t="s">
        <v>1144</v>
      </c>
      <c r="F48" s="108">
        <v>90</v>
      </c>
      <c r="G48" s="108"/>
      <c r="H48" s="458" t="s">
        <v>237</v>
      </c>
      <c r="I48" s="95" t="s">
        <v>1145</v>
      </c>
      <c r="J48" s="462"/>
      <c r="K48" s="462"/>
    </row>
    <row r="49" spans="1:24" s="37" customFormat="1" ht="29.1" customHeight="1">
      <c r="A49" s="94">
        <v>47</v>
      </c>
      <c r="B49" s="90" t="s">
        <v>324</v>
      </c>
      <c r="C49" s="91" t="s">
        <v>1636</v>
      </c>
      <c r="D49" s="92">
        <v>30210</v>
      </c>
      <c r="E49" s="93" t="s">
        <v>1098</v>
      </c>
      <c r="F49" s="108">
        <v>80</v>
      </c>
      <c r="G49" s="108"/>
      <c r="H49" s="458" t="s">
        <v>286</v>
      </c>
      <c r="I49" s="95" t="s">
        <v>951</v>
      </c>
      <c r="J49" s="458"/>
      <c r="K49" s="458"/>
    </row>
    <row r="50" spans="1:24" s="37" customFormat="1" ht="29.1" customHeight="1">
      <c r="A50" s="94">
        <v>48</v>
      </c>
      <c r="B50" s="90" t="s">
        <v>324</v>
      </c>
      <c r="C50" s="91" t="s">
        <v>1099</v>
      </c>
      <c r="D50" s="92">
        <v>35667</v>
      </c>
      <c r="E50" s="93" t="s">
        <v>1100</v>
      </c>
      <c r="F50" s="108">
        <v>300</v>
      </c>
      <c r="G50" s="108"/>
      <c r="H50" s="458" t="s">
        <v>286</v>
      </c>
      <c r="I50" s="95" t="s">
        <v>951</v>
      </c>
      <c r="J50" s="458"/>
      <c r="K50" s="458"/>
    </row>
    <row r="51" spans="1:24" s="37" customFormat="1" ht="29.1" customHeight="1">
      <c r="A51" s="94">
        <v>49</v>
      </c>
      <c r="B51" s="90" t="s">
        <v>329</v>
      </c>
      <c r="C51" s="91" t="s">
        <v>180</v>
      </c>
      <c r="D51" s="92">
        <v>29507</v>
      </c>
      <c r="E51" s="93" t="s">
        <v>181</v>
      </c>
      <c r="F51" s="108">
        <v>50</v>
      </c>
      <c r="G51" s="108">
        <v>12</v>
      </c>
      <c r="H51" s="458" t="s">
        <v>237</v>
      </c>
      <c r="I51" s="95" t="s">
        <v>18</v>
      </c>
      <c r="J51" s="458" t="s">
        <v>239</v>
      </c>
      <c r="K51" s="458"/>
    </row>
    <row r="52" spans="1:24" s="37" customFormat="1" ht="29.1" customHeight="1">
      <c r="A52" s="94">
        <v>50</v>
      </c>
      <c r="B52" s="90" t="s">
        <v>329</v>
      </c>
      <c r="C52" s="91" t="s">
        <v>180</v>
      </c>
      <c r="D52" s="92">
        <v>35872</v>
      </c>
      <c r="E52" s="93" t="s">
        <v>182</v>
      </c>
      <c r="F52" s="108">
        <v>60</v>
      </c>
      <c r="G52" s="108">
        <v>5</v>
      </c>
      <c r="H52" s="458" t="s">
        <v>286</v>
      </c>
      <c r="I52" s="95" t="s">
        <v>183</v>
      </c>
      <c r="J52" s="458" t="s">
        <v>239</v>
      </c>
      <c r="K52" s="458"/>
    </row>
    <row r="53" spans="1:24" s="37" customFormat="1" ht="29.1" customHeight="1">
      <c r="A53" s="94">
        <v>51</v>
      </c>
      <c r="B53" s="90" t="s">
        <v>329</v>
      </c>
      <c r="C53" s="91" t="s">
        <v>180</v>
      </c>
      <c r="D53" s="92">
        <v>36843</v>
      </c>
      <c r="E53" s="93" t="s">
        <v>184</v>
      </c>
      <c r="F53" s="108">
        <v>65</v>
      </c>
      <c r="G53" s="108">
        <v>13</v>
      </c>
      <c r="H53" s="458" t="s">
        <v>286</v>
      </c>
      <c r="I53" s="95" t="s">
        <v>185</v>
      </c>
      <c r="J53" s="458" t="s">
        <v>239</v>
      </c>
      <c r="K53" s="458"/>
    </row>
    <row r="54" spans="1:24" s="37" customFormat="1" ht="29.1" customHeight="1">
      <c r="A54" s="94">
        <v>52</v>
      </c>
      <c r="B54" s="90" t="s">
        <v>329</v>
      </c>
      <c r="C54" s="91" t="s">
        <v>180</v>
      </c>
      <c r="D54" s="92">
        <v>39317</v>
      </c>
      <c r="E54" s="93" t="s">
        <v>186</v>
      </c>
      <c r="F54" s="108">
        <v>50</v>
      </c>
      <c r="G54" s="108">
        <v>8</v>
      </c>
      <c r="H54" s="458" t="s">
        <v>286</v>
      </c>
      <c r="I54" s="95" t="s">
        <v>183</v>
      </c>
      <c r="J54" s="458" t="s">
        <v>239</v>
      </c>
      <c r="K54" s="458"/>
    </row>
    <row r="55" spans="1:24" s="37" customFormat="1" ht="29.1" customHeight="1">
      <c r="A55" s="94">
        <v>53</v>
      </c>
      <c r="B55" s="90" t="s">
        <v>334</v>
      </c>
      <c r="C55" s="91" t="s">
        <v>1101</v>
      </c>
      <c r="D55" s="92">
        <v>34474</v>
      </c>
      <c r="E55" s="93" t="s">
        <v>1102</v>
      </c>
      <c r="F55" s="108">
        <v>1000</v>
      </c>
      <c r="G55" s="108"/>
      <c r="H55" s="458" t="s">
        <v>286</v>
      </c>
      <c r="I55" s="95" t="s">
        <v>18</v>
      </c>
      <c r="J55" s="458" t="s">
        <v>239</v>
      </c>
      <c r="K55" s="458"/>
    </row>
    <row r="56" spans="1:24" s="37" customFormat="1" ht="29.1" customHeight="1">
      <c r="A56" s="94">
        <v>54</v>
      </c>
      <c r="B56" s="90" t="s">
        <v>332</v>
      </c>
      <c r="C56" s="91" t="s">
        <v>1103</v>
      </c>
      <c r="D56" s="92">
        <v>35027</v>
      </c>
      <c r="E56" s="93" t="s">
        <v>236</v>
      </c>
      <c r="F56" s="108">
        <v>330</v>
      </c>
      <c r="G56" s="108"/>
      <c r="H56" s="458" t="s">
        <v>237</v>
      </c>
      <c r="I56" s="95" t="s">
        <v>238</v>
      </c>
      <c r="J56" s="458"/>
      <c r="K56" s="458"/>
    </row>
    <row r="57" spans="1:24" s="37" customFormat="1" ht="29.1" customHeight="1">
      <c r="A57" s="94">
        <v>55</v>
      </c>
      <c r="B57" s="90" t="s">
        <v>333</v>
      </c>
      <c r="C57" s="91" t="s">
        <v>1104</v>
      </c>
      <c r="D57" s="92">
        <v>26132</v>
      </c>
      <c r="E57" s="93" t="s">
        <v>1105</v>
      </c>
      <c r="F57" s="108">
        <v>60</v>
      </c>
      <c r="G57" s="108">
        <v>2</v>
      </c>
      <c r="H57" s="458" t="s">
        <v>286</v>
      </c>
      <c r="I57" s="95" t="s">
        <v>238</v>
      </c>
      <c r="J57" s="458" t="s">
        <v>239</v>
      </c>
      <c r="K57" s="458"/>
    </row>
    <row r="58" spans="1:24" s="37" customFormat="1" ht="29.1" customHeight="1">
      <c r="A58" s="94">
        <v>56</v>
      </c>
      <c r="B58" s="90" t="s">
        <v>333</v>
      </c>
      <c r="C58" s="91" t="s">
        <v>1104</v>
      </c>
      <c r="D58" s="92">
        <v>26840</v>
      </c>
      <c r="E58" s="93" t="s">
        <v>1106</v>
      </c>
      <c r="F58" s="108">
        <v>97</v>
      </c>
      <c r="G58" s="108">
        <v>35</v>
      </c>
      <c r="H58" s="458" t="s">
        <v>286</v>
      </c>
      <c r="I58" s="95" t="s">
        <v>18</v>
      </c>
      <c r="J58" s="462" t="s">
        <v>239</v>
      </c>
      <c r="K58" s="462"/>
    </row>
    <row r="59" spans="1:24" s="37" customFormat="1" ht="29.1" customHeight="1">
      <c r="A59" s="94">
        <v>57</v>
      </c>
      <c r="B59" s="90" t="s">
        <v>333</v>
      </c>
      <c r="C59" s="91" t="s">
        <v>1104</v>
      </c>
      <c r="D59" s="92">
        <v>28992</v>
      </c>
      <c r="E59" s="93" t="s">
        <v>1107</v>
      </c>
      <c r="F59" s="108">
        <v>73</v>
      </c>
      <c r="G59" s="108">
        <v>21</v>
      </c>
      <c r="H59" s="458" t="s">
        <v>286</v>
      </c>
      <c r="I59" s="95" t="s">
        <v>18</v>
      </c>
      <c r="J59" s="458" t="s">
        <v>239</v>
      </c>
      <c r="K59" s="458"/>
    </row>
    <row r="60" spans="1:24" s="37" customFormat="1" ht="29.1" customHeight="1">
      <c r="A60" s="94">
        <v>58</v>
      </c>
      <c r="B60" s="90" t="s">
        <v>847</v>
      </c>
      <c r="C60" s="91" t="s">
        <v>1108</v>
      </c>
      <c r="D60" s="92">
        <v>28678</v>
      </c>
      <c r="E60" s="93" t="s">
        <v>1109</v>
      </c>
      <c r="F60" s="108">
        <v>250</v>
      </c>
      <c r="G60" s="108"/>
      <c r="H60" s="458" t="s">
        <v>286</v>
      </c>
      <c r="I60" s="95" t="s">
        <v>18</v>
      </c>
      <c r="J60" s="458"/>
      <c r="K60" s="458"/>
    </row>
    <row r="61" spans="1:24" s="37" customFormat="1" ht="29.1" customHeight="1">
      <c r="A61" s="94">
        <v>59</v>
      </c>
      <c r="B61" s="90" t="s">
        <v>847</v>
      </c>
      <c r="C61" s="91" t="s">
        <v>1110</v>
      </c>
      <c r="D61" s="92">
        <v>31999</v>
      </c>
      <c r="E61" s="93" t="s">
        <v>748</v>
      </c>
      <c r="F61" s="108">
        <v>330</v>
      </c>
      <c r="G61" s="108"/>
      <c r="H61" s="458" t="s">
        <v>1076</v>
      </c>
      <c r="I61" s="95" t="s">
        <v>18</v>
      </c>
      <c r="J61" s="458"/>
      <c r="K61" s="458"/>
    </row>
    <row r="62" spans="1:24" s="37" customFormat="1" ht="29.1" customHeight="1">
      <c r="A62" s="94">
        <v>60</v>
      </c>
      <c r="B62" s="90" t="s">
        <v>847</v>
      </c>
      <c r="C62" s="91" t="s">
        <v>1111</v>
      </c>
      <c r="D62" s="92">
        <v>32232</v>
      </c>
      <c r="E62" s="91" t="s">
        <v>749</v>
      </c>
      <c r="F62" s="108">
        <v>300</v>
      </c>
      <c r="G62" s="108"/>
      <c r="H62" s="458" t="s">
        <v>1076</v>
      </c>
      <c r="I62" s="95" t="s">
        <v>18</v>
      </c>
      <c r="J62" s="458"/>
      <c r="K62" s="458"/>
    </row>
    <row r="63" spans="1:24" s="37" customFormat="1" ht="29.1" customHeight="1">
      <c r="A63" s="94">
        <v>61</v>
      </c>
      <c r="B63" s="90" t="s">
        <v>847</v>
      </c>
      <c r="C63" s="91" t="s">
        <v>1112</v>
      </c>
      <c r="D63" s="92">
        <v>40577</v>
      </c>
      <c r="E63" s="91" t="s">
        <v>1113</v>
      </c>
      <c r="F63" s="108">
        <v>74</v>
      </c>
      <c r="G63" s="108"/>
      <c r="H63" s="458" t="s">
        <v>240</v>
      </c>
      <c r="I63" s="95" t="s">
        <v>238</v>
      </c>
      <c r="J63" s="458"/>
      <c r="K63" s="458"/>
    </row>
    <row r="64" spans="1:24" s="37" customFormat="1" ht="29.1" customHeight="1">
      <c r="A64" s="94">
        <v>62</v>
      </c>
      <c r="B64" s="90" t="s">
        <v>1049</v>
      </c>
      <c r="C64" s="91" t="s">
        <v>1114</v>
      </c>
      <c r="D64" s="92">
        <v>28031</v>
      </c>
      <c r="E64" s="91" t="s">
        <v>1115</v>
      </c>
      <c r="F64" s="108">
        <v>65</v>
      </c>
      <c r="G64" s="108"/>
      <c r="H64" s="458" t="s">
        <v>237</v>
      </c>
      <c r="I64" s="95" t="s">
        <v>18</v>
      </c>
      <c r="J64" s="458"/>
      <c r="K64" s="458" t="s">
        <v>1116</v>
      </c>
      <c r="X64" s="39"/>
    </row>
    <row r="65" spans="1:11" s="37" customFormat="1" ht="29.1" customHeight="1">
      <c r="A65" s="94">
        <v>63</v>
      </c>
      <c r="B65" s="90" t="s">
        <v>1049</v>
      </c>
      <c r="C65" s="91" t="s">
        <v>1117</v>
      </c>
      <c r="D65" s="92">
        <v>32594</v>
      </c>
      <c r="E65" s="91" t="s">
        <v>241</v>
      </c>
      <c r="F65" s="108">
        <v>75</v>
      </c>
      <c r="G65" s="108"/>
      <c r="H65" s="458" t="s">
        <v>286</v>
      </c>
      <c r="I65" s="95" t="s">
        <v>18</v>
      </c>
      <c r="J65" s="458"/>
      <c r="K65" s="458"/>
    </row>
    <row r="66" spans="1:11" s="37" customFormat="1" ht="29.1" customHeight="1">
      <c r="A66" s="94">
        <v>64</v>
      </c>
      <c r="B66" s="90" t="s">
        <v>1049</v>
      </c>
      <c r="C66" s="91" t="s">
        <v>1546</v>
      </c>
      <c r="D66" s="92">
        <v>44454</v>
      </c>
      <c r="E66" s="93" t="s">
        <v>1546</v>
      </c>
      <c r="F66" s="108">
        <v>150</v>
      </c>
      <c r="G66" s="108"/>
      <c r="H66" s="458" t="s">
        <v>237</v>
      </c>
      <c r="I66" s="95" t="s">
        <v>1118</v>
      </c>
      <c r="J66" s="462"/>
      <c r="K66" s="462"/>
    </row>
    <row r="67" spans="1:11" s="37" customFormat="1" ht="29.1" customHeight="1">
      <c r="A67" s="94">
        <v>65</v>
      </c>
      <c r="B67" s="90" t="s">
        <v>1050</v>
      </c>
      <c r="C67" s="91" t="s">
        <v>1119</v>
      </c>
      <c r="D67" s="92">
        <v>33547</v>
      </c>
      <c r="E67" s="93" t="s">
        <v>1120</v>
      </c>
      <c r="F67" s="108">
        <v>200</v>
      </c>
      <c r="G67" s="108"/>
      <c r="H67" s="458" t="s">
        <v>1076</v>
      </c>
      <c r="I67" s="95" t="s">
        <v>18</v>
      </c>
      <c r="J67" s="462" t="s">
        <v>831</v>
      </c>
      <c r="K67" s="462"/>
    </row>
    <row r="68" spans="1:11" s="37" customFormat="1" ht="29.1" customHeight="1">
      <c r="A68" s="94">
        <v>66</v>
      </c>
      <c r="B68" s="90" t="s">
        <v>1065</v>
      </c>
      <c r="C68" s="91" t="s">
        <v>1121</v>
      </c>
      <c r="D68" s="92">
        <v>36095</v>
      </c>
      <c r="E68" s="93" t="s">
        <v>1122</v>
      </c>
      <c r="F68" s="108">
        <v>80</v>
      </c>
      <c r="G68" s="108"/>
      <c r="H68" s="458" t="s">
        <v>240</v>
      </c>
      <c r="I68" s="95" t="s">
        <v>18</v>
      </c>
      <c r="J68" s="490" t="s">
        <v>831</v>
      </c>
      <c r="K68" s="490"/>
    </row>
    <row r="69" spans="1:11" s="37" customFormat="1" ht="29.1" customHeight="1" thickBot="1">
      <c r="A69" s="94">
        <v>67</v>
      </c>
      <c r="B69" s="90" t="s">
        <v>1065</v>
      </c>
      <c r="C69" s="91" t="s">
        <v>1123</v>
      </c>
      <c r="D69" s="345">
        <v>41585</v>
      </c>
      <c r="E69" s="93" t="s">
        <v>1124</v>
      </c>
      <c r="F69" s="108">
        <v>160</v>
      </c>
      <c r="G69" s="108"/>
      <c r="H69" s="458" t="s">
        <v>237</v>
      </c>
      <c r="I69" s="95" t="s">
        <v>1125</v>
      </c>
      <c r="J69" s="428" t="s">
        <v>831</v>
      </c>
      <c r="K69" s="428"/>
    </row>
    <row r="70" spans="1:11" ht="30" customHeight="1" thickTop="1">
      <c r="A70" s="775" t="s">
        <v>264</v>
      </c>
      <c r="B70" s="776"/>
      <c r="C70" s="43">
        <f>COUNTA(B3:B69)</f>
        <v>67</v>
      </c>
      <c r="D70" s="44"/>
      <c r="E70" s="224"/>
      <c r="F70" s="225">
        <f>SUM(F3:F69)</f>
        <v>14997</v>
      </c>
      <c r="G70" s="225">
        <f>SUM(G3:G69)</f>
        <v>462</v>
      </c>
      <c r="H70" s="464"/>
      <c r="I70" s="402"/>
      <c r="J70" s="464"/>
      <c r="K70" s="464"/>
    </row>
    <row r="71" spans="1:11" ht="19.5" customHeight="1">
      <c r="A71" s="433" t="s">
        <v>659</v>
      </c>
      <c r="B71" s="434" t="s">
        <v>763</v>
      </c>
      <c r="F71" s="42"/>
      <c r="G71" s="42"/>
      <c r="H71" s="465"/>
      <c r="I71" s="221"/>
      <c r="J71" s="465"/>
    </row>
  </sheetData>
  <mergeCells count="1">
    <mergeCell ref="A70:B70"/>
  </mergeCells>
  <phoneticPr fontId="9"/>
  <printOptions horizontalCentered="1"/>
  <pageMargins left="0.78740157480314965" right="0.78740157480314965" top="0.98425196850393704" bottom="0.98425196850393704" header="0.51181102362204722" footer="0.51181102362204722"/>
  <pageSetup paperSize="9" scale="63" firstPageNumber="27" fitToHeight="3" orientation="landscape" useFirstPageNumber="1" r:id="rId1"/>
  <headerFooter scaleWithDoc="0"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AD64"/>
  <sheetViews>
    <sheetView zoomScaleNormal="100" zoomScaleSheetLayoutView="70" workbookViewId="0">
      <pane xSplit="2" ySplit="6" topLeftCell="C61" activePane="bottomRight" state="frozen"/>
      <selection pane="topRight"/>
      <selection pane="bottomLeft"/>
      <selection pane="bottomRight"/>
    </sheetView>
  </sheetViews>
  <sheetFormatPr defaultColWidth="9" defaultRowHeight="13.5"/>
  <cols>
    <col min="1" max="1" width="2.375" style="2" customWidth="1"/>
    <col min="2" max="2" width="4.875" style="2" customWidth="1"/>
    <col min="3" max="3" width="6.375" style="2" customWidth="1"/>
    <col min="4" max="4" width="6.375" style="133" customWidth="1"/>
    <col min="5" max="5" width="9.625" style="2" bestFit="1" customWidth="1"/>
    <col min="6" max="10" width="9.25" style="2" customWidth="1"/>
    <col min="11" max="11" width="4" style="2" bestFit="1" customWidth="1"/>
    <col min="12" max="12" width="6.75" style="2" bestFit="1" customWidth="1"/>
    <col min="13" max="13" width="8.125" style="2" bestFit="1" customWidth="1"/>
    <col min="14" max="14" width="6.75" style="2" bestFit="1" customWidth="1"/>
    <col min="15" max="15" width="5.625" style="2" bestFit="1" customWidth="1"/>
    <col min="16" max="16" width="4.375" style="2" customWidth="1"/>
    <col min="17" max="17" width="6.75" style="2" bestFit="1" customWidth="1"/>
    <col min="18" max="18" width="8.625" style="2" customWidth="1"/>
    <col min="19" max="19" width="9.25" style="2" customWidth="1"/>
    <col min="20" max="20" width="6.75" style="2" bestFit="1" customWidth="1"/>
    <col min="21" max="21" width="8.625" style="2" customWidth="1"/>
    <col min="22" max="22" width="9.25" style="2" customWidth="1"/>
    <col min="23" max="23" width="7.25" style="2" bestFit="1" customWidth="1"/>
    <col min="24" max="24" width="8.625" style="2" customWidth="1"/>
    <col min="25" max="25" width="9.25" style="2" customWidth="1"/>
    <col min="26" max="26" width="6.625" style="2" bestFit="1" customWidth="1"/>
    <col min="27" max="27" width="8.25" style="2" bestFit="1" customWidth="1"/>
    <col min="28" max="28" width="9.25" style="2" customWidth="1"/>
    <col min="29" max="29" width="8.75" style="2" customWidth="1"/>
    <col min="30" max="30" width="8" style="2" bestFit="1" customWidth="1"/>
    <col min="31" max="16384" width="9" style="2"/>
  </cols>
  <sheetData>
    <row r="1" spans="2:30" s="132" customFormat="1" ht="20.100000000000001" customHeight="1">
      <c r="B1" s="130" t="s">
        <v>259</v>
      </c>
      <c r="C1" s="130"/>
      <c r="D1" s="131"/>
    </row>
    <row r="2" spans="2:30" s="17" customFormat="1" ht="20.100000000000001" customHeight="1">
      <c r="B2" s="638" t="s">
        <v>260</v>
      </c>
      <c r="C2" s="635" t="s">
        <v>828</v>
      </c>
      <c r="D2" s="639" t="s">
        <v>261</v>
      </c>
      <c r="E2" s="640" t="s">
        <v>629</v>
      </c>
      <c r="F2" s="641"/>
      <c r="G2" s="641"/>
      <c r="H2" s="641"/>
      <c r="I2" s="641"/>
      <c r="J2" s="642"/>
      <c r="K2" s="643" t="s">
        <v>273</v>
      </c>
      <c r="L2" s="644"/>
      <c r="M2" s="644"/>
      <c r="N2" s="644"/>
      <c r="O2" s="644"/>
      <c r="P2" s="644"/>
      <c r="Q2" s="645"/>
      <c r="R2" s="640" t="s">
        <v>262</v>
      </c>
      <c r="S2" s="641"/>
      <c r="T2" s="641"/>
      <c r="U2" s="641"/>
      <c r="V2" s="641"/>
      <c r="W2" s="641"/>
      <c r="X2" s="641"/>
      <c r="Y2" s="641"/>
      <c r="Z2" s="641"/>
      <c r="AA2" s="641"/>
      <c r="AB2" s="642"/>
      <c r="AC2" s="640" t="s">
        <v>274</v>
      </c>
      <c r="AD2" s="642"/>
    </row>
    <row r="3" spans="2:30" s="52" customFormat="1" ht="15.75" customHeight="1">
      <c r="B3" s="633"/>
      <c r="C3" s="636"/>
      <c r="D3" s="633"/>
      <c r="E3" s="638" t="s">
        <v>258</v>
      </c>
      <c r="F3" s="628" t="s">
        <v>275</v>
      </c>
      <c r="G3" s="625" t="s">
        <v>263</v>
      </c>
      <c r="H3" s="628" t="s">
        <v>276</v>
      </c>
      <c r="I3" s="625" t="s">
        <v>264</v>
      </c>
      <c r="J3" s="629" t="s">
        <v>265</v>
      </c>
      <c r="K3" s="638" t="s">
        <v>258</v>
      </c>
      <c r="L3" s="628" t="s">
        <v>277</v>
      </c>
      <c r="M3" s="625" t="s">
        <v>263</v>
      </c>
      <c r="N3" s="628" t="s">
        <v>278</v>
      </c>
      <c r="O3" s="625" t="s">
        <v>264</v>
      </c>
      <c r="P3" s="632" t="s">
        <v>49</v>
      </c>
      <c r="Q3" s="629" t="s">
        <v>265</v>
      </c>
      <c r="R3" s="496" t="s">
        <v>279</v>
      </c>
      <c r="S3" s="522" t="s">
        <v>266</v>
      </c>
      <c r="T3" s="522"/>
      <c r="U3" s="496" t="s">
        <v>280</v>
      </c>
      <c r="V3" s="522" t="s">
        <v>267</v>
      </c>
      <c r="W3" s="523"/>
      <c r="X3" s="496" t="s">
        <v>280</v>
      </c>
      <c r="Y3" s="522" t="s">
        <v>268</v>
      </c>
      <c r="Z3" s="523"/>
      <c r="AA3" s="630" t="s">
        <v>281</v>
      </c>
      <c r="AB3" s="631"/>
      <c r="AC3" s="628" t="s">
        <v>282</v>
      </c>
      <c r="AD3" s="625" t="s">
        <v>269</v>
      </c>
    </row>
    <row r="4" spans="2:30" s="52" customFormat="1">
      <c r="B4" s="633"/>
      <c r="C4" s="636"/>
      <c r="D4" s="633"/>
      <c r="E4" s="633"/>
      <c r="F4" s="626"/>
      <c r="G4" s="626"/>
      <c r="H4" s="626"/>
      <c r="I4" s="626"/>
      <c r="J4" s="626"/>
      <c r="K4" s="633"/>
      <c r="L4" s="626"/>
      <c r="M4" s="626"/>
      <c r="N4" s="626"/>
      <c r="O4" s="626"/>
      <c r="P4" s="633"/>
      <c r="Q4" s="626"/>
      <c r="R4" s="625" t="s">
        <v>270</v>
      </c>
      <c r="S4" s="628" t="s">
        <v>444</v>
      </c>
      <c r="T4" s="628" t="s">
        <v>271</v>
      </c>
      <c r="U4" s="625" t="s">
        <v>270</v>
      </c>
      <c r="V4" s="628" t="s">
        <v>283</v>
      </c>
      <c r="W4" s="628" t="s">
        <v>271</v>
      </c>
      <c r="X4" s="625" t="s">
        <v>270</v>
      </c>
      <c r="Y4" s="628" t="s">
        <v>283</v>
      </c>
      <c r="Z4" s="628" t="s">
        <v>271</v>
      </c>
      <c r="AA4" s="625" t="s">
        <v>270</v>
      </c>
      <c r="AB4" s="628" t="s">
        <v>283</v>
      </c>
      <c r="AC4" s="626"/>
      <c r="AD4" s="626"/>
    </row>
    <row r="5" spans="2:30" s="52" customFormat="1">
      <c r="B5" s="633"/>
      <c r="C5" s="636"/>
      <c r="D5" s="633"/>
      <c r="E5" s="633"/>
      <c r="F5" s="626"/>
      <c r="G5" s="626"/>
      <c r="H5" s="626"/>
      <c r="I5" s="626"/>
      <c r="J5" s="626"/>
      <c r="K5" s="633"/>
      <c r="L5" s="626"/>
      <c r="M5" s="626"/>
      <c r="N5" s="626"/>
      <c r="O5" s="626"/>
      <c r="P5" s="633"/>
      <c r="Q5" s="626"/>
      <c r="R5" s="626"/>
      <c r="S5" s="626"/>
      <c r="T5" s="626"/>
      <c r="U5" s="626"/>
      <c r="V5" s="626"/>
      <c r="W5" s="626"/>
      <c r="X5" s="626"/>
      <c r="Y5" s="626"/>
      <c r="Z5" s="626"/>
      <c r="AA5" s="626"/>
      <c r="AB5" s="626"/>
      <c r="AC5" s="626"/>
      <c r="AD5" s="626"/>
    </row>
    <row r="6" spans="2:30" s="52" customFormat="1" ht="20.100000000000001" customHeight="1">
      <c r="B6" s="634"/>
      <c r="C6" s="637"/>
      <c r="D6" s="634"/>
      <c r="E6" s="634"/>
      <c r="F6" s="627"/>
      <c r="G6" s="627"/>
      <c r="H6" s="627"/>
      <c r="I6" s="627"/>
      <c r="J6" s="627"/>
      <c r="K6" s="634"/>
      <c r="L6" s="627"/>
      <c r="M6" s="627"/>
      <c r="N6" s="627"/>
      <c r="O6" s="627"/>
      <c r="P6" s="634"/>
      <c r="Q6" s="627"/>
      <c r="R6" s="63" t="s">
        <v>272</v>
      </c>
      <c r="S6" s="521" t="s">
        <v>555</v>
      </c>
      <c r="T6" s="627"/>
      <c r="U6" s="63" t="s">
        <v>272</v>
      </c>
      <c r="V6" s="521" t="s">
        <v>555</v>
      </c>
      <c r="W6" s="627"/>
      <c r="X6" s="63" t="s">
        <v>272</v>
      </c>
      <c r="Y6" s="521" t="s">
        <v>555</v>
      </c>
      <c r="Z6" s="627"/>
      <c r="AA6" s="63" t="s">
        <v>272</v>
      </c>
      <c r="AB6" s="521" t="s">
        <v>555</v>
      </c>
      <c r="AC6" s="521" t="s">
        <v>555</v>
      </c>
      <c r="AD6" s="521" t="s">
        <v>555</v>
      </c>
    </row>
    <row r="7" spans="2:30" ht="32.1" customHeight="1">
      <c r="B7" s="18" t="s">
        <v>773</v>
      </c>
      <c r="C7" s="442">
        <v>66.7</v>
      </c>
      <c r="D7" s="25">
        <v>79.73</v>
      </c>
      <c r="E7" s="11">
        <v>3000683</v>
      </c>
      <c r="F7" s="11">
        <v>283554</v>
      </c>
      <c r="G7" s="11">
        <v>3284237</v>
      </c>
      <c r="H7" s="11">
        <v>125032</v>
      </c>
      <c r="I7" s="11">
        <v>3409269</v>
      </c>
      <c r="J7" s="11">
        <v>23585</v>
      </c>
      <c r="K7" s="11">
        <v>48</v>
      </c>
      <c r="L7" s="11">
        <v>536</v>
      </c>
      <c r="M7" s="11">
        <v>584</v>
      </c>
      <c r="N7" s="11">
        <v>109</v>
      </c>
      <c r="O7" s="11">
        <v>693</v>
      </c>
      <c r="P7" s="11">
        <v>1</v>
      </c>
      <c r="Q7" s="11">
        <v>740</v>
      </c>
      <c r="R7" s="11">
        <v>326806</v>
      </c>
      <c r="S7" s="11">
        <v>1135280</v>
      </c>
      <c r="T7" s="11">
        <v>378</v>
      </c>
      <c r="U7" s="11">
        <v>13333</v>
      </c>
      <c r="V7" s="11">
        <v>52184</v>
      </c>
      <c r="W7" s="11">
        <v>184</v>
      </c>
      <c r="X7" s="11">
        <v>340139</v>
      </c>
      <c r="Y7" s="11">
        <v>1187464</v>
      </c>
      <c r="Z7" s="11">
        <v>361</v>
      </c>
      <c r="AA7" s="11">
        <v>149901</v>
      </c>
      <c r="AB7" s="11">
        <v>529675</v>
      </c>
      <c r="AC7" s="11">
        <v>109265</v>
      </c>
      <c r="AD7" s="11"/>
    </row>
    <row r="8" spans="2:30" ht="32.1" customHeight="1">
      <c r="B8" s="18" t="s">
        <v>774</v>
      </c>
      <c r="C8" s="442">
        <v>69.400000000000006</v>
      </c>
      <c r="D8" s="25">
        <v>82.08</v>
      </c>
      <c r="E8" s="11">
        <v>3173767</v>
      </c>
      <c r="F8" s="11">
        <v>294620</v>
      </c>
      <c r="G8" s="11">
        <v>3468387</v>
      </c>
      <c r="H8" s="11">
        <v>96526</v>
      </c>
      <c r="I8" s="11">
        <v>3564913</v>
      </c>
      <c r="J8" s="11">
        <v>21499</v>
      </c>
      <c r="K8" s="11">
        <v>53</v>
      </c>
      <c r="L8" s="11">
        <v>551</v>
      </c>
      <c r="M8" s="11">
        <v>604</v>
      </c>
      <c r="N8" s="11">
        <v>107</v>
      </c>
      <c r="O8" s="11">
        <v>711</v>
      </c>
      <c r="P8" s="11">
        <v>1</v>
      </c>
      <c r="Q8" s="11">
        <v>709</v>
      </c>
      <c r="R8" s="11">
        <v>335299</v>
      </c>
      <c r="S8" s="11">
        <v>1176575</v>
      </c>
      <c r="T8" s="11">
        <v>370</v>
      </c>
      <c r="U8" s="11">
        <v>11899</v>
      </c>
      <c r="V8" s="11">
        <v>46571</v>
      </c>
      <c r="W8" s="11">
        <v>158</v>
      </c>
      <c r="X8" s="11">
        <v>347198</v>
      </c>
      <c r="Y8" s="11">
        <v>1223146</v>
      </c>
      <c r="Z8" s="11">
        <v>352</v>
      </c>
      <c r="AA8" s="11">
        <v>158913</v>
      </c>
      <c r="AB8" s="11">
        <v>558350</v>
      </c>
      <c r="AC8" s="11">
        <v>104946</v>
      </c>
      <c r="AD8" s="11"/>
    </row>
    <row r="9" spans="2:30" ht="32.1" customHeight="1">
      <c r="B9" s="18" t="s">
        <v>775</v>
      </c>
      <c r="C9" s="442">
        <v>72.2</v>
      </c>
      <c r="D9" s="25">
        <v>84.29</v>
      </c>
      <c r="E9" s="11">
        <v>3335342</v>
      </c>
      <c r="F9" s="11">
        <v>291533</v>
      </c>
      <c r="G9" s="11">
        <v>3626875</v>
      </c>
      <c r="H9" s="11">
        <v>84444</v>
      </c>
      <c r="I9" s="11">
        <v>3711319</v>
      </c>
      <c r="J9" s="11">
        <v>20079</v>
      </c>
      <c r="K9" s="11">
        <v>58</v>
      </c>
      <c r="L9" s="11">
        <v>551</v>
      </c>
      <c r="M9" s="11">
        <v>609</v>
      </c>
      <c r="N9" s="11">
        <v>108</v>
      </c>
      <c r="O9" s="11">
        <v>717</v>
      </c>
      <c r="P9" s="11">
        <v>1</v>
      </c>
      <c r="Q9" s="11">
        <v>658</v>
      </c>
      <c r="R9" s="11">
        <v>367374</v>
      </c>
      <c r="S9" s="11">
        <v>1314306</v>
      </c>
      <c r="T9" s="11">
        <v>394</v>
      </c>
      <c r="U9" s="11">
        <v>17353</v>
      </c>
      <c r="V9" s="11">
        <v>67921</v>
      </c>
      <c r="W9" s="11">
        <v>232</v>
      </c>
      <c r="X9" s="11">
        <v>384727</v>
      </c>
      <c r="Y9" s="11">
        <v>1382227</v>
      </c>
      <c r="Z9" s="11">
        <v>381</v>
      </c>
      <c r="AA9" s="11">
        <v>163993</v>
      </c>
      <c r="AB9" s="11">
        <v>623830</v>
      </c>
      <c r="AC9" s="11">
        <v>109775</v>
      </c>
      <c r="AD9" s="11"/>
    </row>
    <row r="10" spans="2:30" ht="32.1" customHeight="1">
      <c r="B10" s="18" t="s">
        <v>776</v>
      </c>
      <c r="C10" s="442">
        <v>74.7</v>
      </c>
      <c r="D10" s="25">
        <v>86.7</v>
      </c>
      <c r="E10" s="11">
        <v>3490946</v>
      </c>
      <c r="F10" s="11">
        <v>294804</v>
      </c>
      <c r="G10" s="11">
        <v>3785750</v>
      </c>
      <c r="H10" s="11">
        <v>82923</v>
      </c>
      <c r="I10" s="11">
        <v>3868673</v>
      </c>
      <c r="J10" s="11">
        <v>17654</v>
      </c>
      <c r="K10" s="11">
        <v>61</v>
      </c>
      <c r="L10" s="11">
        <v>551</v>
      </c>
      <c r="M10" s="11">
        <v>612</v>
      </c>
      <c r="N10" s="11">
        <v>108</v>
      </c>
      <c r="O10" s="11">
        <v>720</v>
      </c>
      <c r="P10" s="11">
        <v>1</v>
      </c>
      <c r="Q10" s="11">
        <v>609</v>
      </c>
      <c r="R10" s="11">
        <v>393634</v>
      </c>
      <c r="S10" s="11">
        <v>1383237</v>
      </c>
      <c r="T10" s="11">
        <v>396</v>
      </c>
      <c r="U10" s="11">
        <v>18687</v>
      </c>
      <c r="V10" s="11">
        <v>73142</v>
      </c>
      <c r="W10" s="11">
        <v>248</v>
      </c>
      <c r="X10" s="11">
        <v>412321</v>
      </c>
      <c r="Y10" s="11">
        <v>1456379</v>
      </c>
      <c r="Z10" s="11">
        <v>384</v>
      </c>
      <c r="AA10" s="11">
        <v>161694</v>
      </c>
      <c r="AB10" s="11">
        <v>621550</v>
      </c>
      <c r="AC10" s="11">
        <v>111496</v>
      </c>
      <c r="AD10" s="11"/>
    </row>
    <row r="11" spans="2:30" ht="32.1" customHeight="1">
      <c r="B11" s="18" t="s">
        <v>777</v>
      </c>
      <c r="C11" s="442">
        <v>76.900000000000006</v>
      </c>
      <c r="D11" s="25">
        <v>88.48</v>
      </c>
      <c r="E11" s="11">
        <v>3621458</v>
      </c>
      <c r="F11" s="11">
        <v>310321</v>
      </c>
      <c r="G11" s="11">
        <v>3931779</v>
      </c>
      <c r="H11" s="11">
        <v>73775</v>
      </c>
      <c r="I11" s="11">
        <v>4005554</v>
      </c>
      <c r="J11" s="11">
        <v>17087</v>
      </c>
      <c r="K11" s="11">
        <v>63</v>
      </c>
      <c r="L11" s="11">
        <v>536</v>
      </c>
      <c r="M11" s="11">
        <v>599</v>
      </c>
      <c r="N11" s="11">
        <v>109</v>
      </c>
      <c r="O11" s="11">
        <v>708</v>
      </c>
      <c r="P11" s="11">
        <v>2</v>
      </c>
      <c r="Q11" s="11">
        <v>554</v>
      </c>
      <c r="R11" s="11">
        <v>407977</v>
      </c>
      <c r="S11" s="11">
        <v>1443233</v>
      </c>
      <c r="T11" s="11">
        <v>398</v>
      </c>
      <c r="U11" s="11">
        <v>15560</v>
      </c>
      <c r="V11" s="11">
        <v>71084</v>
      </c>
      <c r="W11" s="11">
        <v>229</v>
      </c>
      <c r="X11" s="11">
        <v>423537</v>
      </c>
      <c r="Y11" s="11">
        <v>1514317</v>
      </c>
      <c r="Z11" s="11">
        <v>385</v>
      </c>
      <c r="AA11" s="11">
        <v>166043</v>
      </c>
      <c r="AB11" s="11">
        <v>562660</v>
      </c>
      <c r="AC11" s="11">
        <v>154149</v>
      </c>
      <c r="AD11" s="11"/>
    </row>
    <row r="12" spans="2:30" ht="32.1" customHeight="1">
      <c r="B12" s="18" t="s">
        <v>778</v>
      </c>
      <c r="C12" s="442">
        <v>79</v>
      </c>
      <c r="D12" s="25">
        <v>90.62</v>
      </c>
      <c r="E12" s="11">
        <v>3803078</v>
      </c>
      <c r="F12" s="11">
        <v>302135</v>
      </c>
      <c r="G12" s="11">
        <v>4105213</v>
      </c>
      <c r="H12" s="11">
        <v>69319</v>
      </c>
      <c r="I12" s="11">
        <v>4174532</v>
      </c>
      <c r="J12" s="11">
        <v>15429</v>
      </c>
      <c r="K12" s="11">
        <v>69</v>
      </c>
      <c r="L12" s="11">
        <v>533</v>
      </c>
      <c r="M12" s="11">
        <v>602</v>
      </c>
      <c r="N12" s="11">
        <v>109</v>
      </c>
      <c r="O12" s="11">
        <v>711</v>
      </c>
      <c r="P12" s="11">
        <v>2</v>
      </c>
      <c r="Q12" s="11">
        <v>507</v>
      </c>
      <c r="R12" s="11">
        <v>453655</v>
      </c>
      <c r="S12" s="11">
        <v>1570690</v>
      </c>
      <c r="T12" s="11">
        <v>413</v>
      </c>
      <c r="U12" s="11">
        <v>16684</v>
      </c>
      <c r="V12" s="11">
        <v>63317</v>
      </c>
      <c r="W12" s="11">
        <v>209</v>
      </c>
      <c r="X12" s="11">
        <v>470339</v>
      </c>
      <c r="Y12" s="11">
        <v>1634007</v>
      </c>
      <c r="Z12" s="11">
        <v>398</v>
      </c>
      <c r="AA12" s="11">
        <v>173147</v>
      </c>
      <c r="AB12" s="11">
        <v>634210</v>
      </c>
      <c r="AC12" s="11">
        <v>151148</v>
      </c>
      <c r="AD12" s="11"/>
    </row>
    <row r="13" spans="2:30" ht="32.1" customHeight="1">
      <c r="B13" s="18" t="s">
        <v>779</v>
      </c>
      <c r="C13" s="442">
        <v>80.8</v>
      </c>
      <c r="D13" s="25">
        <v>91.41</v>
      </c>
      <c r="E13" s="11">
        <v>3923078</v>
      </c>
      <c r="F13" s="11">
        <v>280388</v>
      </c>
      <c r="G13" s="11">
        <v>4203466</v>
      </c>
      <c r="H13" s="11">
        <v>82614</v>
      </c>
      <c r="I13" s="11">
        <v>4286080</v>
      </c>
      <c r="J13" s="11">
        <v>14504</v>
      </c>
      <c r="K13" s="11">
        <v>70</v>
      </c>
      <c r="L13" s="11">
        <v>493</v>
      </c>
      <c r="M13" s="11">
        <v>563</v>
      </c>
      <c r="N13" s="11">
        <v>114</v>
      </c>
      <c r="O13" s="11">
        <v>677</v>
      </c>
      <c r="P13" s="11">
        <v>3</v>
      </c>
      <c r="Q13" s="11">
        <v>476</v>
      </c>
      <c r="R13" s="11">
        <v>489689</v>
      </c>
      <c r="S13" s="11">
        <v>1758778</v>
      </c>
      <c r="T13" s="11">
        <v>448</v>
      </c>
      <c r="U13" s="11">
        <v>17072</v>
      </c>
      <c r="V13" s="11">
        <v>59374</v>
      </c>
      <c r="W13" s="11">
        <v>211</v>
      </c>
      <c r="X13" s="11">
        <v>506761</v>
      </c>
      <c r="Y13" s="11">
        <v>1818152</v>
      </c>
      <c r="Z13" s="11">
        <v>432</v>
      </c>
      <c r="AA13" s="11">
        <v>183589</v>
      </c>
      <c r="AB13" s="11">
        <v>698320</v>
      </c>
      <c r="AC13" s="11">
        <v>158147</v>
      </c>
      <c r="AD13" s="11"/>
    </row>
    <row r="14" spans="2:30" ht="32.1" customHeight="1">
      <c r="B14" s="18" t="s">
        <v>780</v>
      </c>
      <c r="C14" s="442">
        <v>82.7</v>
      </c>
      <c r="D14" s="25">
        <v>93.48</v>
      </c>
      <c r="E14" s="11">
        <v>4096357</v>
      </c>
      <c r="F14" s="11">
        <v>280550</v>
      </c>
      <c r="G14" s="11">
        <v>4376907</v>
      </c>
      <c r="H14" s="11">
        <v>75200</v>
      </c>
      <c r="I14" s="11">
        <v>4452107</v>
      </c>
      <c r="J14" s="11">
        <v>12571</v>
      </c>
      <c r="K14" s="11">
        <v>73</v>
      </c>
      <c r="L14" s="11">
        <v>475</v>
      </c>
      <c r="M14" s="11">
        <v>548</v>
      </c>
      <c r="N14" s="11">
        <v>114</v>
      </c>
      <c r="O14" s="11">
        <v>662</v>
      </c>
      <c r="P14" s="11">
        <v>4</v>
      </c>
      <c r="Q14" s="11">
        <v>459</v>
      </c>
      <c r="R14" s="11">
        <v>516983</v>
      </c>
      <c r="S14" s="11">
        <v>1817173</v>
      </c>
      <c r="T14" s="11">
        <v>443</v>
      </c>
      <c r="U14" s="11">
        <v>17340</v>
      </c>
      <c r="V14" s="11">
        <v>64112</v>
      </c>
      <c r="W14" s="11">
        <v>228</v>
      </c>
      <c r="X14" s="11">
        <v>534323</v>
      </c>
      <c r="Y14" s="11">
        <v>1881285</v>
      </c>
      <c r="Z14" s="11">
        <v>429</v>
      </c>
      <c r="AA14" s="11">
        <v>202916</v>
      </c>
      <c r="AB14" s="11">
        <v>699020</v>
      </c>
      <c r="AC14" s="11">
        <v>160753</v>
      </c>
      <c r="AD14" s="11"/>
    </row>
    <row r="15" spans="2:30" ht="32.1" customHeight="1">
      <c r="B15" s="18" t="s">
        <v>781</v>
      </c>
      <c r="C15" s="442">
        <v>84.3</v>
      </c>
      <c r="D15" s="25">
        <v>94.12</v>
      </c>
      <c r="E15" s="11">
        <v>4175733</v>
      </c>
      <c r="F15" s="11">
        <v>298008</v>
      </c>
      <c r="G15" s="11">
        <v>4473741</v>
      </c>
      <c r="H15" s="11">
        <v>79584</v>
      </c>
      <c r="I15" s="11">
        <v>4553325</v>
      </c>
      <c r="J15" s="11">
        <v>12897</v>
      </c>
      <c r="K15" s="11">
        <v>71</v>
      </c>
      <c r="L15" s="11">
        <v>486</v>
      </c>
      <c r="M15" s="11">
        <v>557</v>
      </c>
      <c r="N15" s="11">
        <v>113</v>
      </c>
      <c r="O15" s="11">
        <v>670</v>
      </c>
      <c r="P15" s="11">
        <v>5</v>
      </c>
      <c r="Q15" s="11">
        <v>446</v>
      </c>
      <c r="R15" s="11">
        <v>552264</v>
      </c>
      <c r="S15" s="11">
        <v>1957262</v>
      </c>
      <c r="T15" s="11">
        <v>468</v>
      </c>
      <c r="U15" s="11">
        <v>18698</v>
      </c>
      <c r="V15" s="11">
        <v>74820</v>
      </c>
      <c r="W15" s="11">
        <v>251</v>
      </c>
      <c r="X15" s="11">
        <v>570962</v>
      </c>
      <c r="Y15" s="11">
        <v>2032082</v>
      </c>
      <c r="Z15" s="11">
        <v>454</v>
      </c>
      <c r="AA15" s="11">
        <v>207033</v>
      </c>
      <c r="AB15" s="11">
        <v>795256</v>
      </c>
      <c r="AC15" s="11">
        <v>85372</v>
      </c>
      <c r="AD15" s="11"/>
    </row>
    <row r="16" spans="2:30" ht="32.1" customHeight="1">
      <c r="B16" s="18" t="s">
        <v>782</v>
      </c>
      <c r="C16" s="442">
        <v>85.4</v>
      </c>
      <c r="D16" s="25">
        <v>94.54</v>
      </c>
      <c r="E16" s="11">
        <v>4262053</v>
      </c>
      <c r="F16" s="11">
        <v>313416</v>
      </c>
      <c r="G16" s="11">
        <v>4575469</v>
      </c>
      <c r="H16" s="11">
        <v>63271</v>
      </c>
      <c r="I16" s="11">
        <v>4638740</v>
      </c>
      <c r="J16" s="11">
        <v>15163</v>
      </c>
      <c r="K16" s="11">
        <v>72</v>
      </c>
      <c r="L16" s="11">
        <v>504</v>
      </c>
      <c r="M16" s="11">
        <v>576</v>
      </c>
      <c r="N16" s="11">
        <v>119</v>
      </c>
      <c r="O16" s="11">
        <v>695</v>
      </c>
      <c r="P16" s="11">
        <v>5</v>
      </c>
      <c r="Q16" s="11">
        <v>438</v>
      </c>
      <c r="R16" s="11">
        <v>571268</v>
      </c>
      <c r="S16" s="11">
        <v>2019497</v>
      </c>
      <c r="T16" s="11">
        <v>473</v>
      </c>
      <c r="U16" s="11">
        <v>22749</v>
      </c>
      <c r="V16" s="11">
        <v>85211</v>
      </c>
      <c r="W16" s="11">
        <v>271</v>
      </c>
      <c r="X16" s="11">
        <v>594017</v>
      </c>
      <c r="Y16" s="11">
        <v>2104708</v>
      </c>
      <c r="Z16" s="11">
        <v>459</v>
      </c>
      <c r="AA16" s="11">
        <v>214000</v>
      </c>
      <c r="AB16" s="11">
        <v>803580</v>
      </c>
      <c r="AC16" s="11">
        <v>162112</v>
      </c>
      <c r="AD16" s="11"/>
    </row>
    <row r="17" spans="2:30" ht="32.1" customHeight="1">
      <c r="B17" s="18" t="s">
        <v>783</v>
      </c>
      <c r="C17" s="442">
        <v>86.7</v>
      </c>
      <c r="D17" s="25">
        <v>95.34</v>
      </c>
      <c r="E17" s="11">
        <v>4372928</v>
      </c>
      <c r="F17" s="11">
        <v>307850</v>
      </c>
      <c r="G17" s="11">
        <v>4680778</v>
      </c>
      <c r="H17" s="11">
        <v>53130</v>
      </c>
      <c r="I17" s="11">
        <v>4733908</v>
      </c>
      <c r="J17" s="11">
        <v>14146</v>
      </c>
      <c r="K17" s="11">
        <v>76</v>
      </c>
      <c r="L17" s="11">
        <v>491</v>
      </c>
      <c r="M17" s="11">
        <v>567</v>
      </c>
      <c r="N17" s="11">
        <v>116</v>
      </c>
      <c r="O17" s="11">
        <v>683</v>
      </c>
      <c r="P17" s="11">
        <v>5</v>
      </c>
      <c r="Q17" s="11">
        <v>409</v>
      </c>
      <c r="R17" s="11">
        <v>574576</v>
      </c>
      <c r="S17" s="11">
        <v>2055950</v>
      </c>
      <c r="T17" s="11">
        <v>470</v>
      </c>
      <c r="U17" s="11">
        <v>22057</v>
      </c>
      <c r="V17" s="11">
        <v>81272</v>
      </c>
      <c r="W17" s="11">
        <v>263</v>
      </c>
      <c r="X17" s="11">
        <v>596633</v>
      </c>
      <c r="Y17" s="11">
        <v>2137222</v>
      </c>
      <c r="Z17" s="11">
        <v>456</v>
      </c>
      <c r="AA17" s="11">
        <v>225548</v>
      </c>
      <c r="AB17" s="11">
        <v>827470</v>
      </c>
      <c r="AC17" s="11">
        <v>159297</v>
      </c>
      <c r="AD17" s="11"/>
    </row>
    <row r="18" spans="2:30" ht="32.1" customHeight="1">
      <c r="B18" s="18" t="s">
        <v>784</v>
      </c>
      <c r="C18" s="442">
        <v>87.6</v>
      </c>
      <c r="D18" s="25">
        <v>96.15</v>
      </c>
      <c r="E18" s="11">
        <v>4435376</v>
      </c>
      <c r="F18" s="11">
        <v>327632</v>
      </c>
      <c r="G18" s="11">
        <v>4763008</v>
      </c>
      <c r="H18" s="11">
        <v>45390</v>
      </c>
      <c r="I18" s="11">
        <v>4808398</v>
      </c>
      <c r="J18" s="11">
        <v>13003</v>
      </c>
      <c r="K18" s="11">
        <v>78</v>
      </c>
      <c r="L18" s="11">
        <v>485</v>
      </c>
      <c r="M18" s="11">
        <v>563</v>
      </c>
      <c r="N18" s="11">
        <v>124</v>
      </c>
      <c r="O18" s="11">
        <v>687</v>
      </c>
      <c r="P18" s="11">
        <v>5</v>
      </c>
      <c r="Q18" s="11">
        <v>397</v>
      </c>
      <c r="R18" s="11">
        <v>606908</v>
      </c>
      <c r="S18" s="11">
        <v>2149801</v>
      </c>
      <c r="T18" s="11">
        <v>484</v>
      </c>
      <c r="U18" s="11">
        <v>24501</v>
      </c>
      <c r="V18" s="11">
        <v>95331</v>
      </c>
      <c r="W18" s="11">
        <v>290</v>
      </c>
      <c r="X18" s="11">
        <v>631409</v>
      </c>
      <c r="Y18" s="11">
        <v>2245132</v>
      </c>
      <c r="Z18" s="11">
        <v>471</v>
      </c>
      <c r="AA18" s="11">
        <v>241491</v>
      </c>
      <c r="AB18" s="11">
        <v>877970</v>
      </c>
      <c r="AC18" s="11">
        <v>89504</v>
      </c>
      <c r="AD18" s="11"/>
    </row>
    <row r="19" spans="2:30" ht="32.1" customHeight="1">
      <c r="B19" s="18" t="s">
        <v>785</v>
      </c>
      <c r="C19" s="442">
        <v>88.6</v>
      </c>
      <c r="D19" s="25">
        <v>96.61</v>
      </c>
      <c r="E19" s="11">
        <v>4502900</v>
      </c>
      <c r="F19" s="11">
        <v>337551</v>
      </c>
      <c r="G19" s="11">
        <v>4840451</v>
      </c>
      <c r="H19" s="11">
        <v>31120</v>
      </c>
      <c r="I19" s="11">
        <v>4871571</v>
      </c>
      <c r="J19" s="11">
        <v>13677</v>
      </c>
      <c r="K19" s="11">
        <v>79</v>
      </c>
      <c r="L19" s="11">
        <v>486</v>
      </c>
      <c r="M19" s="11">
        <v>565</v>
      </c>
      <c r="N19" s="11">
        <v>132</v>
      </c>
      <c r="O19" s="11">
        <v>697</v>
      </c>
      <c r="P19" s="11">
        <v>5</v>
      </c>
      <c r="Q19" s="11">
        <v>380</v>
      </c>
      <c r="R19" s="11">
        <v>613937</v>
      </c>
      <c r="S19" s="11">
        <v>2114397</v>
      </c>
      <c r="T19" s="11">
        <v>469</v>
      </c>
      <c r="U19" s="11">
        <v>25507</v>
      </c>
      <c r="V19" s="11">
        <v>95423</v>
      </c>
      <c r="W19" s="11">
        <v>282</v>
      </c>
      <c r="X19" s="11">
        <v>639444</v>
      </c>
      <c r="Y19" s="11">
        <v>2209820</v>
      </c>
      <c r="Z19" s="11">
        <v>456</v>
      </c>
      <c r="AA19" s="11">
        <v>248152</v>
      </c>
      <c r="AB19" s="11">
        <v>896120</v>
      </c>
      <c r="AC19" s="11">
        <v>98898</v>
      </c>
      <c r="AD19" s="11"/>
    </row>
    <row r="20" spans="2:30" ht="32.1" customHeight="1">
      <c r="B20" s="18" t="s">
        <v>786</v>
      </c>
      <c r="C20" s="442">
        <v>89.4</v>
      </c>
      <c r="D20" s="25">
        <v>97.03</v>
      </c>
      <c r="E20" s="11">
        <v>4584648</v>
      </c>
      <c r="F20" s="11">
        <v>315185</v>
      </c>
      <c r="G20" s="11">
        <v>4899833</v>
      </c>
      <c r="H20" s="11">
        <v>25968</v>
      </c>
      <c r="I20" s="11">
        <v>4925801</v>
      </c>
      <c r="J20" s="11">
        <v>12136</v>
      </c>
      <c r="K20" s="11">
        <v>80</v>
      </c>
      <c r="L20" s="11">
        <v>472</v>
      </c>
      <c r="M20" s="11">
        <v>552</v>
      </c>
      <c r="N20" s="11">
        <v>133</v>
      </c>
      <c r="O20" s="11">
        <v>685</v>
      </c>
      <c r="P20" s="11">
        <v>5</v>
      </c>
      <c r="Q20" s="11">
        <v>365</v>
      </c>
      <c r="R20" s="11">
        <v>628436</v>
      </c>
      <c r="S20" s="11">
        <v>2260913</v>
      </c>
      <c r="T20" s="11">
        <v>493</v>
      </c>
      <c r="U20" s="11">
        <v>24182</v>
      </c>
      <c r="V20" s="11">
        <v>87025</v>
      </c>
      <c r="W20" s="11">
        <v>276</v>
      </c>
      <c r="X20" s="11">
        <v>652618</v>
      </c>
      <c r="Y20" s="11">
        <v>2347938</v>
      </c>
      <c r="Z20" s="11">
        <v>479</v>
      </c>
      <c r="AA20" s="11">
        <v>251190</v>
      </c>
      <c r="AB20" s="11">
        <v>916020</v>
      </c>
      <c r="AC20" s="11">
        <v>98644</v>
      </c>
      <c r="AD20" s="11"/>
    </row>
    <row r="21" spans="2:30" ht="32.1" customHeight="1">
      <c r="B21" s="18" t="s">
        <v>787</v>
      </c>
      <c r="C21" s="442">
        <v>90.3</v>
      </c>
      <c r="D21" s="25">
        <v>97.48</v>
      </c>
      <c r="E21" s="11">
        <v>4652225</v>
      </c>
      <c r="F21" s="11">
        <v>300279</v>
      </c>
      <c r="G21" s="11">
        <v>4952504</v>
      </c>
      <c r="H21" s="11">
        <v>23526</v>
      </c>
      <c r="I21" s="11">
        <v>4976030</v>
      </c>
      <c r="J21" s="11">
        <v>10958</v>
      </c>
      <c r="K21" s="11">
        <v>79</v>
      </c>
      <c r="L21" s="11">
        <v>442</v>
      </c>
      <c r="M21" s="11">
        <v>521</v>
      </c>
      <c r="N21" s="11">
        <v>131</v>
      </c>
      <c r="O21" s="11">
        <v>652</v>
      </c>
      <c r="P21" s="11">
        <v>5</v>
      </c>
      <c r="Q21" s="11">
        <v>342</v>
      </c>
      <c r="R21" s="11">
        <v>649479</v>
      </c>
      <c r="S21" s="11">
        <v>2226041</v>
      </c>
      <c r="T21" s="11">
        <v>478</v>
      </c>
      <c r="U21" s="11">
        <v>22469</v>
      </c>
      <c r="V21" s="11">
        <v>80309</v>
      </c>
      <c r="W21" s="11">
        <v>267</v>
      </c>
      <c r="X21" s="11">
        <v>671948</v>
      </c>
      <c r="Y21" s="11">
        <v>2306350</v>
      </c>
      <c r="Z21" s="11">
        <v>465</v>
      </c>
      <c r="AA21" s="11">
        <v>256635</v>
      </c>
      <c r="AB21" s="11">
        <v>917820</v>
      </c>
      <c r="AC21" s="11">
        <v>53169</v>
      </c>
      <c r="AD21" s="11">
        <v>51565</v>
      </c>
    </row>
    <row r="22" spans="2:30" ht="32.1" customHeight="1">
      <c r="B22" s="18" t="s">
        <v>788</v>
      </c>
      <c r="C22" s="442">
        <v>91</v>
      </c>
      <c r="D22" s="25">
        <v>97.74</v>
      </c>
      <c r="E22" s="11">
        <v>4696503</v>
      </c>
      <c r="F22" s="11">
        <v>299203</v>
      </c>
      <c r="G22" s="11">
        <v>4995706</v>
      </c>
      <c r="H22" s="11">
        <v>21219</v>
      </c>
      <c r="I22" s="11">
        <v>5016925</v>
      </c>
      <c r="J22" s="11">
        <v>9499</v>
      </c>
      <c r="K22" s="11">
        <v>79</v>
      </c>
      <c r="L22" s="11">
        <v>426</v>
      </c>
      <c r="M22" s="11">
        <v>505</v>
      </c>
      <c r="N22" s="11">
        <v>134</v>
      </c>
      <c r="O22" s="11">
        <v>639</v>
      </c>
      <c r="P22" s="11">
        <v>3</v>
      </c>
      <c r="Q22" s="11">
        <v>335</v>
      </c>
      <c r="R22" s="11">
        <v>652165</v>
      </c>
      <c r="S22" s="11">
        <v>2245384</v>
      </c>
      <c r="T22" s="11">
        <v>478</v>
      </c>
      <c r="U22" s="11">
        <v>23687</v>
      </c>
      <c r="V22" s="11">
        <v>84117</v>
      </c>
      <c r="W22" s="11">
        <v>281</v>
      </c>
      <c r="X22" s="11">
        <v>675852</v>
      </c>
      <c r="Y22" s="11">
        <v>2329501</v>
      </c>
      <c r="Z22" s="11">
        <v>466</v>
      </c>
      <c r="AA22" s="11">
        <v>256134</v>
      </c>
      <c r="AB22" s="11">
        <v>945280</v>
      </c>
      <c r="AC22" s="11">
        <v>54797</v>
      </c>
      <c r="AD22" s="11">
        <v>50230</v>
      </c>
    </row>
    <row r="23" spans="2:30" ht="32.1" customHeight="1">
      <c r="B23" s="18" t="s">
        <v>789</v>
      </c>
      <c r="C23" s="442">
        <v>91.5</v>
      </c>
      <c r="D23" s="25">
        <v>98.15</v>
      </c>
      <c r="E23" s="11">
        <v>4732041</v>
      </c>
      <c r="F23" s="11">
        <v>298876</v>
      </c>
      <c r="G23" s="11">
        <v>5030917</v>
      </c>
      <c r="H23" s="11">
        <v>17080</v>
      </c>
      <c r="I23" s="11">
        <v>5047997</v>
      </c>
      <c r="J23" s="11">
        <v>9608</v>
      </c>
      <c r="K23" s="11">
        <v>80</v>
      </c>
      <c r="L23" s="11">
        <v>418</v>
      </c>
      <c r="M23" s="11">
        <v>498</v>
      </c>
      <c r="N23" s="11">
        <v>133</v>
      </c>
      <c r="O23" s="11">
        <v>631</v>
      </c>
      <c r="P23" s="11">
        <v>3</v>
      </c>
      <c r="Q23" s="11">
        <v>325</v>
      </c>
      <c r="R23" s="11">
        <v>640724</v>
      </c>
      <c r="S23" s="11">
        <v>2212645</v>
      </c>
      <c r="T23" s="11">
        <v>467</v>
      </c>
      <c r="U23" s="11">
        <v>23025</v>
      </c>
      <c r="V23" s="11">
        <v>82268</v>
      </c>
      <c r="W23" s="11">
        <v>275</v>
      </c>
      <c r="X23" s="11">
        <v>663749</v>
      </c>
      <c r="Y23" s="11">
        <v>2294913</v>
      </c>
      <c r="Z23" s="11">
        <v>455</v>
      </c>
      <c r="AA23" s="11">
        <v>255560</v>
      </c>
      <c r="AB23" s="11">
        <v>921201</v>
      </c>
      <c r="AC23" s="11">
        <v>49804</v>
      </c>
      <c r="AD23" s="11">
        <v>55828</v>
      </c>
    </row>
    <row r="24" spans="2:30" ht="32.1" customHeight="1">
      <c r="B24" s="18" t="s">
        <v>790</v>
      </c>
      <c r="C24" s="442">
        <v>91.9</v>
      </c>
      <c r="D24" s="25">
        <v>98.33</v>
      </c>
      <c r="E24" s="11">
        <v>4781453</v>
      </c>
      <c r="F24" s="11">
        <v>284616</v>
      </c>
      <c r="G24" s="11">
        <v>5066069</v>
      </c>
      <c r="H24" s="11">
        <v>17638</v>
      </c>
      <c r="I24" s="11">
        <v>5083707</v>
      </c>
      <c r="J24" s="11">
        <v>8489</v>
      </c>
      <c r="K24" s="11">
        <v>78</v>
      </c>
      <c r="L24" s="11">
        <v>380</v>
      </c>
      <c r="M24" s="11">
        <v>458</v>
      </c>
      <c r="N24" s="11">
        <v>132</v>
      </c>
      <c r="O24" s="11">
        <v>590</v>
      </c>
      <c r="P24" s="11">
        <v>3</v>
      </c>
      <c r="Q24" s="11">
        <v>304</v>
      </c>
      <c r="R24" s="11">
        <v>661425</v>
      </c>
      <c r="S24" s="11">
        <v>2341083</v>
      </c>
      <c r="T24" s="11">
        <v>490</v>
      </c>
      <c r="U24" s="11">
        <v>22539</v>
      </c>
      <c r="V24" s="11">
        <v>85624</v>
      </c>
      <c r="W24" s="11">
        <v>301</v>
      </c>
      <c r="X24" s="11">
        <v>683964</v>
      </c>
      <c r="Y24" s="11">
        <v>2426707</v>
      </c>
      <c r="Z24" s="11">
        <v>479</v>
      </c>
      <c r="AA24" s="11">
        <v>256225</v>
      </c>
      <c r="AB24" s="11">
        <v>965234</v>
      </c>
      <c r="AC24" s="11">
        <v>50418</v>
      </c>
      <c r="AD24" s="11">
        <v>59190</v>
      </c>
    </row>
    <row r="25" spans="2:30" ht="32.1" customHeight="1">
      <c r="B25" s="18" t="s">
        <v>791</v>
      </c>
      <c r="C25" s="442">
        <v>92.2</v>
      </c>
      <c r="D25" s="25">
        <v>98.55</v>
      </c>
      <c r="E25" s="11">
        <v>4825342</v>
      </c>
      <c r="F25" s="11">
        <v>284364</v>
      </c>
      <c r="G25" s="11">
        <v>5109706</v>
      </c>
      <c r="H25" s="11">
        <v>16075</v>
      </c>
      <c r="I25" s="11">
        <v>5125781</v>
      </c>
      <c r="J25" s="11">
        <v>7770</v>
      </c>
      <c r="K25" s="11">
        <v>76</v>
      </c>
      <c r="L25" s="11">
        <v>361</v>
      </c>
      <c r="M25" s="11">
        <v>437</v>
      </c>
      <c r="N25" s="11">
        <v>127</v>
      </c>
      <c r="O25" s="11">
        <v>564</v>
      </c>
      <c r="P25" s="11">
        <v>4</v>
      </c>
      <c r="Q25" s="11">
        <v>292</v>
      </c>
      <c r="R25" s="11">
        <v>657540</v>
      </c>
      <c r="S25" s="11">
        <v>2241393</v>
      </c>
      <c r="T25" s="11">
        <v>465</v>
      </c>
      <c r="U25" s="11">
        <v>22656</v>
      </c>
      <c r="V25" s="11">
        <v>81910</v>
      </c>
      <c r="W25" s="11">
        <v>289</v>
      </c>
      <c r="X25" s="11">
        <v>680196</v>
      </c>
      <c r="Y25" s="11">
        <v>2323303</v>
      </c>
      <c r="Z25" s="11">
        <v>454</v>
      </c>
      <c r="AA25" s="11">
        <v>259140</v>
      </c>
      <c r="AB25" s="11">
        <v>933794</v>
      </c>
      <c r="AC25" s="11">
        <v>47032</v>
      </c>
      <c r="AD25" s="11">
        <v>54101</v>
      </c>
    </row>
    <row r="26" spans="2:30" ht="32.1" customHeight="1">
      <c r="B26" s="18" t="s">
        <v>792</v>
      </c>
      <c r="C26" s="442">
        <v>92.6</v>
      </c>
      <c r="D26" s="25">
        <v>98.69</v>
      </c>
      <c r="E26" s="11">
        <v>4867350</v>
      </c>
      <c r="F26" s="11">
        <v>278134</v>
      </c>
      <c r="G26" s="11">
        <v>5145484</v>
      </c>
      <c r="H26" s="11">
        <v>12266</v>
      </c>
      <c r="I26" s="11">
        <v>5157750</v>
      </c>
      <c r="J26" s="11">
        <v>7647</v>
      </c>
      <c r="K26" s="11">
        <v>75</v>
      </c>
      <c r="L26" s="11">
        <v>344</v>
      </c>
      <c r="M26" s="11">
        <v>419</v>
      </c>
      <c r="N26" s="11">
        <v>127</v>
      </c>
      <c r="O26" s="11">
        <v>546</v>
      </c>
      <c r="P26" s="11">
        <v>5</v>
      </c>
      <c r="Q26" s="11">
        <v>284</v>
      </c>
      <c r="R26" s="11">
        <v>684687</v>
      </c>
      <c r="S26" s="11">
        <v>2391909</v>
      </c>
      <c r="T26" s="11">
        <v>492</v>
      </c>
      <c r="U26" s="11">
        <v>23662</v>
      </c>
      <c r="V26" s="11">
        <v>86584</v>
      </c>
      <c r="W26" s="11">
        <v>309</v>
      </c>
      <c r="X26" s="11">
        <v>708349</v>
      </c>
      <c r="Y26" s="11">
        <v>2478493</v>
      </c>
      <c r="Z26" s="11">
        <v>481</v>
      </c>
      <c r="AA26" s="11">
        <v>264521</v>
      </c>
      <c r="AB26" s="11">
        <v>985238</v>
      </c>
      <c r="AC26" s="11">
        <v>47327</v>
      </c>
      <c r="AD26" s="11">
        <v>53720</v>
      </c>
    </row>
    <row r="27" spans="2:30" ht="32.1" customHeight="1">
      <c r="B27" s="18" t="s">
        <v>793</v>
      </c>
      <c r="C27" s="442">
        <v>93.1</v>
      </c>
      <c r="D27" s="25">
        <v>98.81</v>
      </c>
      <c r="E27" s="11">
        <v>4899420</v>
      </c>
      <c r="F27" s="11">
        <v>278023</v>
      </c>
      <c r="G27" s="11">
        <v>5177443</v>
      </c>
      <c r="H27" s="11">
        <v>12297</v>
      </c>
      <c r="I27" s="11">
        <v>5189740</v>
      </c>
      <c r="J27" s="11">
        <v>8312</v>
      </c>
      <c r="K27" s="11">
        <v>74</v>
      </c>
      <c r="L27" s="11">
        <v>327</v>
      </c>
      <c r="M27" s="11">
        <v>401</v>
      </c>
      <c r="N27" s="11">
        <v>127</v>
      </c>
      <c r="O27" s="11">
        <v>528</v>
      </c>
      <c r="P27" s="11">
        <v>5</v>
      </c>
      <c r="Q27" s="11">
        <v>282</v>
      </c>
      <c r="R27" s="11">
        <v>688187</v>
      </c>
      <c r="S27" s="11">
        <v>2368682</v>
      </c>
      <c r="T27" s="11">
        <v>483</v>
      </c>
      <c r="U27" s="11">
        <v>24315</v>
      </c>
      <c r="V27" s="11">
        <v>91844</v>
      </c>
      <c r="W27" s="11">
        <v>330</v>
      </c>
      <c r="X27" s="11">
        <v>712502</v>
      </c>
      <c r="Y27" s="11">
        <v>2460526</v>
      </c>
      <c r="Z27" s="11">
        <v>475</v>
      </c>
      <c r="AA27" s="11">
        <v>260832</v>
      </c>
      <c r="AB27" s="11">
        <v>978437</v>
      </c>
      <c r="AC27" s="11">
        <v>47068</v>
      </c>
      <c r="AD27" s="11">
        <v>53970</v>
      </c>
    </row>
    <row r="28" spans="2:30" ht="32.1" customHeight="1">
      <c r="B28" s="18" t="s">
        <v>794</v>
      </c>
      <c r="C28" s="442">
        <v>93.3</v>
      </c>
      <c r="D28" s="25">
        <v>98.82</v>
      </c>
      <c r="E28" s="11">
        <v>4935352</v>
      </c>
      <c r="F28" s="11">
        <v>267486</v>
      </c>
      <c r="G28" s="11">
        <v>5202838</v>
      </c>
      <c r="H28" s="11">
        <v>11105</v>
      </c>
      <c r="I28" s="11">
        <v>5213943</v>
      </c>
      <c r="J28" s="11">
        <v>7581</v>
      </c>
      <c r="K28" s="11">
        <v>74</v>
      </c>
      <c r="L28" s="11">
        <v>317</v>
      </c>
      <c r="M28" s="11">
        <v>391</v>
      </c>
      <c r="N28" s="11">
        <v>125</v>
      </c>
      <c r="O28" s="11">
        <v>516</v>
      </c>
      <c r="P28" s="11">
        <v>5</v>
      </c>
      <c r="Q28" s="11">
        <v>278</v>
      </c>
      <c r="R28" s="11">
        <v>684501</v>
      </c>
      <c r="S28" s="11">
        <v>2375479</v>
      </c>
      <c r="T28" s="11">
        <v>481</v>
      </c>
      <c r="U28" s="11">
        <v>22318</v>
      </c>
      <c r="V28" s="11">
        <v>86260</v>
      </c>
      <c r="W28" s="11">
        <v>322</v>
      </c>
      <c r="X28" s="11">
        <v>706819</v>
      </c>
      <c r="Y28" s="11">
        <v>2461739</v>
      </c>
      <c r="Z28" s="11">
        <v>473</v>
      </c>
      <c r="AA28" s="11">
        <v>269182</v>
      </c>
      <c r="AB28" s="11">
        <v>999673</v>
      </c>
      <c r="AC28" s="11">
        <v>56347</v>
      </c>
      <c r="AD28" s="11">
        <v>53552</v>
      </c>
    </row>
    <row r="29" spans="2:30" ht="32.1" customHeight="1">
      <c r="B29" s="18" t="s">
        <v>795</v>
      </c>
      <c r="C29" s="442">
        <v>93.6</v>
      </c>
      <c r="D29" s="25">
        <v>98.83</v>
      </c>
      <c r="E29" s="11">
        <v>4959977</v>
      </c>
      <c r="F29" s="11">
        <v>263095</v>
      </c>
      <c r="G29" s="11">
        <v>5223072</v>
      </c>
      <c r="H29" s="11">
        <v>11299</v>
      </c>
      <c r="I29" s="11">
        <v>5234371</v>
      </c>
      <c r="J29" s="11">
        <v>6191</v>
      </c>
      <c r="K29" s="11">
        <v>75</v>
      </c>
      <c r="L29" s="11">
        <v>310</v>
      </c>
      <c r="M29" s="11">
        <v>385</v>
      </c>
      <c r="N29" s="11">
        <v>124</v>
      </c>
      <c r="O29" s="11">
        <v>509</v>
      </c>
      <c r="P29" s="11">
        <v>5</v>
      </c>
      <c r="Q29" s="11">
        <v>263</v>
      </c>
      <c r="R29" s="11">
        <v>681973</v>
      </c>
      <c r="S29" s="11">
        <v>2353351</v>
      </c>
      <c r="T29" s="11">
        <v>474</v>
      </c>
      <c r="U29" s="11">
        <v>22883</v>
      </c>
      <c r="V29" s="11">
        <v>90762</v>
      </c>
      <c r="W29" s="11">
        <v>345</v>
      </c>
      <c r="X29" s="11">
        <v>704856</v>
      </c>
      <c r="Y29" s="11">
        <v>2444113</v>
      </c>
      <c r="Z29" s="11">
        <v>468</v>
      </c>
      <c r="AA29" s="11">
        <v>269357</v>
      </c>
      <c r="AB29" s="11">
        <v>1002932</v>
      </c>
      <c r="AC29" s="11">
        <v>55787</v>
      </c>
      <c r="AD29" s="11">
        <v>47202</v>
      </c>
    </row>
    <row r="30" spans="2:30" ht="32.1" customHeight="1">
      <c r="B30" s="18" t="s">
        <v>796</v>
      </c>
      <c r="C30" s="442">
        <v>93.9</v>
      </c>
      <c r="D30" s="25">
        <v>98.91</v>
      </c>
      <c r="E30" s="11">
        <v>4994962</v>
      </c>
      <c r="F30" s="11">
        <v>259119</v>
      </c>
      <c r="G30" s="11">
        <v>5254081</v>
      </c>
      <c r="H30" s="11">
        <v>8590</v>
      </c>
      <c r="I30" s="11">
        <v>5262671</v>
      </c>
      <c r="J30" s="11">
        <v>5873</v>
      </c>
      <c r="K30" s="11">
        <v>75</v>
      </c>
      <c r="L30" s="11">
        <v>302</v>
      </c>
      <c r="M30" s="11">
        <v>377</v>
      </c>
      <c r="N30" s="11">
        <v>120</v>
      </c>
      <c r="O30" s="11">
        <v>497</v>
      </c>
      <c r="P30" s="11">
        <v>5</v>
      </c>
      <c r="Q30" s="11">
        <v>257</v>
      </c>
      <c r="R30" s="11">
        <v>690412</v>
      </c>
      <c r="S30" s="11">
        <v>2306278</v>
      </c>
      <c r="T30" s="11">
        <v>462</v>
      </c>
      <c r="U30" s="11">
        <v>23819</v>
      </c>
      <c r="V30" s="11">
        <v>88348</v>
      </c>
      <c r="W30" s="11">
        <v>341</v>
      </c>
      <c r="X30" s="11">
        <v>714231</v>
      </c>
      <c r="Y30" s="11">
        <v>2394626</v>
      </c>
      <c r="Z30" s="11">
        <v>456</v>
      </c>
      <c r="AA30" s="11">
        <v>278976</v>
      </c>
      <c r="AB30" s="11">
        <v>1009054</v>
      </c>
      <c r="AC30" s="11">
        <v>50320</v>
      </c>
      <c r="AD30" s="11">
        <v>46866</v>
      </c>
    </row>
    <row r="31" spans="2:30" ht="32.1" customHeight="1">
      <c r="B31" s="18" t="s">
        <v>797</v>
      </c>
      <c r="C31" s="442">
        <v>94.2</v>
      </c>
      <c r="D31" s="25">
        <v>99.03</v>
      </c>
      <c r="E31" s="11">
        <v>5026027</v>
      </c>
      <c r="F31" s="11">
        <v>262186</v>
      </c>
      <c r="G31" s="11">
        <v>5288213</v>
      </c>
      <c r="H31" s="11">
        <v>7396</v>
      </c>
      <c r="I31" s="11">
        <v>5295609</v>
      </c>
      <c r="J31" s="11">
        <v>5373</v>
      </c>
      <c r="K31" s="11">
        <v>75</v>
      </c>
      <c r="L31" s="11">
        <v>295</v>
      </c>
      <c r="M31" s="11">
        <v>370</v>
      </c>
      <c r="N31" s="11">
        <v>117</v>
      </c>
      <c r="O31" s="11">
        <v>487</v>
      </c>
      <c r="P31" s="11">
        <v>5</v>
      </c>
      <c r="Q31" s="11">
        <v>247</v>
      </c>
      <c r="R31" s="11">
        <v>699123</v>
      </c>
      <c r="S31" s="11">
        <v>2316924</v>
      </c>
      <c r="T31" s="11">
        <v>461</v>
      </c>
      <c r="U31" s="11">
        <v>23984</v>
      </c>
      <c r="V31" s="11">
        <v>92495</v>
      </c>
      <c r="W31" s="11">
        <v>353</v>
      </c>
      <c r="X31" s="11">
        <v>723107</v>
      </c>
      <c r="Y31" s="11">
        <v>2409419</v>
      </c>
      <c r="Z31" s="11">
        <v>456</v>
      </c>
      <c r="AA31" s="11">
        <v>285500</v>
      </c>
      <c r="AB31" s="11">
        <v>1019877</v>
      </c>
      <c r="AC31" s="11">
        <v>46120</v>
      </c>
      <c r="AD31" s="11">
        <v>49930</v>
      </c>
    </row>
    <row r="32" spans="2:30" ht="32.1" customHeight="1">
      <c r="B32" s="18" t="s">
        <v>798</v>
      </c>
      <c r="C32" s="442">
        <v>94.4</v>
      </c>
      <c r="D32" s="25">
        <v>99.05</v>
      </c>
      <c r="E32" s="11">
        <v>5063904</v>
      </c>
      <c r="F32" s="11">
        <v>259628</v>
      </c>
      <c r="G32" s="11">
        <v>5323532</v>
      </c>
      <c r="H32" s="11">
        <v>7512</v>
      </c>
      <c r="I32" s="11">
        <v>5331044</v>
      </c>
      <c r="J32" s="11">
        <v>4922</v>
      </c>
      <c r="K32" s="11">
        <v>75</v>
      </c>
      <c r="L32" s="11">
        <v>293</v>
      </c>
      <c r="M32" s="11">
        <v>368</v>
      </c>
      <c r="N32" s="11">
        <v>118</v>
      </c>
      <c r="O32" s="11">
        <v>486</v>
      </c>
      <c r="P32" s="11">
        <v>5</v>
      </c>
      <c r="Q32" s="11">
        <v>239</v>
      </c>
      <c r="R32" s="11">
        <v>718791</v>
      </c>
      <c r="S32" s="11">
        <v>2388771</v>
      </c>
      <c r="T32" s="11">
        <v>472</v>
      </c>
      <c r="U32" s="11">
        <v>25659</v>
      </c>
      <c r="V32" s="11">
        <v>101446</v>
      </c>
      <c r="W32" s="11">
        <v>391</v>
      </c>
      <c r="X32" s="11">
        <v>744450</v>
      </c>
      <c r="Y32" s="11">
        <v>2490217</v>
      </c>
      <c r="Z32" s="11">
        <v>468</v>
      </c>
      <c r="AA32" s="11">
        <v>298267</v>
      </c>
      <c r="AB32" s="11">
        <v>1074390</v>
      </c>
      <c r="AC32" s="11">
        <v>42274</v>
      </c>
      <c r="AD32" s="11">
        <v>57484</v>
      </c>
    </row>
    <row r="33" spans="2:30" ht="32.1" customHeight="1">
      <c r="B33" s="18" t="s">
        <v>799</v>
      </c>
      <c r="C33" s="442">
        <v>94.7</v>
      </c>
      <c r="D33" s="25">
        <v>99.19</v>
      </c>
      <c r="E33" s="11">
        <v>5096221</v>
      </c>
      <c r="F33" s="11">
        <v>257271</v>
      </c>
      <c r="G33" s="11">
        <v>5353492</v>
      </c>
      <c r="H33" s="11">
        <v>5567</v>
      </c>
      <c r="I33" s="11">
        <v>5359059</v>
      </c>
      <c r="J33" s="11">
        <v>4678</v>
      </c>
      <c r="K33" s="11">
        <v>75</v>
      </c>
      <c r="L33" s="11">
        <v>276</v>
      </c>
      <c r="M33" s="11">
        <v>351</v>
      </c>
      <c r="N33" s="11">
        <v>114</v>
      </c>
      <c r="O33" s="11">
        <v>465</v>
      </c>
      <c r="P33" s="11">
        <v>5</v>
      </c>
      <c r="Q33" s="11">
        <v>231</v>
      </c>
      <c r="R33" s="11">
        <v>738123</v>
      </c>
      <c r="S33" s="11">
        <v>2481058</v>
      </c>
      <c r="T33" s="11">
        <v>487</v>
      </c>
      <c r="U33" s="11">
        <v>25851</v>
      </c>
      <c r="V33" s="11">
        <v>102857</v>
      </c>
      <c r="W33" s="11">
        <v>400</v>
      </c>
      <c r="X33" s="11">
        <v>763974</v>
      </c>
      <c r="Y33" s="11">
        <v>2583915</v>
      </c>
      <c r="Z33" s="11">
        <v>483</v>
      </c>
      <c r="AA33" s="11">
        <v>306732</v>
      </c>
      <c r="AB33" s="11">
        <v>1122105</v>
      </c>
      <c r="AC33" s="11">
        <v>41675</v>
      </c>
      <c r="AD33" s="11">
        <v>58013</v>
      </c>
    </row>
    <row r="34" spans="2:30" ht="32.1" customHeight="1">
      <c r="B34" s="18" t="s">
        <v>800</v>
      </c>
      <c r="C34" s="442">
        <v>94.9</v>
      </c>
      <c r="D34" s="25">
        <v>99.26</v>
      </c>
      <c r="E34" s="11">
        <v>5134495</v>
      </c>
      <c r="F34" s="11">
        <v>256702</v>
      </c>
      <c r="G34" s="11">
        <v>5391197</v>
      </c>
      <c r="H34" s="11">
        <v>5136</v>
      </c>
      <c r="I34" s="11">
        <v>5396333</v>
      </c>
      <c r="J34" s="11">
        <v>4264</v>
      </c>
      <c r="K34" s="11">
        <v>75</v>
      </c>
      <c r="L34" s="11">
        <v>263</v>
      </c>
      <c r="M34" s="11">
        <v>338</v>
      </c>
      <c r="N34" s="11">
        <v>109</v>
      </c>
      <c r="O34" s="11">
        <v>447</v>
      </c>
      <c r="P34" s="11">
        <v>5</v>
      </c>
      <c r="Q34" s="11">
        <v>230</v>
      </c>
      <c r="R34" s="11">
        <v>740343</v>
      </c>
      <c r="S34" s="11">
        <v>2480327</v>
      </c>
      <c r="T34" s="11">
        <v>479</v>
      </c>
      <c r="U34" s="11">
        <v>26393</v>
      </c>
      <c r="V34" s="11">
        <v>103146</v>
      </c>
      <c r="W34" s="11">
        <v>402</v>
      </c>
      <c r="X34" s="11">
        <v>766736</v>
      </c>
      <c r="Y34" s="11">
        <v>2583473</v>
      </c>
      <c r="Z34" s="11">
        <v>478</v>
      </c>
      <c r="AA34" s="11">
        <v>312969</v>
      </c>
      <c r="AB34" s="11">
        <v>1103701</v>
      </c>
      <c r="AC34" s="11">
        <v>40280</v>
      </c>
      <c r="AD34" s="11">
        <v>58323</v>
      </c>
    </row>
    <row r="35" spans="2:30" ht="32.1" customHeight="1">
      <c r="B35" s="18" t="s">
        <v>801</v>
      </c>
      <c r="C35" s="442">
        <v>95.1</v>
      </c>
      <c r="D35" s="25">
        <v>99.31</v>
      </c>
      <c r="E35" s="11">
        <v>5167946</v>
      </c>
      <c r="F35" s="11">
        <v>253887</v>
      </c>
      <c r="G35" s="11">
        <v>5421833</v>
      </c>
      <c r="H35" s="11">
        <v>4453</v>
      </c>
      <c r="I35" s="11">
        <v>5426286</v>
      </c>
      <c r="J35" s="11">
        <v>4175</v>
      </c>
      <c r="K35" s="11">
        <v>75</v>
      </c>
      <c r="L35" s="11">
        <v>255</v>
      </c>
      <c r="M35" s="11">
        <v>330</v>
      </c>
      <c r="N35" s="11">
        <v>104</v>
      </c>
      <c r="O35" s="11">
        <v>434</v>
      </c>
      <c r="P35" s="11">
        <v>5</v>
      </c>
      <c r="Q35" s="11">
        <v>215</v>
      </c>
      <c r="R35" s="11">
        <v>746291</v>
      </c>
      <c r="S35" s="11">
        <v>2512300</v>
      </c>
      <c r="T35" s="11">
        <v>482</v>
      </c>
      <c r="U35" s="11">
        <v>26500</v>
      </c>
      <c r="V35" s="11">
        <v>103731</v>
      </c>
      <c r="W35" s="11">
        <v>409</v>
      </c>
      <c r="X35" s="11">
        <v>772791</v>
      </c>
      <c r="Y35" s="11">
        <v>2616031</v>
      </c>
      <c r="Z35" s="11">
        <v>482.49936875591703</v>
      </c>
      <c r="AA35" s="11">
        <v>316724</v>
      </c>
      <c r="AB35" s="11">
        <v>1154657</v>
      </c>
      <c r="AC35" s="11">
        <v>39723</v>
      </c>
      <c r="AD35" s="11">
        <v>57716</v>
      </c>
    </row>
    <row r="36" spans="2:30" ht="32.1" customHeight="1">
      <c r="B36" s="18" t="s">
        <v>802</v>
      </c>
      <c r="C36" s="442">
        <v>95.3</v>
      </c>
      <c r="D36" s="25">
        <v>99.31</v>
      </c>
      <c r="E36" s="11">
        <v>5203548</v>
      </c>
      <c r="F36" s="11">
        <v>249359</v>
      </c>
      <c r="G36" s="11">
        <v>5452907</v>
      </c>
      <c r="H36" s="11">
        <v>3234</v>
      </c>
      <c r="I36" s="11">
        <v>5456141</v>
      </c>
      <c r="J36" s="11">
        <v>4382</v>
      </c>
      <c r="K36" s="11">
        <v>75</v>
      </c>
      <c r="L36" s="11">
        <v>254</v>
      </c>
      <c r="M36" s="11">
        <v>329</v>
      </c>
      <c r="N36" s="11">
        <v>98</v>
      </c>
      <c r="O36" s="11">
        <v>427</v>
      </c>
      <c r="P36" s="11">
        <v>5</v>
      </c>
      <c r="Q36" s="11">
        <v>206</v>
      </c>
      <c r="R36" s="11">
        <v>743987</v>
      </c>
      <c r="S36" s="11">
        <v>2416696</v>
      </c>
      <c r="T36" s="11">
        <v>464</v>
      </c>
      <c r="U36" s="11">
        <v>26617</v>
      </c>
      <c r="V36" s="11">
        <v>107110</v>
      </c>
      <c r="W36" s="11">
        <v>430</v>
      </c>
      <c r="X36" s="11">
        <v>770604</v>
      </c>
      <c r="Y36" s="11">
        <v>2523806</v>
      </c>
      <c r="Z36" s="11">
        <v>462.83679512597593</v>
      </c>
      <c r="AA36" s="11">
        <v>324141</v>
      </c>
      <c r="AB36" s="11">
        <v>1092999</v>
      </c>
      <c r="AC36" s="11">
        <v>18067</v>
      </c>
      <c r="AD36" s="11">
        <v>46751</v>
      </c>
    </row>
    <row r="37" spans="2:30" ht="32.1" customHeight="1">
      <c r="B37" s="18" t="s">
        <v>803</v>
      </c>
      <c r="C37" s="442">
        <v>95.5</v>
      </c>
      <c r="D37" s="25">
        <v>99.38</v>
      </c>
      <c r="E37" s="11">
        <v>5179487</v>
      </c>
      <c r="F37" s="11">
        <v>249819</v>
      </c>
      <c r="G37" s="11">
        <v>5429306</v>
      </c>
      <c r="H37" s="11">
        <v>3289</v>
      </c>
      <c r="I37" s="11">
        <v>5432595</v>
      </c>
      <c r="J37" s="11">
        <v>4242</v>
      </c>
      <c r="K37" s="11">
        <v>75</v>
      </c>
      <c r="L37" s="11">
        <v>249</v>
      </c>
      <c r="M37" s="11">
        <v>324</v>
      </c>
      <c r="N37" s="11">
        <v>89</v>
      </c>
      <c r="O37" s="11">
        <v>413</v>
      </c>
      <c r="P37" s="11">
        <v>5</v>
      </c>
      <c r="Q37" s="11">
        <v>203</v>
      </c>
      <c r="R37" s="11">
        <v>754009</v>
      </c>
      <c r="S37" s="11">
        <v>2589947</v>
      </c>
      <c r="T37" s="11">
        <v>495</v>
      </c>
      <c r="U37" s="11">
        <v>27584.696</v>
      </c>
      <c r="V37" s="11">
        <v>108454</v>
      </c>
      <c r="W37" s="11">
        <v>434</v>
      </c>
      <c r="X37" s="11">
        <v>781593.696</v>
      </c>
      <c r="Y37" s="11">
        <v>2698401</v>
      </c>
      <c r="Z37" s="11">
        <v>497.00661557849196</v>
      </c>
      <c r="AA37" s="11">
        <v>341246</v>
      </c>
      <c r="AB37" s="11">
        <v>1190582</v>
      </c>
      <c r="AC37" s="11">
        <v>13887</v>
      </c>
      <c r="AD37" s="11">
        <v>45456</v>
      </c>
    </row>
    <row r="38" spans="2:30" ht="32.1" customHeight="1">
      <c r="B38" s="18" t="s">
        <v>804</v>
      </c>
      <c r="C38" s="442">
        <v>95.8</v>
      </c>
      <c r="D38" s="25">
        <v>99.36</v>
      </c>
      <c r="E38" s="11">
        <v>5104016</v>
      </c>
      <c r="F38" s="11">
        <v>249702</v>
      </c>
      <c r="G38" s="11">
        <v>5353718</v>
      </c>
      <c r="H38" s="11">
        <v>3372</v>
      </c>
      <c r="I38" s="11">
        <v>5357090</v>
      </c>
      <c r="J38" s="11">
        <v>4125</v>
      </c>
      <c r="K38" s="11">
        <v>74</v>
      </c>
      <c r="L38" s="11">
        <v>243</v>
      </c>
      <c r="M38" s="11">
        <v>317</v>
      </c>
      <c r="N38" s="11">
        <v>87</v>
      </c>
      <c r="O38" s="11">
        <v>404</v>
      </c>
      <c r="P38" s="11">
        <v>5</v>
      </c>
      <c r="Q38" s="11">
        <v>193</v>
      </c>
      <c r="R38" s="11">
        <v>737127</v>
      </c>
      <c r="S38" s="11">
        <v>2457173</v>
      </c>
      <c r="T38" s="11">
        <v>478</v>
      </c>
      <c r="U38" s="11">
        <v>28395.952000000001</v>
      </c>
      <c r="V38" s="11">
        <v>114674</v>
      </c>
      <c r="W38" s="11">
        <v>459</v>
      </c>
      <c r="X38" s="11">
        <v>765522.95200000005</v>
      </c>
      <c r="Y38" s="11">
        <v>2571847</v>
      </c>
      <c r="Z38" s="11">
        <v>480.36666107553674</v>
      </c>
      <c r="AA38" s="11">
        <v>343275</v>
      </c>
      <c r="AB38" s="11">
        <v>1098771</v>
      </c>
      <c r="AC38" s="11">
        <v>13887</v>
      </c>
      <c r="AD38" s="11">
        <v>44827</v>
      </c>
    </row>
    <row r="39" spans="2:30" ht="32.1" customHeight="1">
      <c r="B39" s="18" t="s">
        <v>805</v>
      </c>
      <c r="C39" s="442">
        <v>96</v>
      </c>
      <c r="D39" s="25">
        <v>99.42</v>
      </c>
      <c r="E39" s="11">
        <v>5139349</v>
      </c>
      <c r="F39" s="11">
        <v>242330</v>
      </c>
      <c r="G39" s="11">
        <v>5381679</v>
      </c>
      <c r="H39" s="11">
        <v>2901</v>
      </c>
      <c r="I39" s="11">
        <v>5384580</v>
      </c>
      <c r="J39" s="11">
        <v>3746</v>
      </c>
      <c r="K39" s="11">
        <v>74</v>
      </c>
      <c r="L39" s="11">
        <v>232</v>
      </c>
      <c r="M39" s="11">
        <v>306</v>
      </c>
      <c r="N39" s="11">
        <v>85</v>
      </c>
      <c r="O39" s="11">
        <v>391</v>
      </c>
      <c r="P39" s="11">
        <v>5</v>
      </c>
      <c r="Q39" s="11">
        <v>191</v>
      </c>
      <c r="R39" s="11">
        <v>745001</v>
      </c>
      <c r="S39" s="11">
        <v>2466237</v>
      </c>
      <c r="T39" s="11">
        <v>476.18501876404969</v>
      </c>
      <c r="U39" s="11">
        <v>27973.964</v>
      </c>
      <c r="V39" s="11">
        <v>110390</v>
      </c>
      <c r="W39" s="11">
        <v>455.53583955762798</v>
      </c>
      <c r="X39" s="11">
        <v>772974.96400000004</v>
      </c>
      <c r="Y39" s="11">
        <v>2576627</v>
      </c>
      <c r="Z39" s="11">
        <v>478.7590601371802</v>
      </c>
      <c r="AA39" s="11">
        <v>339482</v>
      </c>
      <c r="AB39" s="11">
        <v>1159287</v>
      </c>
      <c r="AC39" s="11">
        <v>14013</v>
      </c>
      <c r="AD39" s="11">
        <v>45292</v>
      </c>
    </row>
    <row r="40" spans="2:30" ht="32.1" customHeight="1">
      <c r="B40" s="18" t="s">
        <v>806</v>
      </c>
      <c r="C40" s="442">
        <v>96.1</v>
      </c>
      <c r="D40" s="25">
        <v>99.47</v>
      </c>
      <c r="E40" s="11">
        <v>5182307</v>
      </c>
      <c r="F40" s="11">
        <v>230577</v>
      </c>
      <c r="G40" s="11">
        <v>5412884</v>
      </c>
      <c r="H40" s="11">
        <v>2968</v>
      </c>
      <c r="I40" s="11">
        <v>5415852</v>
      </c>
      <c r="J40" s="11">
        <v>3979</v>
      </c>
      <c r="K40" s="11">
        <v>74</v>
      </c>
      <c r="L40" s="11">
        <v>221</v>
      </c>
      <c r="M40" s="11">
        <v>295</v>
      </c>
      <c r="N40" s="11">
        <v>86</v>
      </c>
      <c r="O40" s="11">
        <v>381</v>
      </c>
      <c r="P40" s="11">
        <v>5</v>
      </c>
      <c r="Q40" s="11">
        <v>193</v>
      </c>
      <c r="R40" s="11">
        <v>747056</v>
      </c>
      <c r="S40" s="11">
        <v>2438296</v>
      </c>
      <c r="T40" s="11">
        <v>467</v>
      </c>
      <c r="U40" s="11">
        <v>27122</v>
      </c>
      <c r="V40" s="11">
        <v>102846</v>
      </c>
      <c r="W40" s="11">
        <v>446</v>
      </c>
      <c r="X40" s="11">
        <v>774178</v>
      </c>
      <c r="Y40" s="11">
        <v>2541142</v>
      </c>
      <c r="Z40" s="11">
        <v>469.44337436383262</v>
      </c>
      <c r="AA40" s="11">
        <v>353319</v>
      </c>
      <c r="AB40" s="11">
        <v>1170052</v>
      </c>
      <c r="AC40" s="11">
        <v>13821</v>
      </c>
      <c r="AD40" s="11">
        <v>46254</v>
      </c>
    </row>
    <row r="41" spans="2:30" ht="32.1" customHeight="1">
      <c r="B41" s="18" t="s">
        <v>807</v>
      </c>
      <c r="C41" s="442">
        <v>96.3</v>
      </c>
      <c r="D41" s="25">
        <v>99.52</v>
      </c>
      <c r="E41" s="11">
        <v>5213808</v>
      </c>
      <c r="F41" s="11">
        <v>228134</v>
      </c>
      <c r="G41" s="11">
        <v>5441942</v>
      </c>
      <c r="H41" s="11">
        <v>3092</v>
      </c>
      <c r="I41" s="11">
        <v>5445034</v>
      </c>
      <c r="J41" s="11">
        <v>3625</v>
      </c>
      <c r="K41" s="11">
        <v>74</v>
      </c>
      <c r="L41" s="11">
        <v>211</v>
      </c>
      <c r="M41" s="11">
        <v>285</v>
      </c>
      <c r="N41" s="11">
        <v>84</v>
      </c>
      <c r="O41" s="11">
        <v>369</v>
      </c>
      <c r="P41" s="11">
        <v>5</v>
      </c>
      <c r="Q41" s="11">
        <v>188</v>
      </c>
      <c r="R41" s="11">
        <v>747747</v>
      </c>
      <c r="S41" s="11">
        <v>2459317</v>
      </c>
      <c r="T41" s="11">
        <v>468</v>
      </c>
      <c r="U41" s="11">
        <v>27667</v>
      </c>
      <c r="V41" s="11">
        <v>106380</v>
      </c>
      <c r="W41" s="11">
        <v>466</v>
      </c>
      <c r="X41" s="11">
        <v>775414</v>
      </c>
      <c r="Y41" s="11">
        <v>2565697</v>
      </c>
      <c r="Z41" s="11">
        <f t="shared" ref="Z41:Z48" si="0" xml:space="preserve"> Y41*1000/G41</f>
        <v>471.46717109443648</v>
      </c>
      <c r="AA41" s="11">
        <v>361494</v>
      </c>
      <c r="AB41" s="11">
        <v>1181289</v>
      </c>
      <c r="AC41" s="11">
        <v>13227</v>
      </c>
      <c r="AD41" s="11">
        <v>46189</v>
      </c>
    </row>
    <row r="42" spans="2:30" ht="32.1" customHeight="1">
      <c r="B42" s="18" t="s">
        <v>808</v>
      </c>
      <c r="C42" s="442">
        <v>96.4</v>
      </c>
      <c r="D42" s="25">
        <v>99.59</v>
      </c>
      <c r="E42" s="11">
        <v>5247674</v>
      </c>
      <c r="F42" s="11">
        <v>219257</v>
      </c>
      <c r="G42" s="11">
        <v>5466931</v>
      </c>
      <c r="H42" s="11">
        <v>2628</v>
      </c>
      <c r="I42" s="11">
        <v>5469559</v>
      </c>
      <c r="J42" s="11">
        <v>2945</v>
      </c>
      <c r="K42" s="11">
        <v>74</v>
      </c>
      <c r="L42" s="11">
        <v>203</v>
      </c>
      <c r="M42" s="11">
        <v>277</v>
      </c>
      <c r="N42" s="11">
        <v>80</v>
      </c>
      <c r="O42" s="11">
        <v>357</v>
      </c>
      <c r="P42" s="11">
        <v>5</v>
      </c>
      <c r="Q42" s="11">
        <v>178</v>
      </c>
      <c r="R42" s="11">
        <v>741330</v>
      </c>
      <c r="S42" s="11">
        <v>2455467</v>
      </c>
      <c r="T42" s="11">
        <v>463</v>
      </c>
      <c r="U42" s="11">
        <v>26730</v>
      </c>
      <c r="V42" s="11">
        <v>103047</v>
      </c>
      <c r="W42" s="11">
        <v>470</v>
      </c>
      <c r="X42" s="11">
        <v>768060</v>
      </c>
      <c r="Y42" s="11">
        <v>2558514</v>
      </c>
      <c r="Z42" s="11">
        <f t="shared" si="0"/>
        <v>467.99822423220633</v>
      </c>
      <c r="AA42" s="11">
        <v>366247</v>
      </c>
      <c r="AB42" s="11">
        <v>1228450</v>
      </c>
      <c r="AC42" s="11">
        <v>8008</v>
      </c>
      <c r="AD42" s="11">
        <v>45181</v>
      </c>
    </row>
    <row r="43" spans="2:30" ht="32.1" customHeight="1">
      <c r="B43" s="18" t="s">
        <v>809</v>
      </c>
      <c r="C43" s="442">
        <v>96.6</v>
      </c>
      <c r="D43" s="25">
        <v>99.64</v>
      </c>
      <c r="E43" s="11">
        <v>5317942</v>
      </c>
      <c r="F43" s="11">
        <v>208331</v>
      </c>
      <c r="G43" s="11">
        <f t="shared" ref="G43:G48" si="1">SUM(E43:F43)</f>
        <v>5526273</v>
      </c>
      <c r="H43" s="11">
        <v>2462</v>
      </c>
      <c r="I43" s="11">
        <f t="shared" ref="I43:I48" si="2">G43+H43</f>
        <v>5528735</v>
      </c>
      <c r="J43" s="11">
        <v>2473</v>
      </c>
      <c r="K43" s="11">
        <v>74</v>
      </c>
      <c r="L43" s="11">
        <v>197</v>
      </c>
      <c r="M43" s="11">
        <f t="shared" ref="M43:M48" si="3">SUM(K43:L43)</f>
        <v>271</v>
      </c>
      <c r="N43" s="11">
        <v>81</v>
      </c>
      <c r="O43" s="11">
        <f t="shared" ref="O43:O48" si="4">M43+N43</f>
        <v>352</v>
      </c>
      <c r="P43" s="11">
        <v>5</v>
      </c>
      <c r="Q43" s="11">
        <v>167</v>
      </c>
      <c r="R43" s="11">
        <v>738179</v>
      </c>
      <c r="S43" s="11">
        <v>2394070</v>
      </c>
      <c r="T43" s="11">
        <v>450</v>
      </c>
      <c r="U43" s="11">
        <v>25928</v>
      </c>
      <c r="V43" s="11">
        <v>105264</v>
      </c>
      <c r="W43" s="11">
        <v>505</v>
      </c>
      <c r="X43" s="11">
        <f t="shared" ref="X43:Y48" si="5">R43+U43</f>
        <v>764107</v>
      </c>
      <c r="Y43" s="11">
        <f t="shared" si="5"/>
        <v>2499334</v>
      </c>
      <c r="Z43" s="11">
        <f t="shared" si="0"/>
        <v>452.26393991031568</v>
      </c>
      <c r="AA43" s="11">
        <v>374039</v>
      </c>
      <c r="AB43" s="11">
        <v>1247588</v>
      </c>
      <c r="AC43" s="11">
        <v>5969</v>
      </c>
      <c r="AD43" s="11">
        <v>46845</v>
      </c>
    </row>
    <row r="44" spans="2:30" ht="32.1" customHeight="1">
      <c r="B44" s="18" t="s">
        <v>810</v>
      </c>
      <c r="C44" s="442">
        <v>96.7</v>
      </c>
      <c r="D44" s="25">
        <v>99.69</v>
      </c>
      <c r="E44" s="11">
        <v>5335551</v>
      </c>
      <c r="F44" s="11">
        <v>208063</v>
      </c>
      <c r="G44" s="11">
        <f t="shared" si="1"/>
        <v>5543614</v>
      </c>
      <c r="H44" s="11">
        <v>2370</v>
      </c>
      <c r="I44" s="11">
        <f t="shared" si="2"/>
        <v>5545984</v>
      </c>
      <c r="J44" s="11">
        <v>2195</v>
      </c>
      <c r="K44" s="11">
        <v>73</v>
      </c>
      <c r="L44" s="11">
        <v>184</v>
      </c>
      <c r="M44" s="11">
        <f t="shared" si="3"/>
        <v>257</v>
      </c>
      <c r="N44" s="11">
        <v>79</v>
      </c>
      <c r="O44" s="11">
        <f t="shared" si="4"/>
        <v>336</v>
      </c>
      <c r="P44" s="11">
        <v>5</v>
      </c>
      <c r="Q44" s="11">
        <v>163</v>
      </c>
      <c r="R44" s="11">
        <v>729926</v>
      </c>
      <c r="S44" s="11">
        <v>2394738</v>
      </c>
      <c r="T44" s="11">
        <v>449</v>
      </c>
      <c r="U44" s="11">
        <v>26488</v>
      </c>
      <c r="V44" s="11">
        <v>103512</v>
      </c>
      <c r="W44" s="11">
        <v>498</v>
      </c>
      <c r="X44" s="11">
        <f t="shared" si="5"/>
        <v>756414</v>
      </c>
      <c r="Y44" s="11">
        <f t="shared" si="5"/>
        <v>2498250</v>
      </c>
      <c r="Z44" s="11">
        <f t="shared" si="0"/>
        <v>450.65367105285469</v>
      </c>
      <c r="AA44" s="11">
        <v>375009</v>
      </c>
      <c r="AB44" s="11">
        <v>1255277</v>
      </c>
      <c r="AC44" s="11">
        <v>7520</v>
      </c>
      <c r="AD44" s="11">
        <v>46396</v>
      </c>
    </row>
    <row r="45" spans="2:30" ht="32.1" customHeight="1">
      <c r="B45" s="18" t="s">
        <v>811</v>
      </c>
      <c r="C45" s="442">
        <v>96.8</v>
      </c>
      <c r="D45" s="25">
        <v>99.72</v>
      </c>
      <c r="E45" s="11">
        <v>5353404</v>
      </c>
      <c r="F45" s="11">
        <v>202794</v>
      </c>
      <c r="G45" s="11">
        <f t="shared" si="1"/>
        <v>5556198</v>
      </c>
      <c r="H45" s="11">
        <v>2840</v>
      </c>
      <c r="I45" s="11">
        <f t="shared" si="2"/>
        <v>5559038</v>
      </c>
      <c r="J45" s="11">
        <v>1689</v>
      </c>
      <c r="K45" s="11">
        <v>73</v>
      </c>
      <c r="L45" s="11">
        <v>176</v>
      </c>
      <c r="M45" s="11">
        <f t="shared" si="3"/>
        <v>249</v>
      </c>
      <c r="N45" s="11">
        <v>128</v>
      </c>
      <c r="O45" s="11">
        <f t="shared" si="4"/>
        <v>377</v>
      </c>
      <c r="P45" s="11">
        <v>5</v>
      </c>
      <c r="Q45" s="11">
        <v>115</v>
      </c>
      <c r="R45" s="11">
        <v>723852</v>
      </c>
      <c r="S45" s="11">
        <v>2357506</v>
      </c>
      <c r="T45" s="11">
        <v>440</v>
      </c>
      <c r="U45" s="11">
        <v>25517</v>
      </c>
      <c r="V45" s="11">
        <v>100207</v>
      </c>
      <c r="W45" s="11">
        <v>494</v>
      </c>
      <c r="X45" s="11">
        <f t="shared" si="5"/>
        <v>749369</v>
      </c>
      <c r="Y45" s="11">
        <f t="shared" si="5"/>
        <v>2457713</v>
      </c>
      <c r="Z45" s="11">
        <f t="shared" si="0"/>
        <v>442.3371881275649</v>
      </c>
      <c r="AA45" s="11">
        <v>376726</v>
      </c>
      <c r="AB45" s="11">
        <v>1266821</v>
      </c>
      <c r="AC45" s="11">
        <v>110953</v>
      </c>
      <c r="AD45" s="11">
        <v>56662</v>
      </c>
    </row>
    <row r="46" spans="2:30" ht="32.1" customHeight="1">
      <c r="B46" s="18" t="s">
        <v>812</v>
      </c>
      <c r="C46" s="442">
        <v>96.9</v>
      </c>
      <c r="D46" s="25">
        <v>99.71</v>
      </c>
      <c r="E46" s="11">
        <v>5367817</v>
      </c>
      <c r="F46" s="11">
        <v>193929</v>
      </c>
      <c r="G46" s="11">
        <f t="shared" si="1"/>
        <v>5561746</v>
      </c>
      <c r="H46" s="11">
        <v>2872</v>
      </c>
      <c r="I46" s="11">
        <f t="shared" si="2"/>
        <v>5564618</v>
      </c>
      <c r="J46" s="11">
        <v>1660</v>
      </c>
      <c r="K46" s="11">
        <v>73</v>
      </c>
      <c r="L46" s="11">
        <v>169</v>
      </c>
      <c r="M46" s="11">
        <f t="shared" si="3"/>
        <v>242</v>
      </c>
      <c r="N46" s="11">
        <v>139</v>
      </c>
      <c r="O46" s="11">
        <f t="shared" si="4"/>
        <v>381</v>
      </c>
      <c r="P46" s="11">
        <v>5</v>
      </c>
      <c r="Q46" s="11">
        <v>112</v>
      </c>
      <c r="R46" s="11">
        <v>711214</v>
      </c>
      <c r="S46" s="11">
        <v>2279132</v>
      </c>
      <c r="T46" s="11">
        <v>425</v>
      </c>
      <c r="U46" s="11">
        <v>24523</v>
      </c>
      <c r="V46" s="11">
        <v>96302</v>
      </c>
      <c r="W46" s="11">
        <v>497</v>
      </c>
      <c r="X46" s="11">
        <f t="shared" si="5"/>
        <v>735737</v>
      </c>
      <c r="Y46" s="11">
        <f t="shared" si="5"/>
        <v>2375434</v>
      </c>
      <c r="Z46" s="11">
        <f t="shared" si="0"/>
        <v>427.10220855105575</v>
      </c>
      <c r="AA46" s="11">
        <v>377725</v>
      </c>
      <c r="AB46" s="11">
        <v>1215055</v>
      </c>
      <c r="AC46" s="11">
        <v>112517</v>
      </c>
      <c r="AD46" s="11">
        <v>58907</v>
      </c>
    </row>
    <row r="47" spans="2:30" ht="32.1" customHeight="1">
      <c r="B47" s="18" t="s">
        <v>813</v>
      </c>
      <c r="C47" s="442">
        <v>97.1</v>
      </c>
      <c r="D47" s="25">
        <v>99.74</v>
      </c>
      <c r="E47" s="11">
        <v>5377964</v>
      </c>
      <c r="F47" s="11">
        <v>188649</v>
      </c>
      <c r="G47" s="11">
        <f t="shared" si="1"/>
        <v>5566613</v>
      </c>
      <c r="H47" s="11">
        <v>2525</v>
      </c>
      <c r="I47" s="11">
        <f t="shared" si="2"/>
        <v>5569138</v>
      </c>
      <c r="J47" s="11">
        <v>1411</v>
      </c>
      <c r="K47" s="11">
        <v>69</v>
      </c>
      <c r="L47" s="11">
        <v>162</v>
      </c>
      <c r="M47" s="11">
        <f t="shared" si="3"/>
        <v>231</v>
      </c>
      <c r="N47" s="11">
        <v>141</v>
      </c>
      <c r="O47" s="11">
        <f t="shared" si="4"/>
        <v>372</v>
      </c>
      <c r="P47" s="11">
        <v>5</v>
      </c>
      <c r="Q47" s="11">
        <v>110</v>
      </c>
      <c r="R47" s="11">
        <v>711260</v>
      </c>
      <c r="S47" s="11">
        <v>2300175</v>
      </c>
      <c r="T47" s="11">
        <v>428</v>
      </c>
      <c r="U47" s="11">
        <v>23560</v>
      </c>
      <c r="V47" s="11">
        <v>95017</v>
      </c>
      <c r="W47" s="11">
        <v>504</v>
      </c>
      <c r="X47" s="11">
        <f t="shared" si="5"/>
        <v>734820</v>
      </c>
      <c r="Y47" s="11">
        <f t="shared" si="5"/>
        <v>2395192</v>
      </c>
      <c r="Z47" s="11">
        <f t="shared" si="0"/>
        <v>430.27816016669379</v>
      </c>
      <c r="AA47" s="11">
        <v>376537</v>
      </c>
      <c r="AB47" s="11">
        <v>1188458</v>
      </c>
      <c r="AC47" s="11">
        <v>122254</v>
      </c>
      <c r="AD47" s="11">
        <v>59126</v>
      </c>
    </row>
    <row r="48" spans="2:30" ht="32.1" customHeight="1">
      <c r="B48" s="18" t="s">
        <v>814</v>
      </c>
      <c r="C48" s="442">
        <v>97.2</v>
      </c>
      <c r="D48" s="25">
        <v>99.74</v>
      </c>
      <c r="E48" s="11">
        <v>5393385</v>
      </c>
      <c r="F48" s="11">
        <v>172217</v>
      </c>
      <c r="G48" s="11">
        <f t="shared" si="1"/>
        <v>5565602</v>
      </c>
      <c r="H48" s="11">
        <v>2252</v>
      </c>
      <c r="I48" s="11">
        <f t="shared" si="2"/>
        <v>5567854</v>
      </c>
      <c r="J48" s="11">
        <v>1383</v>
      </c>
      <c r="K48" s="11">
        <v>53</v>
      </c>
      <c r="L48" s="11">
        <v>152</v>
      </c>
      <c r="M48" s="11">
        <f t="shared" si="3"/>
        <v>205</v>
      </c>
      <c r="N48" s="11">
        <v>140</v>
      </c>
      <c r="O48" s="11">
        <f t="shared" si="4"/>
        <v>345</v>
      </c>
      <c r="P48" s="11">
        <v>5</v>
      </c>
      <c r="Q48" s="11">
        <v>106</v>
      </c>
      <c r="R48" s="11">
        <v>707826</v>
      </c>
      <c r="S48" s="11">
        <v>2245178</v>
      </c>
      <c r="T48" s="11">
        <v>416</v>
      </c>
      <c r="U48" s="11">
        <v>22031</v>
      </c>
      <c r="V48" s="11">
        <v>92072</v>
      </c>
      <c r="W48" s="11">
        <v>535</v>
      </c>
      <c r="X48" s="11">
        <f t="shared" si="5"/>
        <v>729857</v>
      </c>
      <c r="Y48" s="11">
        <f t="shared" si="5"/>
        <v>2337250</v>
      </c>
      <c r="Z48" s="11">
        <f t="shared" si="0"/>
        <v>419.94558719793474</v>
      </c>
      <c r="AA48" s="11">
        <v>378532</v>
      </c>
      <c r="AB48" s="11">
        <v>1210147</v>
      </c>
      <c r="AC48" s="11">
        <v>120903</v>
      </c>
      <c r="AD48" s="11">
        <v>57889</v>
      </c>
    </row>
    <row r="49" spans="2:30" ht="32.1" customHeight="1">
      <c r="B49" s="18" t="s">
        <v>815</v>
      </c>
      <c r="C49" s="442">
        <v>97.3</v>
      </c>
      <c r="D49" s="25">
        <v>99.74</v>
      </c>
      <c r="E49" s="11">
        <v>5399225</v>
      </c>
      <c r="F49" s="11">
        <v>167962</v>
      </c>
      <c r="G49" s="11">
        <f t="shared" ref="G49:G54" si="6">SUM(E49:F49)</f>
        <v>5567187</v>
      </c>
      <c r="H49" s="11">
        <v>2273</v>
      </c>
      <c r="I49" s="11">
        <f t="shared" ref="I49:I54" si="7">G49+H49</f>
        <v>5569460</v>
      </c>
      <c r="J49" s="11">
        <v>1208</v>
      </c>
      <c r="K49" s="11">
        <v>53</v>
      </c>
      <c r="L49" s="11">
        <v>149</v>
      </c>
      <c r="M49" s="11">
        <f t="shared" ref="M49:M54" si="8">SUM(K49:L49)</f>
        <v>202</v>
      </c>
      <c r="N49" s="11">
        <v>146</v>
      </c>
      <c r="O49" s="11">
        <f t="shared" ref="O49:O54" si="9">M49+N49</f>
        <v>348</v>
      </c>
      <c r="P49" s="11">
        <v>5</v>
      </c>
      <c r="Q49" s="11">
        <v>104</v>
      </c>
      <c r="R49" s="11">
        <v>703694</v>
      </c>
      <c r="S49" s="11">
        <v>2240325</v>
      </c>
      <c r="T49" s="11">
        <v>415</v>
      </c>
      <c r="U49" s="11">
        <v>21671</v>
      </c>
      <c r="V49" s="11">
        <v>87251</v>
      </c>
      <c r="W49" s="11">
        <v>519.46868934639974</v>
      </c>
      <c r="X49" s="11">
        <f t="shared" ref="X49:Y51" si="10">R49+U49</f>
        <v>725365</v>
      </c>
      <c r="Y49" s="11">
        <f t="shared" si="10"/>
        <v>2327576</v>
      </c>
      <c r="Z49" s="11">
        <f t="shared" ref="Z49:Z54" si="11" xml:space="preserve"> Y49*1000/G49</f>
        <v>418.08834515528218</v>
      </c>
      <c r="AA49" s="11">
        <v>377127</v>
      </c>
      <c r="AB49" s="11">
        <v>1214179</v>
      </c>
      <c r="AC49" s="11">
        <v>121063</v>
      </c>
      <c r="AD49" s="11">
        <v>61271</v>
      </c>
    </row>
    <row r="50" spans="2:30" ht="32.1" customHeight="1">
      <c r="B50" s="18" t="s">
        <v>816</v>
      </c>
      <c r="C50" s="442">
        <v>97.4</v>
      </c>
      <c r="D50" s="25">
        <v>99.78</v>
      </c>
      <c r="E50" s="11">
        <v>5420903</v>
      </c>
      <c r="F50" s="11">
        <v>150865</v>
      </c>
      <c r="G50" s="11">
        <f t="shared" si="6"/>
        <v>5571768</v>
      </c>
      <c r="H50" s="11">
        <v>2268</v>
      </c>
      <c r="I50" s="11">
        <f t="shared" si="7"/>
        <v>5574036</v>
      </c>
      <c r="J50" s="11">
        <v>1030</v>
      </c>
      <c r="K50" s="11">
        <v>49</v>
      </c>
      <c r="L50" s="11">
        <v>141</v>
      </c>
      <c r="M50" s="11">
        <f t="shared" si="8"/>
        <v>190</v>
      </c>
      <c r="N50" s="11">
        <v>152</v>
      </c>
      <c r="O50" s="11">
        <f t="shared" si="9"/>
        <v>342</v>
      </c>
      <c r="P50" s="11">
        <v>5</v>
      </c>
      <c r="Q50" s="11">
        <v>100</v>
      </c>
      <c r="R50" s="11">
        <v>703779</v>
      </c>
      <c r="S50" s="11">
        <v>2204488</v>
      </c>
      <c r="T50" s="11">
        <v>407</v>
      </c>
      <c r="U50" s="11">
        <v>19654</v>
      </c>
      <c r="V50" s="11">
        <v>76753</v>
      </c>
      <c r="W50" s="11">
        <v>509</v>
      </c>
      <c r="X50" s="11">
        <f t="shared" si="10"/>
        <v>723433</v>
      </c>
      <c r="Y50" s="11">
        <f t="shared" si="10"/>
        <v>2281241</v>
      </c>
      <c r="Z50" s="11">
        <f t="shared" si="11"/>
        <v>409.42856917229864</v>
      </c>
      <c r="AA50" s="11">
        <v>380052</v>
      </c>
      <c r="AB50" s="11">
        <v>1219957</v>
      </c>
      <c r="AC50" s="11">
        <v>121549</v>
      </c>
      <c r="AD50" s="11">
        <v>60519</v>
      </c>
    </row>
    <row r="51" spans="2:30" ht="31.5" customHeight="1">
      <c r="B51" s="18" t="s">
        <v>817</v>
      </c>
      <c r="C51" s="442">
        <v>97.5</v>
      </c>
      <c r="D51" s="25">
        <v>99.8</v>
      </c>
      <c r="E51" s="11">
        <v>5429557</v>
      </c>
      <c r="F51" s="11">
        <v>146525</v>
      </c>
      <c r="G51" s="11">
        <f t="shared" si="6"/>
        <v>5576082</v>
      </c>
      <c r="H51" s="11">
        <v>3485</v>
      </c>
      <c r="I51" s="11">
        <f t="shared" si="7"/>
        <v>5579567</v>
      </c>
      <c r="J51" s="11">
        <v>1018</v>
      </c>
      <c r="K51" s="11">
        <v>46</v>
      </c>
      <c r="L51" s="11">
        <v>139</v>
      </c>
      <c r="M51" s="11">
        <f t="shared" si="8"/>
        <v>185</v>
      </c>
      <c r="N51" s="11">
        <v>152</v>
      </c>
      <c r="O51" s="11">
        <f t="shared" si="9"/>
        <v>337</v>
      </c>
      <c r="P51" s="11">
        <v>5</v>
      </c>
      <c r="Q51" s="11">
        <v>98</v>
      </c>
      <c r="R51" s="11">
        <v>691350</v>
      </c>
      <c r="S51" s="11">
        <v>2200092</v>
      </c>
      <c r="T51" s="11">
        <v>405</v>
      </c>
      <c r="U51" s="11">
        <v>19077</v>
      </c>
      <c r="V51" s="11">
        <v>73385</v>
      </c>
      <c r="W51" s="11">
        <v>501</v>
      </c>
      <c r="X51" s="11">
        <f t="shared" si="10"/>
        <v>710427</v>
      </c>
      <c r="Y51" s="11">
        <f t="shared" si="10"/>
        <v>2273477</v>
      </c>
      <c r="Z51" s="11">
        <f t="shared" si="11"/>
        <v>407.71943454203148</v>
      </c>
      <c r="AA51" s="11">
        <v>376949</v>
      </c>
      <c r="AB51" s="11">
        <v>1230164</v>
      </c>
      <c r="AC51" s="11">
        <v>121456</v>
      </c>
      <c r="AD51" s="11">
        <v>58906</v>
      </c>
    </row>
    <row r="52" spans="2:30" ht="31.5" customHeight="1">
      <c r="B52" s="18" t="s">
        <v>818</v>
      </c>
      <c r="C52" s="442">
        <v>97.5</v>
      </c>
      <c r="D52" s="25">
        <v>99.8</v>
      </c>
      <c r="E52" s="11">
        <v>5435612</v>
      </c>
      <c r="F52" s="11">
        <v>140900</v>
      </c>
      <c r="G52" s="11">
        <f t="shared" si="6"/>
        <v>5576512</v>
      </c>
      <c r="H52" s="11">
        <v>2647</v>
      </c>
      <c r="I52" s="11">
        <f t="shared" si="7"/>
        <v>5579159</v>
      </c>
      <c r="J52" s="11">
        <v>955</v>
      </c>
      <c r="K52" s="11">
        <v>46</v>
      </c>
      <c r="L52" s="11">
        <v>131</v>
      </c>
      <c r="M52" s="11">
        <f t="shared" si="8"/>
        <v>177</v>
      </c>
      <c r="N52" s="11">
        <v>156</v>
      </c>
      <c r="O52" s="11">
        <f t="shared" si="9"/>
        <v>333</v>
      </c>
      <c r="P52" s="11">
        <v>5</v>
      </c>
      <c r="Q52" s="11">
        <v>95</v>
      </c>
      <c r="R52" s="11">
        <v>684914</v>
      </c>
      <c r="S52" s="11">
        <v>2137907</v>
      </c>
      <c r="T52" s="11">
        <v>393</v>
      </c>
      <c r="U52" s="11">
        <v>17877</v>
      </c>
      <c r="V52" s="11">
        <v>69960</v>
      </c>
      <c r="W52" s="11">
        <v>497</v>
      </c>
      <c r="X52" s="11">
        <f t="shared" ref="X52:Y54" si="12">R52+U52</f>
        <v>702791</v>
      </c>
      <c r="Y52" s="11">
        <f t="shared" si="12"/>
        <v>2207867</v>
      </c>
      <c r="Z52" s="11">
        <f t="shared" si="11"/>
        <v>395.92257669310135</v>
      </c>
      <c r="AA52" s="11">
        <v>377555</v>
      </c>
      <c r="AB52" s="11">
        <v>1185185</v>
      </c>
      <c r="AC52" s="11">
        <v>117662</v>
      </c>
      <c r="AD52" s="11">
        <v>60792</v>
      </c>
    </row>
    <row r="53" spans="2:30" ht="31.5" customHeight="1">
      <c r="B53" s="18" t="s">
        <v>819</v>
      </c>
      <c r="C53" s="442">
        <v>97.5</v>
      </c>
      <c r="D53" s="25">
        <v>99.81</v>
      </c>
      <c r="E53" s="11">
        <v>5437118</v>
      </c>
      <c r="F53" s="11">
        <v>128502</v>
      </c>
      <c r="G53" s="11">
        <f t="shared" si="6"/>
        <v>5565620</v>
      </c>
      <c r="H53" s="11">
        <v>2133</v>
      </c>
      <c r="I53" s="11">
        <f t="shared" si="7"/>
        <v>5567753</v>
      </c>
      <c r="J53" s="11">
        <v>699</v>
      </c>
      <c r="K53" s="11">
        <v>45</v>
      </c>
      <c r="L53" s="11">
        <v>123</v>
      </c>
      <c r="M53" s="11">
        <f t="shared" si="8"/>
        <v>168</v>
      </c>
      <c r="N53" s="11">
        <v>154</v>
      </c>
      <c r="O53" s="11">
        <f t="shared" si="9"/>
        <v>322</v>
      </c>
      <c r="P53" s="11">
        <v>4</v>
      </c>
      <c r="Q53" s="11">
        <v>94</v>
      </c>
      <c r="R53" s="11">
        <v>688473</v>
      </c>
      <c r="S53" s="11">
        <v>2100586</v>
      </c>
      <c r="T53" s="11">
        <v>386</v>
      </c>
      <c r="U53" s="11">
        <v>17129</v>
      </c>
      <c r="V53" s="11">
        <v>69077.2</v>
      </c>
      <c r="W53" s="11">
        <v>537.55739210284662</v>
      </c>
      <c r="X53" s="11">
        <f t="shared" si="12"/>
        <v>705602</v>
      </c>
      <c r="Y53" s="11">
        <f t="shared" si="12"/>
        <v>2169663.2000000002</v>
      </c>
      <c r="Z53" s="11">
        <f t="shared" si="11"/>
        <v>389.83315425774668</v>
      </c>
      <c r="AA53" s="11">
        <v>380276</v>
      </c>
      <c r="AB53" s="11">
        <v>1195921</v>
      </c>
      <c r="AC53" s="11">
        <v>115172</v>
      </c>
      <c r="AD53" s="11">
        <v>63169</v>
      </c>
    </row>
    <row r="54" spans="2:30" ht="31.5" customHeight="1">
      <c r="B54" s="18" t="s">
        <v>820</v>
      </c>
      <c r="C54" s="442">
        <v>97.6</v>
      </c>
      <c r="D54" s="25">
        <v>99.83</v>
      </c>
      <c r="E54" s="11">
        <v>5430248</v>
      </c>
      <c r="F54" s="11">
        <v>125533</v>
      </c>
      <c r="G54" s="11">
        <f t="shared" si="6"/>
        <v>5555781</v>
      </c>
      <c r="H54" s="11">
        <v>2984</v>
      </c>
      <c r="I54" s="11">
        <f t="shared" si="7"/>
        <v>5558765</v>
      </c>
      <c r="J54" s="11">
        <v>679</v>
      </c>
      <c r="K54" s="11">
        <v>45</v>
      </c>
      <c r="L54" s="11">
        <v>122</v>
      </c>
      <c r="M54" s="11">
        <f t="shared" si="8"/>
        <v>167</v>
      </c>
      <c r="N54" s="11">
        <v>168</v>
      </c>
      <c r="O54" s="11">
        <f t="shared" si="9"/>
        <v>335</v>
      </c>
      <c r="P54" s="11">
        <v>4</v>
      </c>
      <c r="Q54" s="11">
        <v>94</v>
      </c>
      <c r="R54" s="11">
        <v>679033</v>
      </c>
      <c r="S54" s="11">
        <v>2119737</v>
      </c>
      <c r="T54" s="11">
        <v>390</v>
      </c>
      <c r="U54" s="11">
        <v>16934</v>
      </c>
      <c r="V54" s="11">
        <v>65787</v>
      </c>
      <c r="W54" s="11">
        <v>524</v>
      </c>
      <c r="X54" s="11">
        <f t="shared" si="12"/>
        <v>695967</v>
      </c>
      <c r="Y54" s="11">
        <f t="shared" si="12"/>
        <v>2185524</v>
      </c>
      <c r="Z54" s="11">
        <f t="shared" si="11"/>
        <v>393.37835670628488</v>
      </c>
      <c r="AA54" s="11">
        <v>383672</v>
      </c>
      <c r="AB54" s="11">
        <v>1162339</v>
      </c>
      <c r="AC54" s="11">
        <v>115859</v>
      </c>
      <c r="AD54" s="11">
        <v>65325.9</v>
      </c>
    </row>
    <row r="55" spans="2:30" ht="31.5" customHeight="1">
      <c r="B55" s="18" t="s">
        <v>821</v>
      </c>
      <c r="C55" s="442">
        <v>97.7</v>
      </c>
      <c r="D55" s="25">
        <v>99.83</v>
      </c>
      <c r="E55" s="11">
        <v>5419982</v>
      </c>
      <c r="F55" s="11">
        <v>123297</v>
      </c>
      <c r="G55" s="11">
        <f>SUM(E55:F55)</f>
        <v>5543279</v>
      </c>
      <c r="H55" s="11">
        <v>2882</v>
      </c>
      <c r="I55" s="11">
        <f>G55+H55</f>
        <v>5546161</v>
      </c>
      <c r="J55" s="11">
        <v>715</v>
      </c>
      <c r="K55" s="11">
        <v>45</v>
      </c>
      <c r="L55" s="11">
        <v>121</v>
      </c>
      <c r="M55" s="11">
        <f>SUM(K55:L55)</f>
        <v>166</v>
      </c>
      <c r="N55" s="11">
        <v>175</v>
      </c>
      <c r="O55" s="11">
        <f>M55+N55</f>
        <v>341</v>
      </c>
      <c r="P55" s="11">
        <v>4</v>
      </c>
      <c r="Q55" s="11">
        <v>88</v>
      </c>
      <c r="R55" s="11">
        <v>673704</v>
      </c>
      <c r="S55" s="11">
        <v>2087756</v>
      </c>
      <c r="T55" s="11">
        <v>385</v>
      </c>
      <c r="U55" s="11">
        <v>16780</v>
      </c>
      <c r="V55" s="11">
        <v>61944</v>
      </c>
      <c r="W55" s="11">
        <v>502</v>
      </c>
      <c r="X55" s="11">
        <f t="shared" ref="X55:Y58" si="13">R55+U55</f>
        <v>690484</v>
      </c>
      <c r="Y55" s="11">
        <f t="shared" si="13"/>
        <v>2149700</v>
      </c>
      <c r="Z55" s="11">
        <f t="shared" ref="Z55:Z61" si="14" xml:space="preserve"> Y55*1000/G55</f>
        <v>387.80295922323234</v>
      </c>
      <c r="AA55" s="11">
        <v>382634</v>
      </c>
      <c r="AB55" s="11">
        <v>1159818</v>
      </c>
      <c r="AC55" s="11">
        <v>113034</v>
      </c>
      <c r="AD55" s="451">
        <v>65684</v>
      </c>
    </row>
    <row r="56" spans="2:30" ht="31.5" customHeight="1">
      <c r="B56" s="18" t="s">
        <v>822</v>
      </c>
      <c r="C56" s="442">
        <v>97.7</v>
      </c>
      <c r="D56" s="25">
        <v>99.83</v>
      </c>
      <c r="E56" s="11">
        <v>5407012</v>
      </c>
      <c r="F56" s="11">
        <v>120608</v>
      </c>
      <c r="G56" s="11">
        <f>SUM(E56:F56)</f>
        <v>5527620</v>
      </c>
      <c r="H56" s="11">
        <v>2898</v>
      </c>
      <c r="I56" s="11">
        <f>G56+H56</f>
        <v>5530518</v>
      </c>
      <c r="J56" s="11">
        <v>681</v>
      </c>
      <c r="K56" s="11">
        <v>45</v>
      </c>
      <c r="L56" s="11">
        <v>120</v>
      </c>
      <c r="M56" s="11">
        <f>SUM(K56:L56)</f>
        <v>165</v>
      </c>
      <c r="N56" s="11">
        <v>171</v>
      </c>
      <c r="O56" s="11">
        <f>M56+N56</f>
        <v>336</v>
      </c>
      <c r="P56" s="11">
        <v>4</v>
      </c>
      <c r="Q56" s="11">
        <v>79</v>
      </c>
      <c r="R56" s="11">
        <v>669198</v>
      </c>
      <c r="S56" s="11">
        <v>2082024</v>
      </c>
      <c r="T56" s="11">
        <v>385</v>
      </c>
      <c r="U56" s="11">
        <v>16284</v>
      </c>
      <c r="V56" s="11">
        <v>65294</v>
      </c>
      <c r="W56" s="11">
        <v>541.37370655346251</v>
      </c>
      <c r="X56" s="11">
        <f t="shared" si="13"/>
        <v>685482</v>
      </c>
      <c r="Y56" s="11">
        <f t="shared" si="13"/>
        <v>2147318</v>
      </c>
      <c r="Z56" s="11">
        <f t="shared" si="14"/>
        <v>388.47062569424094</v>
      </c>
      <c r="AA56" s="11">
        <v>380975</v>
      </c>
      <c r="AB56" s="11">
        <v>1177265</v>
      </c>
      <c r="AC56" s="11">
        <v>112929</v>
      </c>
      <c r="AD56" s="451">
        <v>63759</v>
      </c>
    </row>
    <row r="57" spans="2:30" ht="31.5" customHeight="1">
      <c r="B57" s="18" t="s">
        <v>823</v>
      </c>
      <c r="C57" s="442">
        <v>97.8</v>
      </c>
      <c r="D57" s="25">
        <v>99.84</v>
      </c>
      <c r="E57" s="11">
        <v>5413739</v>
      </c>
      <c r="F57" s="11">
        <v>98113</v>
      </c>
      <c r="G57" s="11">
        <f>SUM(E57:F57)</f>
        <v>5511852</v>
      </c>
      <c r="H57" s="11">
        <v>2786</v>
      </c>
      <c r="I57" s="11">
        <f>G57+H57</f>
        <v>5514638</v>
      </c>
      <c r="J57" s="11">
        <v>633</v>
      </c>
      <c r="K57" s="11">
        <v>45</v>
      </c>
      <c r="L57" s="11">
        <v>103</v>
      </c>
      <c r="M57" s="11">
        <f>SUM(K57:L57)</f>
        <v>148</v>
      </c>
      <c r="N57" s="11">
        <v>171</v>
      </c>
      <c r="O57" s="11">
        <f>M57+N57</f>
        <v>319</v>
      </c>
      <c r="P57" s="11">
        <v>4</v>
      </c>
      <c r="Q57" s="11">
        <v>79</v>
      </c>
      <c r="R57" s="11">
        <v>661652</v>
      </c>
      <c r="S57" s="11">
        <v>2039062</v>
      </c>
      <c r="T57" s="11">
        <v>377</v>
      </c>
      <c r="U57" s="11">
        <v>13335</v>
      </c>
      <c r="V57" s="11">
        <v>54192</v>
      </c>
      <c r="W57" s="11">
        <v>552</v>
      </c>
      <c r="X57" s="11">
        <f t="shared" si="13"/>
        <v>674987</v>
      </c>
      <c r="Y57" s="11">
        <f t="shared" si="13"/>
        <v>2093254</v>
      </c>
      <c r="Z57" s="11">
        <f t="shared" si="14"/>
        <v>379.773259514225</v>
      </c>
      <c r="AA57" s="11">
        <v>378100</v>
      </c>
      <c r="AB57" s="11">
        <v>1149749</v>
      </c>
      <c r="AC57" s="11">
        <v>114239</v>
      </c>
      <c r="AD57" s="451">
        <v>63868</v>
      </c>
    </row>
    <row r="58" spans="2:30" ht="31.5" customHeight="1">
      <c r="B58" s="18" t="s">
        <v>824</v>
      </c>
      <c r="C58" s="442">
        <v>97.9</v>
      </c>
      <c r="D58" s="25">
        <v>99.84</v>
      </c>
      <c r="E58" s="11">
        <v>5435927</v>
      </c>
      <c r="F58" s="11">
        <v>74605</v>
      </c>
      <c r="G58" s="11">
        <f>SUM(E58:F58)</f>
        <v>5510532</v>
      </c>
      <c r="H58" s="11">
        <v>2410</v>
      </c>
      <c r="I58" s="11">
        <f>G58+H58</f>
        <v>5512942</v>
      </c>
      <c r="J58" s="11">
        <v>553</v>
      </c>
      <c r="K58" s="11">
        <v>44</v>
      </c>
      <c r="L58" s="11">
        <v>91</v>
      </c>
      <c r="M58" s="11">
        <f>SUM(K58:L58)</f>
        <v>135</v>
      </c>
      <c r="N58" s="11">
        <v>173</v>
      </c>
      <c r="O58" s="11">
        <f>M58+N58</f>
        <v>308</v>
      </c>
      <c r="P58" s="11">
        <v>4</v>
      </c>
      <c r="Q58" s="11">
        <v>86</v>
      </c>
      <c r="R58" s="11">
        <v>654804</v>
      </c>
      <c r="S58" s="11">
        <v>2085205</v>
      </c>
      <c r="T58" s="11">
        <v>384</v>
      </c>
      <c r="U58" s="11">
        <v>11105</v>
      </c>
      <c r="V58" s="11">
        <v>50623</v>
      </c>
      <c r="W58" s="11">
        <v>679</v>
      </c>
      <c r="X58" s="11">
        <f t="shared" si="13"/>
        <v>665909</v>
      </c>
      <c r="Y58" s="11">
        <f t="shared" si="13"/>
        <v>2135828</v>
      </c>
      <c r="Z58" s="11">
        <f t="shared" si="14"/>
        <v>387.5901637083316</v>
      </c>
      <c r="AA58" s="11">
        <v>380248</v>
      </c>
      <c r="AB58" s="11">
        <v>1158912</v>
      </c>
      <c r="AC58" s="11">
        <v>117133</v>
      </c>
      <c r="AD58" s="451">
        <v>60363</v>
      </c>
    </row>
    <row r="59" spans="2:30" ht="31.5" customHeight="1">
      <c r="B59" s="18" t="s">
        <v>825</v>
      </c>
      <c r="C59" s="442">
        <v>97.9</v>
      </c>
      <c r="D59" s="25">
        <v>99.846000000000004</v>
      </c>
      <c r="E59" s="11">
        <v>5419499</v>
      </c>
      <c r="F59" s="11">
        <v>72362</v>
      </c>
      <c r="G59" s="11">
        <v>5491861</v>
      </c>
      <c r="H59" s="11">
        <v>2437</v>
      </c>
      <c r="I59" s="11">
        <v>5494298</v>
      </c>
      <c r="J59" s="11">
        <v>674</v>
      </c>
      <c r="K59" s="11">
        <v>44</v>
      </c>
      <c r="L59" s="11">
        <v>90</v>
      </c>
      <c r="M59" s="11">
        <v>134</v>
      </c>
      <c r="N59" s="11">
        <v>169</v>
      </c>
      <c r="O59" s="11">
        <v>303</v>
      </c>
      <c r="P59" s="11">
        <v>4</v>
      </c>
      <c r="Q59" s="11">
        <v>83</v>
      </c>
      <c r="R59" s="11">
        <v>656221</v>
      </c>
      <c r="S59" s="11">
        <v>2034282</v>
      </c>
      <c r="T59" s="11">
        <v>375</v>
      </c>
      <c r="U59" s="11">
        <v>10553</v>
      </c>
      <c r="V59" s="11">
        <v>45278</v>
      </c>
      <c r="W59" s="11">
        <v>626</v>
      </c>
      <c r="X59" s="11">
        <v>666774</v>
      </c>
      <c r="Y59" s="11">
        <v>2079560</v>
      </c>
      <c r="Z59" s="11">
        <f t="shared" si="14"/>
        <v>378.66216934478132</v>
      </c>
      <c r="AA59" s="11">
        <v>378854</v>
      </c>
      <c r="AB59" s="11">
        <v>1141479</v>
      </c>
      <c r="AC59" s="11">
        <v>116123.5</v>
      </c>
      <c r="AD59" s="451">
        <v>60311.531999999999</v>
      </c>
    </row>
    <row r="60" spans="2:30" ht="31.5" customHeight="1">
      <c r="B60" s="18" t="s">
        <v>826</v>
      </c>
      <c r="C60" s="442">
        <v>98</v>
      </c>
      <c r="D60" s="25">
        <v>99.846000000000004</v>
      </c>
      <c r="E60" s="11">
        <v>5457550</v>
      </c>
      <c r="F60" s="11">
        <v>16769</v>
      </c>
      <c r="G60" s="11">
        <f>SUM(E60:F60)</f>
        <v>5474319</v>
      </c>
      <c r="H60" s="11">
        <v>2354</v>
      </c>
      <c r="I60" s="11">
        <f>SUM(G60:H60)</f>
        <v>5476673</v>
      </c>
      <c r="J60" s="11">
        <v>448</v>
      </c>
      <c r="K60" s="11">
        <v>44</v>
      </c>
      <c r="L60" s="11">
        <v>16</v>
      </c>
      <c r="M60" s="11">
        <f>SUM(K60:L60)</f>
        <v>60</v>
      </c>
      <c r="N60" s="11">
        <v>169</v>
      </c>
      <c r="O60" s="11">
        <f>SUM(M60:N60)</f>
        <v>229</v>
      </c>
      <c r="P60" s="11">
        <v>4</v>
      </c>
      <c r="Q60" s="11">
        <v>71</v>
      </c>
      <c r="R60" s="11">
        <v>665735</v>
      </c>
      <c r="S60" s="11">
        <v>2045322</v>
      </c>
      <c r="T60" s="11">
        <v>375</v>
      </c>
      <c r="U60" s="11">
        <v>2751</v>
      </c>
      <c r="V60" s="11">
        <v>9897</v>
      </c>
      <c r="W60" s="11">
        <v>590</v>
      </c>
      <c r="X60" s="11">
        <f>R60+U60</f>
        <v>668486</v>
      </c>
      <c r="Y60" s="11">
        <f>S60+V60</f>
        <v>2055219</v>
      </c>
      <c r="Z60" s="11">
        <f t="shared" si="14"/>
        <v>375.42916296985982</v>
      </c>
      <c r="AA60" s="11">
        <v>380222</v>
      </c>
      <c r="AB60" s="11">
        <v>1141273</v>
      </c>
      <c r="AC60" s="11">
        <v>118426.5</v>
      </c>
      <c r="AD60" s="451">
        <v>60407.4</v>
      </c>
    </row>
    <row r="61" spans="2:30" ht="31.5" customHeight="1">
      <c r="B61" s="18" t="s">
        <v>827</v>
      </c>
      <c r="C61" s="442">
        <v>98</v>
      </c>
      <c r="D61" s="25">
        <v>99.85</v>
      </c>
      <c r="E61" s="11">
        <v>5439344</v>
      </c>
      <c r="F61" s="11">
        <v>16473</v>
      </c>
      <c r="G61" s="11">
        <f>SUM(E61:F61)</f>
        <v>5455817</v>
      </c>
      <c r="H61" s="11">
        <v>2345</v>
      </c>
      <c r="I61" s="11">
        <f>SUM(G61:H61)</f>
        <v>5458162</v>
      </c>
      <c r="J61" s="11">
        <v>355</v>
      </c>
      <c r="K61" s="11">
        <v>44</v>
      </c>
      <c r="L61" s="11">
        <v>16</v>
      </c>
      <c r="M61" s="11">
        <f>SUM(K61:L61)</f>
        <v>60</v>
      </c>
      <c r="N61" s="11">
        <v>172</v>
      </c>
      <c r="O61" s="11">
        <f>SUM(M61:N61)</f>
        <v>232</v>
      </c>
      <c r="P61" s="11">
        <v>4</v>
      </c>
      <c r="Q61" s="11">
        <v>68</v>
      </c>
      <c r="R61" s="11">
        <v>654588</v>
      </c>
      <c r="S61" s="11">
        <v>2029381</v>
      </c>
      <c r="T61" s="11">
        <v>373</v>
      </c>
      <c r="U61" s="11">
        <v>2704</v>
      </c>
      <c r="V61" s="11">
        <v>9314</v>
      </c>
      <c r="W61" s="11">
        <v>565</v>
      </c>
      <c r="X61" s="11">
        <f>R61+U61</f>
        <v>657292</v>
      </c>
      <c r="Y61" s="11">
        <f>S61+V61</f>
        <v>2038695</v>
      </c>
      <c r="Z61" s="11">
        <f t="shared" si="14"/>
        <v>373.67364044651794</v>
      </c>
      <c r="AA61" s="11">
        <v>382200</v>
      </c>
      <c r="AB61" s="11">
        <v>1160878</v>
      </c>
      <c r="AC61" s="11">
        <v>118602</v>
      </c>
      <c r="AD61" s="451">
        <v>65972</v>
      </c>
    </row>
    <row r="62" spans="2:30" ht="31.5" customHeight="1">
      <c r="B62" s="18" t="s">
        <v>772</v>
      </c>
      <c r="C62" s="442">
        <v>98.1</v>
      </c>
      <c r="D62" s="25">
        <v>99.861243287320406</v>
      </c>
      <c r="E62" s="11">
        <v>5417474</v>
      </c>
      <c r="F62" s="11">
        <v>19937</v>
      </c>
      <c r="G62" s="11">
        <v>5437411</v>
      </c>
      <c r="H62" s="11">
        <v>1255</v>
      </c>
      <c r="I62" s="11">
        <v>5438666</v>
      </c>
      <c r="J62" s="11">
        <v>349</v>
      </c>
      <c r="K62" s="11">
        <v>43</v>
      </c>
      <c r="L62" s="11">
        <v>16</v>
      </c>
      <c r="M62" s="11">
        <v>59</v>
      </c>
      <c r="N62" s="11">
        <v>172</v>
      </c>
      <c r="O62" s="11">
        <v>231</v>
      </c>
      <c r="P62" s="11">
        <v>4</v>
      </c>
      <c r="Q62" s="11">
        <v>68</v>
      </c>
      <c r="R62" s="11">
        <v>651317</v>
      </c>
      <c r="S62" s="11">
        <v>1977894</v>
      </c>
      <c r="T62" s="11">
        <v>365</v>
      </c>
      <c r="U62" s="11">
        <v>3306.7730000000001</v>
      </c>
      <c r="V62" s="11">
        <v>12527</v>
      </c>
      <c r="W62" s="11">
        <v>628.32923709685508</v>
      </c>
      <c r="X62" s="11">
        <v>654623.77300000004</v>
      </c>
      <c r="Y62" s="11">
        <v>1990421</v>
      </c>
      <c r="Z62" s="11">
        <v>366.06042839137967</v>
      </c>
      <c r="AA62" s="11">
        <v>382790</v>
      </c>
      <c r="AB62" s="11">
        <v>1123147</v>
      </c>
      <c r="AC62" s="11">
        <v>104944.1</v>
      </c>
      <c r="AD62" s="11">
        <v>182839.8</v>
      </c>
    </row>
    <row r="63" spans="2:30" ht="31.5" customHeight="1">
      <c r="B63" s="18" t="s">
        <v>1326</v>
      </c>
      <c r="C63" s="442">
        <v>98.1</v>
      </c>
      <c r="D63" s="25">
        <v>99.864527689424492</v>
      </c>
      <c r="E63" s="11">
        <v>5420678</v>
      </c>
      <c r="F63" s="11">
        <v>19907</v>
      </c>
      <c r="G63" s="11">
        <v>5440585</v>
      </c>
      <c r="H63" s="11">
        <v>1117</v>
      </c>
      <c r="I63" s="11">
        <v>5441702</v>
      </c>
      <c r="J63" s="11">
        <v>332</v>
      </c>
      <c r="K63" s="11">
        <v>43</v>
      </c>
      <c r="L63" s="11">
        <v>16</v>
      </c>
      <c r="M63" s="11">
        <v>59</v>
      </c>
      <c r="N63" s="11">
        <v>170</v>
      </c>
      <c r="O63" s="11">
        <v>229</v>
      </c>
      <c r="P63" s="11">
        <v>4</v>
      </c>
      <c r="Q63" s="11">
        <v>66</v>
      </c>
      <c r="R63" s="11">
        <v>652639</v>
      </c>
      <c r="S63" s="11">
        <v>2067733</v>
      </c>
      <c r="T63" s="11">
        <v>380.54557012978819</v>
      </c>
      <c r="U63" s="11">
        <v>3197.9780000000001</v>
      </c>
      <c r="V63" s="11">
        <v>12269</v>
      </c>
      <c r="W63" s="11">
        <v>616.31586878987287</v>
      </c>
      <c r="X63" s="11">
        <v>655836.978</v>
      </c>
      <c r="Y63" s="11">
        <v>2080002</v>
      </c>
      <c r="Z63" s="11">
        <v>382.31219620684175</v>
      </c>
      <c r="AA63" s="11">
        <v>377209</v>
      </c>
      <c r="AB63" s="11">
        <v>1162994</v>
      </c>
      <c r="AC63" s="11">
        <v>101041</v>
      </c>
      <c r="AD63" s="11">
        <v>87701</v>
      </c>
    </row>
    <row r="64" spans="2:30" ht="31.5" customHeight="1">
      <c r="B64" s="18" t="s">
        <v>1552</v>
      </c>
      <c r="C64" s="18"/>
      <c r="D64" s="25">
        <v>99.878228002898567</v>
      </c>
      <c r="E64" s="11">
        <v>5379522</v>
      </c>
      <c r="F64" s="11">
        <v>19457</v>
      </c>
      <c r="G64" s="11">
        <f>SUM(E64:F64)</f>
        <v>5398979</v>
      </c>
      <c r="H64" s="11">
        <v>1263</v>
      </c>
      <c r="I64" s="11">
        <v>5400242</v>
      </c>
      <c r="J64" s="11">
        <v>462</v>
      </c>
      <c r="K64" s="11">
        <v>41</v>
      </c>
      <c r="L64" s="11">
        <v>16</v>
      </c>
      <c r="M64" s="11">
        <f>SUM(K64:L64)</f>
        <v>57</v>
      </c>
      <c r="N64" s="11">
        <v>169</v>
      </c>
      <c r="O64" s="11">
        <f>SUM(M64:N64)</f>
        <v>226</v>
      </c>
      <c r="P64" s="11">
        <v>4</v>
      </c>
      <c r="Q64" s="11">
        <v>67</v>
      </c>
      <c r="R64" s="11">
        <v>649246</v>
      </c>
      <c r="S64" s="11">
        <v>1952760</v>
      </c>
      <c r="T64" s="11">
        <f>'8'!$S$25</f>
        <v>362.99879431666977</v>
      </c>
      <c r="U64" s="11">
        <v>3120.71</v>
      </c>
      <c r="V64" s="11">
        <v>12141</v>
      </c>
      <c r="W64" s="11">
        <f>V64*1000/F64</f>
        <v>623.99136557537133</v>
      </c>
      <c r="X64" s="11">
        <f>R64+U64</f>
        <v>652366.71</v>
      </c>
      <c r="Y64" s="11">
        <f>S64+V64</f>
        <v>1964901</v>
      </c>
      <c r="Z64" s="11">
        <f xml:space="preserve"> Y64*1000/G64</f>
        <v>363.93936705440046</v>
      </c>
      <c r="AA64" s="11">
        <v>372920</v>
      </c>
      <c r="AB64" s="11">
        <v>1122193</v>
      </c>
      <c r="AC64" s="11">
        <f>'19'!$V$24</f>
        <v>100980</v>
      </c>
      <c r="AD64" s="11">
        <f>'19'!$W$24</f>
        <v>85009</v>
      </c>
    </row>
  </sheetData>
  <mergeCells count="34">
    <mergeCell ref="C2:C6"/>
    <mergeCell ref="AD3:AD5"/>
    <mergeCell ref="V4:V5"/>
    <mergeCell ref="B2:B6"/>
    <mergeCell ref="D2:D6"/>
    <mergeCell ref="E3:E6"/>
    <mergeCell ref="F3:F6"/>
    <mergeCell ref="E2:J2"/>
    <mergeCell ref="AC2:AD2"/>
    <mergeCell ref="K2:Q2"/>
    <mergeCell ref="R2:AB2"/>
    <mergeCell ref="X4:X5"/>
    <mergeCell ref="Y4:Y5"/>
    <mergeCell ref="AC3:AC5"/>
    <mergeCell ref="T4:T6"/>
    <mergeCell ref="K3:K6"/>
    <mergeCell ref="AA3:AB3"/>
    <mergeCell ref="AB4:AB5"/>
    <mergeCell ref="M3:M6"/>
    <mergeCell ref="N3:N6"/>
    <mergeCell ref="W4:W6"/>
    <mergeCell ref="Q3:Q6"/>
    <mergeCell ref="P3:P6"/>
    <mergeCell ref="U4:U5"/>
    <mergeCell ref="Z4:Z6"/>
    <mergeCell ref="AA4:AA5"/>
    <mergeCell ref="S4:S5"/>
    <mergeCell ref="G3:G6"/>
    <mergeCell ref="H3:H6"/>
    <mergeCell ref="I3:I6"/>
    <mergeCell ref="J3:J6"/>
    <mergeCell ref="R4:R5"/>
    <mergeCell ref="L3:L6"/>
    <mergeCell ref="O3:O6"/>
  </mergeCells>
  <phoneticPr fontId="2"/>
  <printOptions horizontalCentered="1"/>
  <pageMargins left="0.39370078740157483" right="0.39370078740157483" top="0.78740157480314965" bottom="0.78740157480314965" header="0.51181102362204722" footer="0.51181102362204722"/>
  <pageSetup paperSize="9" scale="48" fitToHeight="2" orientation="landscape" useFirstPageNumber="1" r:id="rId1"/>
  <headerFooter scaleWithDoc="0" alignWithMargins="0">
    <oddFooter>&amp;C&amp;P</oddFooter>
  </headerFooter>
  <rowBreaks count="1" manualBreakCount="1">
    <brk id="28" max="29" man="1"/>
  </rowBreaks>
  <ignoredErrors>
    <ignoredError sqref="G61 G43:G58 M43:M58 M61 G60 M60 G64 M64" formulaRange="1"/>
  </ignoredError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I52"/>
  <sheetViews>
    <sheetView zoomScaleNormal="100" zoomScaleSheetLayoutView="100" workbookViewId="0">
      <pane xSplit="1" ySplit="3" topLeftCell="B4" activePane="bottomRight" state="frozen"/>
      <selection pane="topRight"/>
      <selection pane="bottomLeft"/>
      <selection pane="bottomRight"/>
    </sheetView>
  </sheetViews>
  <sheetFormatPr defaultColWidth="5.875" defaultRowHeight="18.95" customHeight="1"/>
  <cols>
    <col min="1" max="1" width="11.25" style="275" customWidth="1"/>
    <col min="2" max="2" width="8.25" style="296" customWidth="1"/>
    <col min="3" max="4" width="8.375" style="292" customWidth="1"/>
    <col min="5" max="29" width="5" style="292" customWidth="1"/>
    <col min="30" max="35" width="5.625" style="292" customWidth="1"/>
    <col min="36" max="16384" width="5.875" style="275"/>
  </cols>
  <sheetData>
    <row r="1" spans="1:35" s="274" customFormat="1" ht="22.5" customHeight="1">
      <c r="A1" s="534" t="s">
        <v>1637</v>
      </c>
      <c r="B1" s="534"/>
      <c r="C1" s="534"/>
      <c r="D1" s="534"/>
      <c r="E1" s="534"/>
      <c r="F1" s="534"/>
      <c r="G1" s="534"/>
      <c r="H1" s="534"/>
      <c r="I1" s="534"/>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row>
    <row r="2" spans="1:35" ht="24" customHeight="1">
      <c r="A2" s="784" t="s">
        <v>660</v>
      </c>
      <c r="B2" s="786" t="s">
        <v>661</v>
      </c>
      <c r="C2" s="788" t="s">
        <v>662</v>
      </c>
      <c r="D2" s="788" t="s">
        <v>663</v>
      </c>
      <c r="E2" s="789" t="s">
        <v>664</v>
      </c>
      <c r="F2" s="790"/>
      <c r="G2" s="790"/>
      <c r="H2" s="790"/>
      <c r="I2" s="790"/>
      <c r="J2" s="790"/>
      <c r="K2" s="790"/>
      <c r="L2" s="790"/>
      <c r="M2" s="790"/>
      <c r="N2" s="790"/>
      <c r="O2" s="790"/>
      <c r="P2" s="790"/>
      <c r="Q2" s="790"/>
      <c r="R2" s="790"/>
      <c r="S2" s="790"/>
      <c r="T2" s="790"/>
      <c r="U2" s="790"/>
      <c r="V2" s="790"/>
      <c r="W2" s="790"/>
      <c r="X2" s="790"/>
      <c r="Y2" s="790"/>
      <c r="Z2" s="790"/>
      <c r="AA2" s="790"/>
      <c r="AB2" s="790"/>
      <c r="AC2" s="790"/>
      <c r="AD2" s="791"/>
      <c r="AE2" s="777" t="s">
        <v>665</v>
      </c>
      <c r="AF2" s="777" t="s">
        <v>666</v>
      </c>
      <c r="AG2" s="779" t="s">
        <v>667</v>
      </c>
      <c r="AH2" s="780"/>
      <c r="AI2" s="781"/>
    </row>
    <row r="3" spans="1:35" ht="24" customHeight="1">
      <c r="A3" s="785"/>
      <c r="B3" s="787"/>
      <c r="C3" s="787"/>
      <c r="D3" s="787"/>
      <c r="E3" s="276">
        <v>1</v>
      </c>
      <c r="F3" s="276">
        <v>2</v>
      </c>
      <c r="G3" s="276">
        <v>3</v>
      </c>
      <c r="H3" s="276">
        <v>4</v>
      </c>
      <c r="I3" s="276">
        <v>5</v>
      </c>
      <c r="J3" s="276">
        <v>6</v>
      </c>
      <c r="K3" s="276">
        <v>7</v>
      </c>
      <c r="L3" s="276">
        <v>8</v>
      </c>
      <c r="M3" s="276">
        <v>9</v>
      </c>
      <c r="N3" s="276">
        <v>10</v>
      </c>
      <c r="O3" s="276">
        <v>11</v>
      </c>
      <c r="P3" s="276">
        <v>12</v>
      </c>
      <c r="Q3" s="276">
        <v>13</v>
      </c>
      <c r="R3" s="276">
        <v>14</v>
      </c>
      <c r="S3" s="276">
        <v>15</v>
      </c>
      <c r="T3" s="276">
        <v>16</v>
      </c>
      <c r="U3" s="276">
        <v>17</v>
      </c>
      <c r="V3" s="276">
        <v>18</v>
      </c>
      <c r="W3" s="276">
        <v>19</v>
      </c>
      <c r="X3" s="276">
        <v>20</v>
      </c>
      <c r="Y3" s="276">
        <v>21</v>
      </c>
      <c r="Z3" s="276">
        <v>22</v>
      </c>
      <c r="AA3" s="276">
        <v>23</v>
      </c>
      <c r="AB3" s="276">
        <v>24</v>
      </c>
      <c r="AC3" s="276">
        <v>25</v>
      </c>
      <c r="AD3" s="488" t="s">
        <v>1550</v>
      </c>
      <c r="AE3" s="778"/>
      <c r="AF3" s="778"/>
      <c r="AG3" s="277" t="s">
        <v>668</v>
      </c>
      <c r="AH3" s="277" t="s">
        <v>669</v>
      </c>
      <c r="AI3" s="277" t="s">
        <v>670</v>
      </c>
    </row>
    <row r="4" spans="1:35" ht="27" customHeight="1">
      <c r="A4" s="278" t="s">
        <v>307</v>
      </c>
      <c r="B4" s="279">
        <v>457</v>
      </c>
      <c r="C4" s="280">
        <v>426</v>
      </c>
      <c r="D4" s="280">
        <v>99</v>
      </c>
      <c r="E4" s="343">
        <v>10</v>
      </c>
      <c r="F4" s="280">
        <v>16</v>
      </c>
      <c r="G4" s="280">
        <v>13</v>
      </c>
      <c r="H4" s="280">
        <v>0</v>
      </c>
      <c r="I4" s="280">
        <v>20</v>
      </c>
      <c r="J4" s="280">
        <v>11</v>
      </c>
      <c r="K4" s="280">
        <v>18</v>
      </c>
      <c r="L4" s="280">
        <v>18</v>
      </c>
      <c r="M4" s="280">
        <v>0</v>
      </c>
      <c r="N4" s="280">
        <v>0</v>
      </c>
      <c r="O4" s="280">
        <v>0</v>
      </c>
      <c r="P4" s="280">
        <v>0</v>
      </c>
      <c r="Q4" s="280">
        <v>17</v>
      </c>
      <c r="R4" s="280">
        <v>0</v>
      </c>
      <c r="S4" s="280">
        <v>8</v>
      </c>
      <c r="T4" s="280">
        <v>0</v>
      </c>
      <c r="U4" s="280">
        <v>1</v>
      </c>
      <c r="V4" s="280">
        <v>0</v>
      </c>
      <c r="W4" s="280">
        <v>0</v>
      </c>
      <c r="X4" s="280">
        <v>0</v>
      </c>
      <c r="Y4" s="280">
        <v>0</v>
      </c>
      <c r="Z4" s="280">
        <v>0</v>
      </c>
      <c r="AA4" s="280">
        <v>0</v>
      </c>
      <c r="AB4" s="280">
        <v>29</v>
      </c>
      <c r="AC4" s="280">
        <v>0</v>
      </c>
      <c r="AD4" s="486">
        <f>SUM(E4:AC4)</f>
        <v>161</v>
      </c>
      <c r="AE4" s="280">
        <v>0</v>
      </c>
      <c r="AF4" s="280">
        <v>0</v>
      </c>
      <c r="AG4" s="280">
        <v>0</v>
      </c>
      <c r="AH4" s="280">
        <v>0</v>
      </c>
      <c r="AI4" s="280">
        <v>0</v>
      </c>
    </row>
    <row r="5" spans="1:35" ht="27" customHeight="1">
      <c r="A5" s="281" t="s">
        <v>308</v>
      </c>
      <c r="B5" s="455">
        <v>361</v>
      </c>
      <c r="C5" s="280">
        <v>310</v>
      </c>
      <c r="D5" s="277">
        <v>42</v>
      </c>
      <c r="E5" s="343">
        <v>3</v>
      </c>
      <c r="F5" s="277">
        <v>7</v>
      </c>
      <c r="G5" s="277">
        <v>4</v>
      </c>
      <c r="H5" s="277">
        <v>1</v>
      </c>
      <c r="I5" s="277">
        <v>4</v>
      </c>
      <c r="J5" s="277">
        <v>3</v>
      </c>
      <c r="K5" s="277">
        <v>2</v>
      </c>
      <c r="L5" s="277">
        <v>4</v>
      </c>
      <c r="M5" s="277"/>
      <c r="N5" s="277">
        <v>2</v>
      </c>
      <c r="O5" s="277"/>
      <c r="P5" s="277"/>
      <c r="Q5" s="277">
        <v>4</v>
      </c>
      <c r="R5" s="277">
        <v>5</v>
      </c>
      <c r="S5" s="277">
        <v>2</v>
      </c>
      <c r="T5" s="277"/>
      <c r="U5" s="277"/>
      <c r="V5" s="277"/>
      <c r="W5" s="277"/>
      <c r="X5" s="277"/>
      <c r="Y5" s="277"/>
      <c r="Z5" s="277"/>
      <c r="AA5" s="277"/>
      <c r="AB5" s="277">
        <v>11</v>
      </c>
      <c r="AC5" s="277"/>
      <c r="AD5" s="277">
        <f t="shared" ref="AD5:AD45" si="0">SUM(E5:AC5)</f>
        <v>52</v>
      </c>
      <c r="AE5" s="277">
        <v>0</v>
      </c>
      <c r="AF5" s="277"/>
      <c r="AG5" s="277"/>
      <c r="AH5" s="277"/>
      <c r="AI5" s="277"/>
    </row>
    <row r="6" spans="1:35" ht="27" customHeight="1">
      <c r="A6" s="281" t="s">
        <v>309</v>
      </c>
      <c r="B6" s="455">
        <v>459</v>
      </c>
      <c r="C6" s="277">
        <v>433</v>
      </c>
      <c r="D6" s="277">
        <v>128</v>
      </c>
      <c r="E6" s="343">
        <v>19</v>
      </c>
      <c r="F6" s="277">
        <v>20</v>
      </c>
      <c r="G6" s="277">
        <v>15</v>
      </c>
      <c r="H6" s="277">
        <v>8</v>
      </c>
      <c r="I6" s="277">
        <v>37</v>
      </c>
      <c r="J6" s="277">
        <v>8</v>
      </c>
      <c r="K6" s="277">
        <v>12</v>
      </c>
      <c r="L6" s="277">
        <v>16</v>
      </c>
      <c r="M6" s="277">
        <v>4</v>
      </c>
      <c r="N6" s="277">
        <v>9</v>
      </c>
      <c r="O6" s="277">
        <v>2</v>
      </c>
      <c r="P6" s="277">
        <v>5</v>
      </c>
      <c r="Q6" s="277">
        <v>12</v>
      </c>
      <c r="R6" s="277">
        <v>9</v>
      </c>
      <c r="S6" s="277">
        <v>19</v>
      </c>
      <c r="T6" s="277">
        <v>3</v>
      </c>
      <c r="U6" s="277">
        <v>0</v>
      </c>
      <c r="V6" s="277">
        <v>0</v>
      </c>
      <c r="W6" s="277">
        <v>0</v>
      </c>
      <c r="X6" s="277">
        <v>0</v>
      </c>
      <c r="Y6" s="277">
        <v>0</v>
      </c>
      <c r="Z6" s="277">
        <v>0</v>
      </c>
      <c r="AA6" s="277">
        <v>0</v>
      </c>
      <c r="AB6" s="277">
        <v>17</v>
      </c>
      <c r="AC6" s="277">
        <v>0</v>
      </c>
      <c r="AD6" s="277">
        <f t="shared" si="0"/>
        <v>215</v>
      </c>
      <c r="AE6" s="277">
        <v>1</v>
      </c>
      <c r="AF6" s="277"/>
      <c r="AG6" s="277"/>
      <c r="AH6" s="277"/>
      <c r="AI6" s="277"/>
    </row>
    <row r="7" spans="1:35" ht="27" customHeight="1">
      <c r="A7" s="281" t="s">
        <v>310</v>
      </c>
      <c r="B7" s="455">
        <v>266</v>
      </c>
      <c r="C7" s="277">
        <v>250</v>
      </c>
      <c r="D7" s="277">
        <v>94</v>
      </c>
      <c r="E7" s="343">
        <v>17</v>
      </c>
      <c r="F7" s="277">
        <v>13</v>
      </c>
      <c r="G7" s="277">
        <v>5</v>
      </c>
      <c r="H7" s="277">
        <v>3</v>
      </c>
      <c r="I7" s="277">
        <v>23</v>
      </c>
      <c r="J7" s="277">
        <v>5</v>
      </c>
      <c r="K7" s="277">
        <v>3</v>
      </c>
      <c r="L7" s="277">
        <v>27</v>
      </c>
      <c r="M7" s="277">
        <v>4</v>
      </c>
      <c r="N7" s="277">
        <v>6</v>
      </c>
      <c r="O7" s="277">
        <v>0</v>
      </c>
      <c r="P7" s="277">
        <v>1</v>
      </c>
      <c r="Q7" s="277">
        <v>7</v>
      </c>
      <c r="R7" s="277">
        <v>5</v>
      </c>
      <c r="S7" s="277">
        <v>14</v>
      </c>
      <c r="T7" s="277">
        <v>0</v>
      </c>
      <c r="U7" s="277">
        <v>0</v>
      </c>
      <c r="V7" s="277">
        <v>0</v>
      </c>
      <c r="W7" s="277">
        <v>0</v>
      </c>
      <c r="X7" s="277">
        <v>0</v>
      </c>
      <c r="Y7" s="277">
        <v>0</v>
      </c>
      <c r="Z7" s="277">
        <v>0</v>
      </c>
      <c r="AA7" s="277">
        <v>0</v>
      </c>
      <c r="AB7" s="277">
        <v>15</v>
      </c>
      <c r="AC7" s="277">
        <v>0</v>
      </c>
      <c r="AD7" s="277">
        <f t="shared" si="0"/>
        <v>148</v>
      </c>
      <c r="AE7" s="277">
        <v>0</v>
      </c>
      <c r="AF7" s="277"/>
      <c r="AG7" s="277"/>
      <c r="AH7" s="277"/>
      <c r="AI7" s="277"/>
    </row>
    <row r="8" spans="1:35" ht="27" customHeight="1">
      <c r="A8" s="281" t="s">
        <v>311</v>
      </c>
      <c r="B8" s="455">
        <v>244</v>
      </c>
      <c r="C8" s="277">
        <v>225</v>
      </c>
      <c r="D8" s="277">
        <v>61</v>
      </c>
      <c r="E8" s="343">
        <v>12</v>
      </c>
      <c r="F8" s="277">
        <v>11</v>
      </c>
      <c r="G8" s="277">
        <v>8</v>
      </c>
      <c r="H8" s="277">
        <v>0</v>
      </c>
      <c r="I8" s="277">
        <v>17</v>
      </c>
      <c r="J8" s="277">
        <v>4</v>
      </c>
      <c r="K8" s="277">
        <v>5</v>
      </c>
      <c r="L8" s="277">
        <v>4</v>
      </c>
      <c r="M8" s="277">
        <v>1</v>
      </c>
      <c r="N8" s="277">
        <v>5</v>
      </c>
      <c r="O8" s="277">
        <v>4</v>
      </c>
      <c r="P8" s="277">
        <v>1</v>
      </c>
      <c r="Q8" s="277">
        <v>6</v>
      </c>
      <c r="R8" s="277">
        <v>3</v>
      </c>
      <c r="S8" s="277">
        <v>12</v>
      </c>
      <c r="T8" s="277">
        <v>2</v>
      </c>
      <c r="U8" s="277">
        <v>2</v>
      </c>
      <c r="V8" s="277">
        <v>0</v>
      </c>
      <c r="W8" s="277">
        <v>1</v>
      </c>
      <c r="X8" s="277">
        <v>0</v>
      </c>
      <c r="Y8" s="277">
        <v>0</v>
      </c>
      <c r="Z8" s="277">
        <v>6</v>
      </c>
      <c r="AA8" s="277">
        <v>0</v>
      </c>
      <c r="AB8" s="277">
        <v>5</v>
      </c>
      <c r="AC8" s="277"/>
      <c r="AD8" s="277">
        <f t="shared" si="0"/>
        <v>109</v>
      </c>
      <c r="AE8" s="277">
        <v>0</v>
      </c>
      <c r="AF8" s="277"/>
      <c r="AG8" s="277">
        <v>0</v>
      </c>
      <c r="AH8" s="277"/>
      <c r="AI8" s="277"/>
    </row>
    <row r="9" spans="1:35" ht="27" customHeight="1">
      <c r="A9" s="281" t="s">
        <v>312</v>
      </c>
      <c r="B9" s="455">
        <v>49</v>
      </c>
      <c r="C9" s="277">
        <v>32</v>
      </c>
      <c r="D9" s="277">
        <v>6</v>
      </c>
      <c r="E9" s="277">
        <v>2</v>
      </c>
      <c r="F9" s="277"/>
      <c r="G9" s="277">
        <v>1</v>
      </c>
      <c r="H9" s="277">
        <v>1</v>
      </c>
      <c r="I9" s="277"/>
      <c r="J9" s="277"/>
      <c r="K9" s="277"/>
      <c r="L9" s="277">
        <v>1</v>
      </c>
      <c r="M9" s="277"/>
      <c r="N9" s="277"/>
      <c r="O9" s="277"/>
      <c r="P9" s="277"/>
      <c r="Q9" s="277"/>
      <c r="R9" s="277">
        <v>1</v>
      </c>
      <c r="S9" s="277"/>
      <c r="T9" s="277"/>
      <c r="U9" s="277"/>
      <c r="V9" s="277"/>
      <c r="W9" s="277"/>
      <c r="X9" s="277"/>
      <c r="Y9" s="277"/>
      <c r="Z9" s="277"/>
      <c r="AA9" s="277"/>
      <c r="AB9" s="277"/>
      <c r="AC9" s="277"/>
      <c r="AD9" s="277">
        <f t="shared" si="0"/>
        <v>6</v>
      </c>
      <c r="AE9" s="277">
        <v>0</v>
      </c>
      <c r="AF9" s="277"/>
      <c r="AG9" s="277"/>
      <c r="AH9" s="277"/>
      <c r="AI9" s="277"/>
    </row>
    <row r="10" spans="1:35" ht="27" customHeight="1">
      <c r="A10" s="281" t="s">
        <v>314</v>
      </c>
      <c r="B10" s="455">
        <v>385</v>
      </c>
      <c r="C10" s="277">
        <v>294</v>
      </c>
      <c r="D10" s="277">
        <v>75</v>
      </c>
      <c r="E10" s="277">
        <v>15</v>
      </c>
      <c r="F10" s="277">
        <v>7</v>
      </c>
      <c r="G10" s="277">
        <v>4</v>
      </c>
      <c r="H10" s="277">
        <v>1</v>
      </c>
      <c r="I10" s="277">
        <v>13</v>
      </c>
      <c r="J10" s="277">
        <v>1</v>
      </c>
      <c r="K10" s="277">
        <v>10</v>
      </c>
      <c r="L10" s="277">
        <v>28</v>
      </c>
      <c r="M10" s="277">
        <v>1</v>
      </c>
      <c r="N10" s="277">
        <v>1</v>
      </c>
      <c r="O10" s="277">
        <v>0</v>
      </c>
      <c r="P10" s="277">
        <v>1</v>
      </c>
      <c r="Q10" s="277">
        <v>9</v>
      </c>
      <c r="R10" s="277">
        <v>9</v>
      </c>
      <c r="S10" s="277">
        <v>9</v>
      </c>
      <c r="T10" s="277">
        <v>9</v>
      </c>
      <c r="U10" s="277">
        <v>0</v>
      </c>
      <c r="V10" s="277">
        <v>0</v>
      </c>
      <c r="W10" s="277">
        <v>0</v>
      </c>
      <c r="X10" s="277">
        <v>0</v>
      </c>
      <c r="Y10" s="277">
        <v>0</v>
      </c>
      <c r="Z10" s="277">
        <v>0</v>
      </c>
      <c r="AA10" s="277">
        <v>0</v>
      </c>
      <c r="AB10" s="277">
        <v>6</v>
      </c>
      <c r="AC10" s="277">
        <v>0</v>
      </c>
      <c r="AD10" s="277">
        <f t="shared" si="0"/>
        <v>124</v>
      </c>
      <c r="AE10" s="277">
        <v>2</v>
      </c>
      <c r="AF10" s="277">
        <v>2</v>
      </c>
      <c r="AG10" s="277">
        <v>0</v>
      </c>
      <c r="AH10" s="277">
        <v>2</v>
      </c>
      <c r="AI10" s="277">
        <v>0</v>
      </c>
    </row>
    <row r="11" spans="1:35" ht="27" customHeight="1">
      <c r="A11" s="281" t="s">
        <v>315</v>
      </c>
      <c r="B11" s="455">
        <v>87</v>
      </c>
      <c r="C11" s="277">
        <v>72</v>
      </c>
      <c r="D11" s="277">
        <v>24</v>
      </c>
      <c r="E11" s="277">
        <v>4</v>
      </c>
      <c r="F11" s="277">
        <v>6</v>
      </c>
      <c r="G11" s="277"/>
      <c r="H11" s="277">
        <v>1</v>
      </c>
      <c r="I11" s="277">
        <v>2</v>
      </c>
      <c r="J11" s="277">
        <v>1</v>
      </c>
      <c r="K11" s="277">
        <v>3</v>
      </c>
      <c r="L11" s="277">
        <v>1</v>
      </c>
      <c r="M11" s="277"/>
      <c r="N11" s="277">
        <v>2</v>
      </c>
      <c r="O11" s="277"/>
      <c r="P11" s="277"/>
      <c r="Q11" s="277">
        <v>5</v>
      </c>
      <c r="R11" s="277">
        <v>1</v>
      </c>
      <c r="S11" s="277">
        <v>7</v>
      </c>
      <c r="T11" s="277">
        <v>1</v>
      </c>
      <c r="U11" s="277"/>
      <c r="V11" s="277"/>
      <c r="W11" s="277"/>
      <c r="X11" s="277"/>
      <c r="Y11" s="277"/>
      <c r="Z11" s="277"/>
      <c r="AA11" s="277"/>
      <c r="AB11" s="277">
        <v>1</v>
      </c>
      <c r="AC11" s="277"/>
      <c r="AD11" s="277">
        <f t="shared" si="0"/>
        <v>35</v>
      </c>
      <c r="AE11" s="277">
        <v>0</v>
      </c>
      <c r="AF11" s="277"/>
      <c r="AG11" s="277"/>
      <c r="AH11" s="277"/>
      <c r="AI11" s="277"/>
    </row>
    <row r="12" spans="1:35" ht="27" customHeight="1">
      <c r="A12" s="281" t="s">
        <v>316</v>
      </c>
      <c r="B12" s="455">
        <v>21</v>
      </c>
      <c r="C12" s="277">
        <v>20</v>
      </c>
      <c r="D12" s="277">
        <v>6</v>
      </c>
      <c r="E12" s="277">
        <v>0</v>
      </c>
      <c r="F12" s="277">
        <v>0</v>
      </c>
      <c r="G12" s="277">
        <v>0</v>
      </c>
      <c r="H12" s="277">
        <v>0</v>
      </c>
      <c r="I12" s="277">
        <v>0</v>
      </c>
      <c r="J12" s="277">
        <v>0</v>
      </c>
      <c r="K12" s="277">
        <v>0</v>
      </c>
      <c r="L12" s="277">
        <v>0</v>
      </c>
      <c r="M12" s="277">
        <v>1</v>
      </c>
      <c r="N12" s="277">
        <v>0</v>
      </c>
      <c r="O12" s="277">
        <v>0</v>
      </c>
      <c r="P12" s="277">
        <v>2</v>
      </c>
      <c r="Q12" s="277">
        <v>1</v>
      </c>
      <c r="R12" s="277">
        <v>0</v>
      </c>
      <c r="S12" s="277">
        <v>1</v>
      </c>
      <c r="T12" s="277">
        <v>0</v>
      </c>
      <c r="U12" s="277">
        <v>0</v>
      </c>
      <c r="V12" s="277">
        <v>0</v>
      </c>
      <c r="W12" s="277">
        <v>0</v>
      </c>
      <c r="X12" s="277">
        <v>0</v>
      </c>
      <c r="Y12" s="277">
        <v>0</v>
      </c>
      <c r="Z12" s="277">
        <v>0</v>
      </c>
      <c r="AA12" s="277">
        <v>0</v>
      </c>
      <c r="AB12" s="277">
        <v>0</v>
      </c>
      <c r="AC12" s="277">
        <v>1</v>
      </c>
      <c r="AD12" s="277">
        <f t="shared" si="0"/>
        <v>6</v>
      </c>
      <c r="AE12" s="277">
        <v>0</v>
      </c>
      <c r="AF12" s="277"/>
      <c r="AG12" s="277"/>
      <c r="AH12" s="277"/>
      <c r="AI12" s="277"/>
    </row>
    <row r="13" spans="1:35" ht="27" customHeight="1">
      <c r="A13" s="281" t="s">
        <v>317</v>
      </c>
      <c r="B13" s="455">
        <v>50</v>
      </c>
      <c r="C13" s="277">
        <v>46</v>
      </c>
      <c r="D13" s="277">
        <v>0</v>
      </c>
      <c r="E13" s="277">
        <v>0</v>
      </c>
      <c r="F13" s="277">
        <v>0</v>
      </c>
      <c r="G13" s="277">
        <v>0</v>
      </c>
      <c r="H13" s="277">
        <v>0</v>
      </c>
      <c r="I13" s="277">
        <v>0</v>
      </c>
      <c r="J13" s="277">
        <v>0</v>
      </c>
      <c r="K13" s="277">
        <v>0</v>
      </c>
      <c r="L13" s="277">
        <v>0</v>
      </c>
      <c r="M13" s="277">
        <v>0</v>
      </c>
      <c r="N13" s="277">
        <v>0</v>
      </c>
      <c r="O13" s="277">
        <v>0</v>
      </c>
      <c r="P13" s="277">
        <v>0</v>
      </c>
      <c r="Q13" s="277">
        <v>0</v>
      </c>
      <c r="R13" s="277">
        <v>0</v>
      </c>
      <c r="S13" s="277">
        <v>0</v>
      </c>
      <c r="T13" s="277">
        <v>0</v>
      </c>
      <c r="U13" s="277">
        <v>0</v>
      </c>
      <c r="V13" s="277">
        <v>0</v>
      </c>
      <c r="W13" s="277">
        <v>0</v>
      </c>
      <c r="X13" s="277">
        <v>0</v>
      </c>
      <c r="Y13" s="277">
        <v>0</v>
      </c>
      <c r="Z13" s="277">
        <v>0</v>
      </c>
      <c r="AA13" s="277">
        <v>0</v>
      </c>
      <c r="AB13" s="277">
        <v>0</v>
      </c>
      <c r="AC13" s="277">
        <v>0</v>
      </c>
      <c r="AD13" s="277">
        <f t="shared" si="0"/>
        <v>0</v>
      </c>
      <c r="AE13" s="277">
        <v>0</v>
      </c>
      <c r="AF13" s="277"/>
      <c r="AG13" s="277"/>
      <c r="AH13" s="277"/>
      <c r="AI13" s="277"/>
    </row>
    <row r="14" spans="1:35" ht="27" customHeight="1">
      <c r="A14" s="281" t="s">
        <v>1022</v>
      </c>
      <c r="B14" s="455">
        <v>53</v>
      </c>
      <c r="C14" s="277">
        <v>49</v>
      </c>
      <c r="D14" s="277">
        <v>6</v>
      </c>
      <c r="E14" s="277"/>
      <c r="F14" s="277"/>
      <c r="G14" s="277">
        <v>1</v>
      </c>
      <c r="H14" s="277"/>
      <c r="I14" s="423">
        <v>1</v>
      </c>
      <c r="J14" s="277">
        <v>1</v>
      </c>
      <c r="K14" s="277"/>
      <c r="L14" s="277">
        <v>2</v>
      </c>
      <c r="M14" s="277"/>
      <c r="N14" s="277"/>
      <c r="O14" s="277"/>
      <c r="P14" s="277"/>
      <c r="Q14" s="277">
        <v>1</v>
      </c>
      <c r="R14" s="277"/>
      <c r="S14" s="277">
        <v>3</v>
      </c>
      <c r="T14" s="277"/>
      <c r="U14" s="277"/>
      <c r="V14" s="277"/>
      <c r="W14" s="277"/>
      <c r="X14" s="277"/>
      <c r="Y14" s="277"/>
      <c r="Z14" s="277"/>
      <c r="AA14" s="277"/>
      <c r="AB14" s="277"/>
      <c r="AC14" s="277"/>
      <c r="AD14" s="277">
        <f t="shared" si="0"/>
        <v>9</v>
      </c>
      <c r="AE14" s="277">
        <v>0</v>
      </c>
      <c r="AF14" s="277">
        <v>0</v>
      </c>
      <c r="AG14" s="277">
        <v>0</v>
      </c>
      <c r="AH14" s="277">
        <v>0</v>
      </c>
      <c r="AI14" s="277">
        <v>0</v>
      </c>
    </row>
    <row r="15" spans="1:35" ht="27" customHeight="1">
      <c r="A15" s="281" t="s">
        <v>318</v>
      </c>
      <c r="B15" s="455">
        <v>96</v>
      </c>
      <c r="C15" s="277">
        <v>96</v>
      </c>
      <c r="D15" s="277">
        <v>36</v>
      </c>
      <c r="E15" s="277">
        <v>5</v>
      </c>
      <c r="F15" s="277">
        <v>5</v>
      </c>
      <c r="G15" s="277">
        <v>9</v>
      </c>
      <c r="H15" s="277">
        <v>1</v>
      </c>
      <c r="I15" s="423">
        <v>10</v>
      </c>
      <c r="J15" s="277">
        <v>5</v>
      </c>
      <c r="K15" s="277">
        <v>5</v>
      </c>
      <c r="L15" s="277">
        <v>21</v>
      </c>
      <c r="M15" s="277">
        <v>4</v>
      </c>
      <c r="N15" s="277">
        <v>0</v>
      </c>
      <c r="O15" s="277">
        <v>1</v>
      </c>
      <c r="P15" s="277">
        <v>0</v>
      </c>
      <c r="Q15" s="277">
        <v>0</v>
      </c>
      <c r="R15" s="277">
        <v>0</v>
      </c>
      <c r="S15" s="277">
        <v>1</v>
      </c>
      <c r="T15" s="277">
        <v>1</v>
      </c>
      <c r="U15" s="277">
        <v>0</v>
      </c>
      <c r="V15" s="277">
        <v>0</v>
      </c>
      <c r="W15" s="277">
        <v>0</v>
      </c>
      <c r="X15" s="277">
        <v>0</v>
      </c>
      <c r="Y15" s="277">
        <v>0</v>
      </c>
      <c r="Z15" s="277">
        <v>0</v>
      </c>
      <c r="AA15" s="277">
        <v>0</v>
      </c>
      <c r="AB15" s="277">
        <v>0</v>
      </c>
      <c r="AC15" s="277">
        <v>0</v>
      </c>
      <c r="AD15" s="277">
        <f t="shared" si="0"/>
        <v>68</v>
      </c>
      <c r="AE15" s="277">
        <v>0</v>
      </c>
      <c r="AF15" s="277"/>
      <c r="AG15" s="277"/>
      <c r="AH15" s="277"/>
      <c r="AI15" s="277"/>
    </row>
    <row r="16" spans="1:35" ht="27" customHeight="1">
      <c r="A16" s="281" t="s">
        <v>319</v>
      </c>
      <c r="B16" s="455">
        <v>80</v>
      </c>
      <c r="C16" s="277">
        <v>78</v>
      </c>
      <c r="D16" s="277">
        <v>4</v>
      </c>
      <c r="E16" s="277"/>
      <c r="F16" s="277"/>
      <c r="G16" s="277"/>
      <c r="H16" s="277"/>
      <c r="I16" s="423"/>
      <c r="J16" s="277"/>
      <c r="K16" s="277"/>
      <c r="L16" s="277"/>
      <c r="M16" s="277">
        <v>1</v>
      </c>
      <c r="N16" s="277">
        <v>2</v>
      </c>
      <c r="O16" s="277"/>
      <c r="P16" s="277"/>
      <c r="Q16" s="277">
        <v>1</v>
      </c>
      <c r="R16" s="277"/>
      <c r="S16" s="277"/>
      <c r="T16" s="277"/>
      <c r="U16" s="277"/>
      <c r="V16" s="277"/>
      <c r="W16" s="277"/>
      <c r="X16" s="277"/>
      <c r="Y16" s="277"/>
      <c r="Z16" s="277"/>
      <c r="AA16" s="277"/>
      <c r="AB16" s="277"/>
      <c r="AC16" s="277"/>
      <c r="AD16" s="277">
        <f t="shared" si="0"/>
        <v>4</v>
      </c>
      <c r="AE16" s="277">
        <v>0</v>
      </c>
      <c r="AF16" s="277"/>
      <c r="AG16" s="277"/>
      <c r="AH16" s="277"/>
      <c r="AI16" s="277"/>
    </row>
    <row r="17" spans="1:35" ht="27" customHeight="1">
      <c r="A17" s="281" t="s">
        <v>320</v>
      </c>
      <c r="B17" s="455">
        <v>77</v>
      </c>
      <c r="C17" s="277">
        <v>56</v>
      </c>
      <c r="D17" s="277">
        <v>22</v>
      </c>
      <c r="E17" s="277"/>
      <c r="F17" s="277">
        <v>5</v>
      </c>
      <c r="G17" s="277">
        <v>2</v>
      </c>
      <c r="H17" s="277"/>
      <c r="I17" s="423">
        <v>2</v>
      </c>
      <c r="J17" s="277">
        <v>2</v>
      </c>
      <c r="K17" s="277">
        <v>5</v>
      </c>
      <c r="L17" s="277">
        <v>5</v>
      </c>
      <c r="M17" s="277">
        <v>1</v>
      </c>
      <c r="N17" s="277"/>
      <c r="O17" s="277"/>
      <c r="P17" s="277"/>
      <c r="Q17" s="277"/>
      <c r="R17" s="277"/>
      <c r="S17" s="277"/>
      <c r="T17" s="277"/>
      <c r="U17" s="277"/>
      <c r="V17" s="277"/>
      <c r="W17" s="277"/>
      <c r="X17" s="277"/>
      <c r="Y17" s="277"/>
      <c r="Z17" s="277"/>
      <c r="AA17" s="277"/>
      <c r="AB17" s="277"/>
      <c r="AC17" s="277"/>
      <c r="AD17" s="277">
        <f t="shared" si="0"/>
        <v>22</v>
      </c>
      <c r="AE17" s="277">
        <v>0</v>
      </c>
      <c r="AF17" s="277"/>
      <c r="AG17" s="277"/>
      <c r="AH17" s="277"/>
      <c r="AI17" s="277"/>
    </row>
    <row r="18" spans="1:35" ht="27" customHeight="1">
      <c r="A18" s="281" t="s">
        <v>9</v>
      </c>
      <c r="B18" s="455">
        <v>96</v>
      </c>
      <c r="C18" s="277">
        <v>64</v>
      </c>
      <c r="D18" s="277">
        <v>8</v>
      </c>
      <c r="E18" s="277">
        <v>1</v>
      </c>
      <c r="F18" s="277"/>
      <c r="G18" s="277">
        <v>1</v>
      </c>
      <c r="H18" s="277"/>
      <c r="I18" s="423">
        <v>1</v>
      </c>
      <c r="J18" s="277"/>
      <c r="K18" s="277">
        <v>2</v>
      </c>
      <c r="L18" s="277">
        <v>1</v>
      </c>
      <c r="M18" s="277"/>
      <c r="N18" s="277"/>
      <c r="O18" s="277"/>
      <c r="P18" s="277"/>
      <c r="Q18" s="277">
        <v>1</v>
      </c>
      <c r="R18" s="277"/>
      <c r="S18" s="277">
        <v>2</v>
      </c>
      <c r="T18" s="277"/>
      <c r="U18" s="277"/>
      <c r="V18" s="277"/>
      <c r="W18" s="277"/>
      <c r="X18" s="277"/>
      <c r="Y18" s="277"/>
      <c r="Z18" s="277"/>
      <c r="AA18" s="277"/>
      <c r="AB18" s="277"/>
      <c r="AC18" s="277"/>
      <c r="AD18" s="277">
        <f t="shared" si="0"/>
        <v>9</v>
      </c>
      <c r="AE18" s="277">
        <v>0</v>
      </c>
      <c r="AF18" s="277"/>
      <c r="AG18" s="277"/>
      <c r="AH18" s="277"/>
      <c r="AI18" s="277"/>
    </row>
    <row r="19" spans="1:35" ht="27" customHeight="1">
      <c r="A19" s="281" t="s">
        <v>321</v>
      </c>
      <c r="B19" s="455">
        <v>18</v>
      </c>
      <c r="C19" s="277">
        <v>18</v>
      </c>
      <c r="D19" s="277">
        <v>5</v>
      </c>
      <c r="E19" s="277">
        <v>1</v>
      </c>
      <c r="F19" s="277">
        <v>2</v>
      </c>
      <c r="G19" s="277">
        <v>0</v>
      </c>
      <c r="H19" s="277">
        <v>1</v>
      </c>
      <c r="I19" s="423">
        <v>0</v>
      </c>
      <c r="J19" s="277">
        <v>1</v>
      </c>
      <c r="K19" s="277">
        <v>0</v>
      </c>
      <c r="L19" s="277">
        <v>0</v>
      </c>
      <c r="M19" s="277">
        <v>0</v>
      </c>
      <c r="N19" s="277">
        <v>0</v>
      </c>
      <c r="O19" s="277">
        <v>0</v>
      </c>
      <c r="P19" s="277">
        <v>0</v>
      </c>
      <c r="Q19" s="277">
        <v>0</v>
      </c>
      <c r="R19" s="277">
        <v>0</v>
      </c>
      <c r="S19" s="277">
        <v>0</v>
      </c>
      <c r="T19" s="277">
        <v>0</v>
      </c>
      <c r="U19" s="277">
        <v>0</v>
      </c>
      <c r="V19" s="277">
        <v>0</v>
      </c>
      <c r="W19" s="277">
        <v>0</v>
      </c>
      <c r="X19" s="277">
        <v>0</v>
      </c>
      <c r="Y19" s="277">
        <v>0</v>
      </c>
      <c r="Z19" s="277">
        <v>0</v>
      </c>
      <c r="AA19" s="277">
        <v>0</v>
      </c>
      <c r="AB19" s="277">
        <v>0</v>
      </c>
      <c r="AC19" s="277">
        <v>0</v>
      </c>
      <c r="AD19" s="277">
        <f t="shared" si="0"/>
        <v>5</v>
      </c>
      <c r="AE19" s="277">
        <v>0</v>
      </c>
      <c r="AF19" s="277">
        <v>0</v>
      </c>
      <c r="AG19" s="277"/>
      <c r="AH19" s="277"/>
      <c r="AI19" s="277"/>
    </row>
    <row r="20" spans="1:35" ht="27" customHeight="1">
      <c r="A20" s="281" t="s">
        <v>322</v>
      </c>
      <c r="B20" s="455">
        <v>9</v>
      </c>
      <c r="C20" s="277">
        <v>9</v>
      </c>
      <c r="D20" s="277">
        <v>0</v>
      </c>
      <c r="E20" s="277"/>
      <c r="F20" s="277"/>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f t="shared" si="0"/>
        <v>0</v>
      </c>
      <c r="AE20" s="277">
        <v>0</v>
      </c>
      <c r="AF20" s="277"/>
      <c r="AG20" s="277"/>
      <c r="AH20" s="277"/>
      <c r="AI20" s="277"/>
    </row>
    <row r="21" spans="1:35" ht="27" customHeight="1">
      <c r="A21" s="281" t="s">
        <v>323</v>
      </c>
      <c r="B21" s="455">
        <v>26</v>
      </c>
      <c r="C21" s="277">
        <v>26</v>
      </c>
      <c r="D21" s="277">
        <v>6</v>
      </c>
      <c r="E21" s="277">
        <v>0</v>
      </c>
      <c r="F21" s="277">
        <v>2</v>
      </c>
      <c r="G21" s="277">
        <v>0</v>
      </c>
      <c r="H21" s="277">
        <v>0</v>
      </c>
      <c r="I21" s="277">
        <v>0</v>
      </c>
      <c r="J21" s="277">
        <v>2</v>
      </c>
      <c r="K21" s="277">
        <v>1</v>
      </c>
      <c r="L21" s="277">
        <v>1</v>
      </c>
      <c r="M21" s="277">
        <v>0</v>
      </c>
      <c r="N21" s="277">
        <v>1</v>
      </c>
      <c r="O21" s="277">
        <v>0</v>
      </c>
      <c r="P21" s="277">
        <v>0</v>
      </c>
      <c r="Q21" s="277">
        <v>0</v>
      </c>
      <c r="R21" s="277">
        <v>0</v>
      </c>
      <c r="S21" s="277">
        <v>1</v>
      </c>
      <c r="T21" s="277">
        <v>0</v>
      </c>
      <c r="U21" s="277">
        <v>0</v>
      </c>
      <c r="V21" s="277">
        <v>0</v>
      </c>
      <c r="W21" s="277">
        <v>0</v>
      </c>
      <c r="X21" s="277">
        <v>0</v>
      </c>
      <c r="Y21" s="277">
        <v>0</v>
      </c>
      <c r="Z21" s="277">
        <v>0</v>
      </c>
      <c r="AA21" s="277">
        <v>0</v>
      </c>
      <c r="AB21" s="277">
        <v>1</v>
      </c>
      <c r="AC21" s="277">
        <v>0</v>
      </c>
      <c r="AD21" s="277">
        <f t="shared" si="0"/>
        <v>9</v>
      </c>
      <c r="AE21" s="277">
        <v>1</v>
      </c>
      <c r="AF21" s="277">
        <v>1</v>
      </c>
      <c r="AG21" s="277">
        <v>0</v>
      </c>
      <c r="AH21" s="277">
        <v>1</v>
      </c>
      <c r="AI21" s="277">
        <v>0</v>
      </c>
    </row>
    <row r="22" spans="1:35" ht="27" customHeight="1">
      <c r="A22" s="281" t="s">
        <v>324</v>
      </c>
      <c r="B22" s="455">
        <v>11</v>
      </c>
      <c r="C22" s="277">
        <v>11</v>
      </c>
      <c r="D22" s="277">
        <v>0</v>
      </c>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f t="shared" si="0"/>
        <v>0</v>
      </c>
      <c r="AE22" s="277">
        <v>0</v>
      </c>
      <c r="AF22" s="277">
        <v>0</v>
      </c>
      <c r="AG22" s="277"/>
      <c r="AH22" s="277"/>
      <c r="AI22" s="277"/>
    </row>
    <row r="23" spans="1:35" ht="27" customHeight="1">
      <c r="A23" s="281" t="s">
        <v>694</v>
      </c>
      <c r="B23" s="455">
        <v>58</v>
      </c>
      <c r="C23" s="277">
        <v>54</v>
      </c>
      <c r="D23" s="277">
        <v>13</v>
      </c>
      <c r="E23" s="277"/>
      <c r="F23" s="277">
        <v>2</v>
      </c>
      <c r="G23" s="277">
        <v>1</v>
      </c>
      <c r="H23" s="277"/>
      <c r="I23" s="277">
        <v>1</v>
      </c>
      <c r="J23" s="277">
        <v>1</v>
      </c>
      <c r="K23" s="277">
        <v>3</v>
      </c>
      <c r="L23" s="277">
        <v>2</v>
      </c>
      <c r="M23" s="277"/>
      <c r="N23" s="277">
        <v>1</v>
      </c>
      <c r="O23" s="277">
        <v>1</v>
      </c>
      <c r="P23" s="277"/>
      <c r="Q23" s="277">
        <v>4</v>
      </c>
      <c r="R23" s="277"/>
      <c r="S23" s="277"/>
      <c r="T23" s="277"/>
      <c r="U23" s="277">
        <v>1</v>
      </c>
      <c r="V23" s="277"/>
      <c r="W23" s="277"/>
      <c r="X23" s="277"/>
      <c r="Y23" s="277"/>
      <c r="Z23" s="277"/>
      <c r="AA23" s="277"/>
      <c r="AB23" s="277"/>
      <c r="AC23" s="277"/>
      <c r="AD23" s="277">
        <f t="shared" si="0"/>
        <v>17</v>
      </c>
      <c r="AE23" s="277">
        <v>0</v>
      </c>
      <c r="AF23" s="277"/>
      <c r="AG23" s="277"/>
      <c r="AH23" s="277"/>
      <c r="AI23" s="277"/>
    </row>
    <row r="24" spans="1:35" ht="27" customHeight="1">
      <c r="A24" s="281" t="s">
        <v>327</v>
      </c>
      <c r="B24" s="455">
        <v>86</v>
      </c>
      <c r="C24" s="277">
        <v>77</v>
      </c>
      <c r="D24" s="277">
        <v>16</v>
      </c>
      <c r="E24" s="277">
        <v>2</v>
      </c>
      <c r="F24" s="277">
        <v>2</v>
      </c>
      <c r="G24" s="277">
        <v>0</v>
      </c>
      <c r="H24" s="277">
        <v>0</v>
      </c>
      <c r="I24" s="277">
        <v>5</v>
      </c>
      <c r="J24" s="277">
        <v>2</v>
      </c>
      <c r="K24" s="277">
        <v>3</v>
      </c>
      <c r="L24" s="277">
        <v>3</v>
      </c>
      <c r="M24" s="277">
        <v>0</v>
      </c>
      <c r="N24" s="277">
        <v>2</v>
      </c>
      <c r="O24" s="277">
        <v>0</v>
      </c>
      <c r="P24" s="277">
        <v>1</v>
      </c>
      <c r="Q24" s="277">
        <v>6</v>
      </c>
      <c r="R24" s="277">
        <v>3</v>
      </c>
      <c r="S24" s="277">
        <v>4</v>
      </c>
      <c r="T24" s="277">
        <v>0</v>
      </c>
      <c r="U24" s="277">
        <v>0</v>
      </c>
      <c r="V24" s="277">
        <v>0</v>
      </c>
      <c r="W24" s="277">
        <v>0</v>
      </c>
      <c r="X24" s="277">
        <v>0</v>
      </c>
      <c r="Y24" s="277">
        <v>0</v>
      </c>
      <c r="Z24" s="277">
        <v>0</v>
      </c>
      <c r="AA24" s="277">
        <v>0</v>
      </c>
      <c r="AB24" s="277">
        <v>1</v>
      </c>
      <c r="AC24" s="277">
        <v>0</v>
      </c>
      <c r="AD24" s="277">
        <f t="shared" si="0"/>
        <v>34</v>
      </c>
      <c r="AE24" s="277">
        <v>0</v>
      </c>
      <c r="AF24" s="277">
        <v>0</v>
      </c>
      <c r="AG24" s="277">
        <v>0</v>
      </c>
      <c r="AH24" s="277">
        <v>0</v>
      </c>
      <c r="AI24" s="277"/>
    </row>
    <row r="25" spans="1:35" ht="27" customHeight="1">
      <c r="A25" s="281" t="s">
        <v>830</v>
      </c>
      <c r="B25" s="455">
        <v>76</v>
      </c>
      <c r="C25" s="277">
        <v>76</v>
      </c>
      <c r="D25" s="277">
        <v>6</v>
      </c>
      <c r="E25" s="277">
        <v>1</v>
      </c>
      <c r="F25" s="277"/>
      <c r="G25" s="277"/>
      <c r="H25" s="277"/>
      <c r="I25" s="277"/>
      <c r="J25" s="277"/>
      <c r="K25" s="277">
        <v>1</v>
      </c>
      <c r="L25" s="277">
        <v>3</v>
      </c>
      <c r="M25" s="277"/>
      <c r="N25" s="277">
        <v>1</v>
      </c>
      <c r="O25" s="277"/>
      <c r="P25" s="277"/>
      <c r="Q25" s="277"/>
      <c r="R25" s="277"/>
      <c r="S25" s="277">
        <v>1</v>
      </c>
      <c r="T25" s="277"/>
      <c r="U25" s="277"/>
      <c r="V25" s="277"/>
      <c r="W25" s="277"/>
      <c r="X25" s="277"/>
      <c r="Y25" s="277"/>
      <c r="Z25" s="277"/>
      <c r="AA25" s="277"/>
      <c r="AB25" s="277"/>
      <c r="AC25" s="277"/>
      <c r="AD25" s="277">
        <f t="shared" si="0"/>
        <v>7</v>
      </c>
      <c r="AE25" s="277">
        <v>0</v>
      </c>
      <c r="AF25" s="277">
        <v>0</v>
      </c>
      <c r="AG25" s="277">
        <v>0</v>
      </c>
      <c r="AH25" s="277"/>
      <c r="AI25" s="277"/>
    </row>
    <row r="26" spans="1:35" ht="27" customHeight="1">
      <c r="A26" s="281" t="s">
        <v>328</v>
      </c>
      <c r="B26" s="279">
        <v>32</v>
      </c>
      <c r="C26" s="280">
        <v>27</v>
      </c>
      <c r="D26" s="280">
        <v>5</v>
      </c>
      <c r="E26" s="277"/>
      <c r="F26" s="277">
        <v>2</v>
      </c>
      <c r="G26" s="277"/>
      <c r="H26" s="277">
        <v>1</v>
      </c>
      <c r="I26" s="277">
        <v>1</v>
      </c>
      <c r="J26" s="277"/>
      <c r="K26" s="277"/>
      <c r="L26" s="277">
        <v>1</v>
      </c>
      <c r="M26" s="277"/>
      <c r="N26" s="277">
        <v>1</v>
      </c>
      <c r="O26" s="277"/>
      <c r="P26" s="277"/>
      <c r="Q26" s="277"/>
      <c r="R26" s="277"/>
      <c r="S26" s="277">
        <v>4</v>
      </c>
      <c r="T26" s="277"/>
      <c r="U26" s="277"/>
      <c r="V26" s="277"/>
      <c r="W26" s="277"/>
      <c r="X26" s="277"/>
      <c r="Y26" s="277"/>
      <c r="Z26" s="277"/>
      <c r="AA26" s="277"/>
      <c r="AB26" s="277"/>
      <c r="AC26" s="277"/>
      <c r="AD26" s="277">
        <f t="shared" si="0"/>
        <v>10</v>
      </c>
      <c r="AE26" s="277">
        <v>1</v>
      </c>
      <c r="AF26" s="277"/>
      <c r="AG26" s="277"/>
      <c r="AH26" s="277"/>
      <c r="AI26" s="277"/>
    </row>
    <row r="27" spans="1:35" ht="27" customHeight="1">
      <c r="A27" s="281" t="s">
        <v>329</v>
      </c>
      <c r="B27" s="279">
        <v>29</v>
      </c>
      <c r="C27" s="280">
        <v>29</v>
      </c>
      <c r="D27" s="277">
        <v>3</v>
      </c>
      <c r="E27" s="277"/>
      <c r="F27" s="277">
        <v>1</v>
      </c>
      <c r="G27" s="277"/>
      <c r="H27" s="277"/>
      <c r="I27" s="277"/>
      <c r="J27" s="277"/>
      <c r="K27" s="277"/>
      <c r="L27" s="277"/>
      <c r="M27" s="277"/>
      <c r="N27" s="277"/>
      <c r="O27" s="277"/>
      <c r="P27" s="277"/>
      <c r="Q27" s="277">
        <v>1</v>
      </c>
      <c r="R27" s="277"/>
      <c r="S27" s="277"/>
      <c r="T27" s="277">
        <v>1</v>
      </c>
      <c r="U27" s="277"/>
      <c r="V27" s="277"/>
      <c r="W27" s="277"/>
      <c r="X27" s="277"/>
      <c r="Y27" s="277"/>
      <c r="Z27" s="277"/>
      <c r="AA27" s="277"/>
      <c r="AB27" s="277"/>
      <c r="AC27" s="277"/>
      <c r="AD27" s="277">
        <f t="shared" si="0"/>
        <v>3</v>
      </c>
      <c r="AE27" s="277">
        <v>0</v>
      </c>
      <c r="AF27" s="277"/>
      <c r="AG27" s="277"/>
      <c r="AH27" s="277"/>
      <c r="AI27" s="277"/>
    </row>
    <row r="28" spans="1:35" ht="27" customHeight="1">
      <c r="A28" s="281" t="s">
        <v>179</v>
      </c>
      <c r="B28" s="279">
        <v>19</v>
      </c>
      <c r="C28" s="280">
        <v>18</v>
      </c>
      <c r="D28" s="277">
        <v>5</v>
      </c>
      <c r="E28" s="277"/>
      <c r="F28" s="277"/>
      <c r="G28" s="277"/>
      <c r="H28" s="277"/>
      <c r="I28" s="277">
        <v>3</v>
      </c>
      <c r="J28" s="277">
        <v>1</v>
      </c>
      <c r="K28" s="277">
        <v>2</v>
      </c>
      <c r="L28" s="277">
        <v>1</v>
      </c>
      <c r="M28" s="277"/>
      <c r="N28" s="277"/>
      <c r="O28" s="277"/>
      <c r="P28" s="277"/>
      <c r="Q28" s="277">
        <v>2</v>
      </c>
      <c r="R28" s="277">
        <v>1</v>
      </c>
      <c r="S28" s="277"/>
      <c r="T28" s="277">
        <v>1</v>
      </c>
      <c r="U28" s="277"/>
      <c r="V28" s="277"/>
      <c r="W28" s="277"/>
      <c r="X28" s="277"/>
      <c r="Y28" s="277"/>
      <c r="Z28" s="277"/>
      <c r="AA28" s="277"/>
      <c r="AB28" s="277"/>
      <c r="AC28" s="277"/>
      <c r="AD28" s="277">
        <f t="shared" si="0"/>
        <v>11</v>
      </c>
      <c r="AE28" s="277">
        <v>0</v>
      </c>
      <c r="AF28" s="277"/>
      <c r="AG28" s="277"/>
      <c r="AH28" s="277"/>
      <c r="AI28" s="277"/>
    </row>
    <row r="29" spans="1:35" ht="27" customHeight="1">
      <c r="A29" s="281" t="s">
        <v>326</v>
      </c>
      <c r="B29" s="279">
        <v>15</v>
      </c>
      <c r="C29" s="280">
        <v>15</v>
      </c>
      <c r="D29" s="277">
        <v>2</v>
      </c>
      <c r="E29" s="277"/>
      <c r="F29" s="277"/>
      <c r="G29" s="277"/>
      <c r="H29" s="277"/>
      <c r="I29" s="277">
        <v>1</v>
      </c>
      <c r="J29" s="277"/>
      <c r="K29" s="277"/>
      <c r="L29" s="277"/>
      <c r="M29" s="277"/>
      <c r="N29" s="277"/>
      <c r="O29" s="277"/>
      <c r="P29" s="277"/>
      <c r="Q29" s="277">
        <v>1</v>
      </c>
      <c r="R29" s="277">
        <v>1</v>
      </c>
      <c r="S29" s="277"/>
      <c r="T29" s="277">
        <v>1</v>
      </c>
      <c r="U29" s="277"/>
      <c r="V29" s="277"/>
      <c r="W29" s="277"/>
      <c r="X29" s="277"/>
      <c r="Y29" s="277"/>
      <c r="Z29" s="277"/>
      <c r="AA29" s="277"/>
      <c r="AB29" s="277"/>
      <c r="AC29" s="277"/>
      <c r="AD29" s="277">
        <f t="shared" si="0"/>
        <v>4</v>
      </c>
      <c r="AE29" s="277">
        <v>0</v>
      </c>
      <c r="AF29" s="277"/>
      <c r="AG29" s="277"/>
      <c r="AH29" s="277"/>
      <c r="AI29" s="277"/>
    </row>
    <row r="30" spans="1:35" ht="27" customHeight="1">
      <c r="A30" s="281" t="s">
        <v>331</v>
      </c>
      <c r="B30" s="279">
        <v>130</v>
      </c>
      <c r="C30" s="280">
        <v>71</v>
      </c>
      <c r="D30" s="277">
        <v>15</v>
      </c>
      <c r="E30" s="277">
        <v>1</v>
      </c>
      <c r="F30" s="277">
        <v>2</v>
      </c>
      <c r="G30" s="277">
        <v>1</v>
      </c>
      <c r="H30" s="277"/>
      <c r="I30" s="277">
        <v>3</v>
      </c>
      <c r="J30" s="277">
        <v>1</v>
      </c>
      <c r="K30" s="277">
        <v>3</v>
      </c>
      <c r="L30" s="277">
        <v>3</v>
      </c>
      <c r="M30" s="277">
        <v>1</v>
      </c>
      <c r="N30" s="277"/>
      <c r="O30" s="277"/>
      <c r="P30" s="277">
        <v>1</v>
      </c>
      <c r="Q30" s="277">
        <v>2</v>
      </c>
      <c r="R30" s="277"/>
      <c r="S30" s="277">
        <v>1</v>
      </c>
      <c r="T30" s="277">
        <v>4</v>
      </c>
      <c r="U30" s="277"/>
      <c r="V30" s="277"/>
      <c r="W30" s="277"/>
      <c r="X30" s="277"/>
      <c r="Y30" s="277"/>
      <c r="Z30" s="277"/>
      <c r="AA30" s="277"/>
      <c r="AB30" s="277"/>
      <c r="AC30" s="277"/>
      <c r="AD30" s="277">
        <f t="shared" si="0"/>
        <v>23</v>
      </c>
      <c r="AE30" s="277">
        <v>0</v>
      </c>
      <c r="AF30" s="277"/>
      <c r="AG30" s="277"/>
      <c r="AH30" s="277"/>
      <c r="AI30" s="277"/>
    </row>
    <row r="31" spans="1:35" ht="27" customHeight="1">
      <c r="A31" s="281" t="s">
        <v>334</v>
      </c>
      <c r="B31" s="279">
        <v>21</v>
      </c>
      <c r="C31" s="280">
        <v>7</v>
      </c>
      <c r="D31" s="277">
        <v>2</v>
      </c>
      <c r="E31" s="277"/>
      <c r="F31" s="277"/>
      <c r="G31" s="277">
        <v>1</v>
      </c>
      <c r="H31" s="277"/>
      <c r="I31" s="277">
        <v>1</v>
      </c>
      <c r="J31" s="277"/>
      <c r="K31" s="277"/>
      <c r="L31" s="277"/>
      <c r="M31" s="277"/>
      <c r="N31" s="277"/>
      <c r="O31" s="277"/>
      <c r="P31" s="277"/>
      <c r="Q31" s="277">
        <v>1</v>
      </c>
      <c r="R31" s="277">
        <v>1</v>
      </c>
      <c r="S31" s="277"/>
      <c r="T31" s="277"/>
      <c r="U31" s="277"/>
      <c r="V31" s="277"/>
      <c r="W31" s="277"/>
      <c r="X31" s="277"/>
      <c r="Y31" s="277"/>
      <c r="Z31" s="277"/>
      <c r="AA31" s="277"/>
      <c r="AB31" s="277"/>
      <c r="AC31" s="277"/>
      <c r="AD31" s="277">
        <f t="shared" si="0"/>
        <v>4</v>
      </c>
      <c r="AE31" s="277">
        <v>0</v>
      </c>
      <c r="AF31" s="277"/>
      <c r="AG31" s="277"/>
      <c r="AH31" s="277"/>
      <c r="AI31" s="277"/>
    </row>
    <row r="32" spans="1:35" ht="27" customHeight="1">
      <c r="A32" s="281" t="s">
        <v>335</v>
      </c>
      <c r="B32" s="279">
        <v>14</v>
      </c>
      <c r="C32" s="279">
        <v>13</v>
      </c>
      <c r="D32" s="279">
        <v>2</v>
      </c>
      <c r="E32" s="279">
        <v>1</v>
      </c>
      <c r="F32" s="279"/>
      <c r="G32" s="279"/>
      <c r="H32" s="279"/>
      <c r="I32" s="279">
        <v>1</v>
      </c>
      <c r="J32" s="279">
        <v>1</v>
      </c>
      <c r="K32" s="279"/>
      <c r="L32" s="279"/>
      <c r="M32" s="279"/>
      <c r="N32" s="279"/>
      <c r="O32" s="279"/>
      <c r="P32" s="279"/>
      <c r="Q32" s="279">
        <v>1</v>
      </c>
      <c r="R32" s="279"/>
      <c r="S32" s="279"/>
      <c r="T32" s="279"/>
      <c r="U32" s="279"/>
      <c r="V32" s="279"/>
      <c r="W32" s="279"/>
      <c r="X32" s="279"/>
      <c r="Y32" s="279"/>
      <c r="Z32" s="279"/>
      <c r="AA32" s="279"/>
      <c r="AB32" s="279"/>
      <c r="AC32" s="279"/>
      <c r="AD32" s="487">
        <f t="shared" si="0"/>
        <v>4</v>
      </c>
      <c r="AE32" s="279">
        <v>0</v>
      </c>
      <c r="AF32" s="279"/>
      <c r="AG32" s="279"/>
      <c r="AH32" s="279"/>
      <c r="AI32" s="279"/>
    </row>
    <row r="33" spans="1:35" ht="27" customHeight="1">
      <c r="A33" s="281" t="s">
        <v>332</v>
      </c>
      <c r="B33" s="279">
        <v>29</v>
      </c>
      <c r="C33" s="280">
        <v>19</v>
      </c>
      <c r="D33" s="277">
        <v>3</v>
      </c>
      <c r="E33" s="277"/>
      <c r="F33" s="277"/>
      <c r="G33" s="277"/>
      <c r="H33" s="277"/>
      <c r="I33" s="277"/>
      <c r="J33" s="277"/>
      <c r="K33" s="277">
        <v>1</v>
      </c>
      <c r="L33" s="277"/>
      <c r="M33" s="277"/>
      <c r="N33" s="277"/>
      <c r="O33" s="277"/>
      <c r="P33" s="277"/>
      <c r="Q33" s="277">
        <v>1</v>
      </c>
      <c r="R33" s="277"/>
      <c r="S33" s="277"/>
      <c r="T33" s="277">
        <v>1</v>
      </c>
      <c r="U33" s="277"/>
      <c r="V33" s="277"/>
      <c r="W33" s="277"/>
      <c r="X33" s="277"/>
      <c r="Y33" s="277"/>
      <c r="Z33" s="277"/>
      <c r="AA33" s="277"/>
      <c r="AB33" s="277"/>
      <c r="AC33" s="277"/>
      <c r="AD33" s="277">
        <f t="shared" si="0"/>
        <v>3</v>
      </c>
      <c r="AE33" s="277">
        <v>0</v>
      </c>
      <c r="AF33" s="277"/>
      <c r="AG33" s="277"/>
      <c r="AH33" s="277"/>
      <c r="AI33" s="277"/>
    </row>
    <row r="34" spans="1:35" ht="27" customHeight="1">
      <c r="A34" s="281" t="s">
        <v>333</v>
      </c>
      <c r="B34" s="279">
        <v>17</v>
      </c>
      <c r="C34" s="280">
        <v>17</v>
      </c>
      <c r="D34" s="277">
        <v>3</v>
      </c>
      <c r="E34" s="277"/>
      <c r="F34" s="277"/>
      <c r="G34" s="277"/>
      <c r="H34" s="277"/>
      <c r="I34" s="277">
        <v>2</v>
      </c>
      <c r="J34" s="277"/>
      <c r="K34" s="277"/>
      <c r="L34" s="277"/>
      <c r="M34" s="277"/>
      <c r="N34" s="277"/>
      <c r="O34" s="277"/>
      <c r="P34" s="277"/>
      <c r="Q34" s="277">
        <v>1</v>
      </c>
      <c r="R34" s="277"/>
      <c r="S34" s="277"/>
      <c r="T34" s="277"/>
      <c r="U34" s="277"/>
      <c r="V34" s="277"/>
      <c r="W34" s="277"/>
      <c r="X34" s="277"/>
      <c r="Y34" s="277"/>
      <c r="Z34" s="277"/>
      <c r="AA34" s="277"/>
      <c r="AB34" s="277"/>
      <c r="AC34" s="277"/>
      <c r="AD34" s="277">
        <f t="shared" si="0"/>
        <v>3</v>
      </c>
      <c r="AE34" s="277">
        <v>0</v>
      </c>
      <c r="AF34" s="277"/>
      <c r="AG34" s="277"/>
      <c r="AH34" s="277"/>
      <c r="AI34" s="277"/>
    </row>
    <row r="35" spans="1:35" ht="27" customHeight="1">
      <c r="A35" s="281" t="s">
        <v>847</v>
      </c>
      <c r="B35" s="279">
        <v>49</v>
      </c>
      <c r="C35" s="280">
        <v>45</v>
      </c>
      <c r="D35" s="277">
        <v>13</v>
      </c>
      <c r="E35" s="277">
        <v>3</v>
      </c>
      <c r="F35" s="277">
        <v>5</v>
      </c>
      <c r="G35" s="277">
        <v>2</v>
      </c>
      <c r="H35" s="277">
        <v>3</v>
      </c>
      <c r="I35" s="277">
        <v>3</v>
      </c>
      <c r="J35" s="277">
        <v>7</v>
      </c>
      <c r="K35" s="277">
        <v>0</v>
      </c>
      <c r="L35" s="277">
        <v>4</v>
      </c>
      <c r="M35" s="277">
        <v>3</v>
      </c>
      <c r="N35" s="277">
        <v>3</v>
      </c>
      <c r="O35" s="277">
        <v>0</v>
      </c>
      <c r="P35" s="277">
        <v>3</v>
      </c>
      <c r="Q35" s="277">
        <v>4</v>
      </c>
      <c r="R35" s="277">
        <v>3</v>
      </c>
      <c r="S35" s="277">
        <v>6</v>
      </c>
      <c r="T35" s="277">
        <v>0</v>
      </c>
      <c r="U35" s="277">
        <v>0</v>
      </c>
      <c r="V35" s="277">
        <v>0</v>
      </c>
      <c r="W35" s="277">
        <v>0</v>
      </c>
      <c r="X35" s="277">
        <v>0</v>
      </c>
      <c r="Y35" s="277">
        <v>0</v>
      </c>
      <c r="Z35" s="277">
        <v>0</v>
      </c>
      <c r="AA35" s="277">
        <v>0</v>
      </c>
      <c r="AB35" s="277">
        <v>0</v>
      </c>
      <c r="AC35" s="277">
        <v>0</v>
      </c>
      <c r="AD35" s="277">
        <f t="shared" si="0"/>
        <v>49</v>
      </c>
      <c r="AE35" s="277">
        <v>0</v>
      </c>
      <c r="AF35" s="277"/>
      <c r="AG35" s="277"/>
      <c r="AH35" s="277"/>
      <c r="AI35" s="277"/>
    </row>
    <row r="36" spans="1:35" ht="27" customHeight="1">
      <c r="A36" s="281" t="s">
        <v>1049</v>
      </c>
      <c r="B36" s="279">
        <v>54</v>
      </c>
      <c r="C36" s="280">
        <v>54</v>
      </c>
      <c r="D36" s="277">
        <v>0</v>
      </c>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f t="shared" si="0"/>
        <v>0</v>
      </c>
      <c r="AE36" s="277">
        <v>0</v>
      </c>
      <c r="AF36" s="277"/>
      <c r="AG36" s="277"/>
      <c r="AH36" s="277"/>
      <c r="AI36" s="277"/>
    </row>
    <row r="37" spans="1:35" ht="27" customHeight="1">
      <c r="A37" s="281" t="s">
        <v>1050</v>
      </c>
      <c r="B37" s="279">
        <v>61</v>
      </c>
      <c r="C37" s="280">
        <v>49</v>
      </c>
      <c r="D37" s="277">
        <v>20</v>
      </c>
      <c r="E37" s="277">
        <v>3</v>
      </c>
      <c r="F37" s="277">
        <v>5</v>
      </c>
      <c r="G37" s="277">
        <v>3</v>
      </c>
      <c r="H37" s="277">
        <v>3</v>
      </c>
      <c r="I37" s="277">
        <v>7</v>
      </c>
      <c r="J37" s="277">
        <v>4</v>
      </c>
      <c r="K37" s="277">
        <v>0</v>
      </c>
      <c r="L37" s="277">
        <v>3</v>
      </c>
      <c r="M37" s="277">
        <v>2</v>
      </c>
      <c r="N37" s="277">
        <v>4</v>
      </c>
      <c r="O37" s="277">
        <v>2</v>
      </c>
      <c r="P37" s="277">
        <v>0</v>
      </c>
      <c r="Q37" s="277">
        <v>5</v>
      </c>
      <c r="R37" s="277">
        <v>3</v>
      </c>
      <c r="S37" s="277">
        <v>5</v>
      </c>
      <c r="T37" s="282">
        <v>0</v>
      </c>
      <c r="U37" s="277"/>
      <c r="V37" s="277"/>
      <c r="W37" s="277"/>
      <c r="X37" s="277"/>
      <c r="Y37" s="277"/>
      <c r="Z37" s="277"/>
      <c r="AA37" s="277">
        <v>1</v>
      </c>
      <c r="AB37" s="277">
        <v>3</v>
      </c>
      <c r="AC37" s="277"/>
      <c r="AD37" s="277">
        <f t="shared" si="0"/>
        <v>53</v>
      </c>
      <c r="AE37" s="277">
        <v>1</v>
      </c>
      <c r="AF37" s="277"/>
      <c r="AG37" s="277"/>
      <c r="AH37" s="277"/>
      <c r="AI37" s="277"/>
    </row>
    <row r="38" spans="1:35" ht="27" customHeight="1">
      <c r="A38" s="281" t="s">
        <v>1057</v>
      </c>
      <c r="B38" s="279">
        <v>76</v>
      </c>
      <c r="C38" s="280">
        <v>70</v>
      </c>
      <c r="D38" s="277">
        <v>27</v>
      </c>
      <c r="E38" s="277">
        <v>15</v>
      </c>
      <c r="F38" s="277">
        <v>4</v>
      </c>
      <c r="G38" s="277">
        <v>7</v>
      </c>
      <c r="H38" s="277">
        <v>0</v>
      </c>
      <c r="I38" s="277">
        <v>11</v>
      </c>
      <c r="J38" s="277">
        <v>1</v>
      </c>
      <c r="K38" s="277">
        <v>4</v>
      </c>
      <c r="L38" s="277">
        <v>3</v>
      </c>
      <c r="M38" s="277">
        <v>3</v>
      </c>
      <c r="N38" s="277">
        <v>1</v>
      </c>
      <c r="O38" s="277">
        <v>4</v>
      </c>
      <c r="P38" s="277">
        <v>1</v>
      </c>
      <c r="Q38" s="277">
        <v>4</v>
      </c>
      <c r="R38" s="277">
        <v>2</v>
      </c>
      <c r="S38" s="277">
        <v>1</v>
      </c>
      <c r="T38" s="277">
        <v>1</v>
      </c>
      <c r="U38" s="277">
        <v>0</v>
      </c>
      <c r="V38" s="277">
        <v>0</v>
      </c>
      <c r="W38" s="277">
        <v>0</v>
      </c>
      <c r="X38" s="277">
        <v>0</v>
      </c>
      <c r="Y38" s="277">
        <v>0</v>
      </c>
      <c r="Z38" s="277">
        <v>0</v>
      </c>
      <c r="AA38" s="277">
        <v>0</v>
      </c>
      <c r="AB38" s="277">
        <v>1</v>
      </c>
      <c r="AC38" s="277">
        <v>0</v>
      </c>
      <c r="AD38" s="277">
        <f t="shared" si="0"/>
        <v>63</v>
      </c>
      <c r="AE38" s="277">
        <v>0</v>
      </c>
      <c r="AF38" s="277">
        <v>0</v>
      </c>
      <c r="AG38" s="277">
        <v>0</v>
      </c>
      <c r="AH38" s="277">
        <v>0</v>
      </c>
      <c r="AI38" s="277">
        <v>0</v>
      </c>
    </row>
    <row r="39" spans="1:35" ht="27" customHeight="1" thickBot="1">
      <c r="A39" s="281" t="s">
        <v>1065</v>
      </c>
      <c r="B39" s="279">
        <v>52</v>
      </c>
      <c r="C39" s="280">
        <v>49</v>
      </c>
      <c r="D39" s="277">
        <v>21</v>
      </c>
      <c r="E39" s="277">
        <v>7</v>
      </c>
      <c r="F39" s="277">
        <v>4</v>
      </c>
      <c r="G39" s="277">
        <v>9</v>
      </c>
      <c r="H39" s="277">
        <v>2</v>
      </c>
      <c r="I39" s="277">
        <v>6</v>
      </c>
      <c r="J39" s="277">
        <v>10</v>
      </c>
      <c r="K39" s="277">
        <v>3</v>
      </c>
      <c r="L39" s="277">
        <v>0</v>
      </c>
      <c r="M39" s="277">
        <v>1</v>
      </c>
      <c r="N39" s="277">
        <v>2</v>
      </c>
      <c r="O39" s="277">
        <v>1</v>
      </c>
      <c r="P39" s="277">
        <v>3</v>
      </c>
      <c r="Q39" s="277">
        <v>6</v>
      </c>
      <c r="R39" s="277">
        <v>4</v>
      </c>
      <c r="S39" s="277">
        <v>3</v>
      </c>
      <c r="T39" s="277">
        <v>0</v>
      </c>
      <c r="U39" s="277">
        <v>0</v>
      </c>
      <c r="V39" s="277">
        <v>0</v>
      </c>
      <c r="W39" s="277">
        <v>0</v>
      </c>
      <c r="X39" s="277">
        <v>0</v>
      </c>
      <c r="Y39" s="277">
        <v>0</v>
      </c>
      <c r="Z39" s="277">
        <v>0</v>
      </c>
      <c r="AA39" s="277">
        <v>0</v>
      </c>
      <c r="AB39" s="277">
        <v>2</v>
      </c>
      <c r="AC39" s="277">
        <v>0</v>
      </c>
      <c r="AD39" s="277">
        <f t="shared" si="0"/>
        <v>63</v>
      </c>
      <c r="AE39" s="277">
        <v>0</v>
      </c>
      <c r="AF39" s="277"/>
      <c r="AG39" s="277"/>
      <c r="AH39" s="277"/>
      <c r="AI39" s="277"/>
    </row>
    <row r="40" spans="1:35" ht="27" customHeight="1" thickTop="1" thickBot="1">
      <c r="A40" s="283" t="s">
        <v>672</v>
      </c>
      <c r="B40" s="284">
        <f>SUM(B4:B39)</f>
        <v>3663</v>
      </c>
      <c r="C40" s="284">
        <f t="shared" ref="C40:AI40" si="1">SUM(C4:C39)</f>
        <v>3205</v>
      </c>
      <c r="D40" s="284">
        <f t="shared" si="1"/>
        <v>778</v>
      </c>
      <c r="E40" s="284">
        <f t="shared" si="1"/>
        <v>122</v>
      </c>
      <c r="F40" s="284">
        <f t="shared" si="1"/>
        <v>121</v>
      </c>
      <c r="G40" s="284">
        <f t="shared" si="1"/>
        <v>87</v>
      </c>
      <c r="H40" s="284">
        <f t="shared" si="1"/>
        <v>26</v>
      </c>
      <c r="I40" s="284">
        <f t="shared" si="1"/>
        <v>175</v>
      </c>
      <c r="J40" s="284">
        <f t="shared" si="1"/>
        <v>72</v>
      </c>
      <c r="K40" s="284">
        <f t="shared" si="1"/>
        <v>86</v>
      </c>
      <c r="L40" s="284">
        <f t="shared" si="1"/>
        <v>152</v>
      </c>
      <c r="M40" s="284">
        <f t="shared" si="1"/>
        <v>27</v>
      </c>
      <c r="N40" s="284">
        <f t="shared" si="1"/>
        <v>43</v>
      </c>
      <c r="O40" s="284">
        <f t="shared" si="1"/>
        <v>15</v>
      </c>
      <c r="P40" s="284">
        <f t="shared" si="1"/>
        <v>19</v>
      </c>
      <c r="Q40" s="284">
        <f t="shared" si="1"/>
        <v>103</v>
      </c>
      <c r="R40" s="284">
        <f t="shared" si="1"/>
        <v>51</v>
      </c>
      <c r="S40" s="284">
        <f t="shared" si="1"/>
        <v>104</v>
      </c>
      <c r="T40" s="284">
        <f t="shared" si="1"/>
        <v>25</v>
      </c>
      <c r="U40" s="284">
        <f t="shared" si="1"/>
        <v>4</v>
      </c>
      <c r="V40" s="284">
        <f t="shared" si="1"/>
        <v>0</v>
      </c>
      <c r="W40" s="284">
        <f t="shared" si="1"/>
        <v>1</v>
      </c>
      <c r="X40" s="284">
        <f t="shared" si="1"/>
        <v>0</v>
      </c>
      <c r="Y40" s="284">
        <f t="shared" si="1"/>
        <v>0</v>
      </c>
      <c r="Z40" s="284">
        <f t="shared" si="1"/>
        <v>6</v>
      </c>
      <c r="AA40" s="284">
        <f t="shared" si="1"/>
        <v>1</v>
      </c>
      <c r="AB40" s="284">
        <f t="shared" si="1"/>
        <v>92</v>
      </c>
      <c r="AC40" s="284">
        <f t="shared" si="1"/>
        <v>1</v>
      </c>
      <c r="AD40" s="284">
        <f t="shared" si="1"/>
        <v>1333</v>
      </c>
      <c r="AE40" s="284">
        <f t="shared" si="1"/>
        <v>6</v>
      </c>
      <c r="AF40" s="284">
        <f t="shared" si="1"/>
        <v>3</v>
      </c>
      <c r="AG40" s="284">
        <f t="shared" si="1"/>
        <v>0</v>
      </c>
      <c r="AH40" s="284">
        <f t="shared" si="1"/>
        <v>3</v>
      </c>
      <c r="AI40" s="284">
        <f t="shared" si="1"/>
        <v>0</v>
      </c>
    </row>
    <row r="41" spans="1:35" ht="27" customHeight="1" thickTop="1">
      <c r="A41" s="285" t="s">
        <v>336</v>
      </c>
      <c r="B41" s="286">
        <v>2511</v>
      </c>
      <c r="C41" s="286">
        <v>2045</v>
      </c>
      <c r="D41" s="286">
        <v>559</v>
      </c>
      <c r="E41" s="286">
        <v>123</v>
      </c>
      <c r="F41" s="286">
        <v>88</v>
      </c>
      <c r="G41" s="286">
        <v>87</v>
      </c>
      <c r="H41" s="286">
        <v>35</v>
      </c>
      <c r="I41" s="286">
        <v>140</v>
      </c>
      <c r="J41" s="286">
        <v>51</v>
      </c>
      <c r="K41" s="286">
        <v>165</v>
      </c>
      <c r="L41" s="286">
        <v>151</v>
      </c>
      <c r="M41" s="286">
        <v>6</v>
      </c>
      <c r="N41" s="286">
        <v>41</v>
      </c>
      <c r="O41" s="286">
        <v>26</v>
      </c>
      <c r="P41" s="286">
        <v>14</v>
      </c>
      <c r="Q41" s="286">
        <v>110</v>
      </c>
      <c r="R41" s="286">
        <v>42</v>
      </c>
      <c r="S41" s="286">
        <v>211</v>
      </c>
      <c r="T41" s="286">
        <v>6</v>
      </c>
      <c r="U41" s="286">
        <v>3</v>
      </c>
      <c r="V41" s="286">
        <v>0</v>
      </c>
      <c r="W41" s="286">
        <v>0</v>
      </c>
      <c r="X41" s="286">
        <v>0</v>
      </c>
      <c r="Y41" s="286">
        <v>0</v>
      </c>
      <c r="Z41" s="286">
        <v>0</v>
      </c>
      <c r="AA41" s="286">
        <v>3</v>
      </c>
      <c r="AB41" s="622">
        <v>55</v>
      </c>
      <c r="AC41" s="286">
        <v>0</v>
      </c>
      <c r="AD41" s="286">
        <f t="shared" si="0"/>
        <v>1357</v>
      </c>
      <c r="AE41" s="287">
        <v>3</v>
      </c>
      <c r="AF41" s="287">
        <v>2</v>
      </c>
      <c r="AG41" s="287">
        <v>1</v>
      </c>
      <c r="AH41" s="287">
        <v>2</v>
      </c>
      <c r="AI41" s="287"/>
    </row>
    <row r="42" spans="1:35" ht="27" customHeight="1">
      <c r="A42" s="288" t="s">
        <v>337</v>
      </c>
      <c r="B42" s="277">
        <v>1195</v>
      </c>
      <c r="C42" s="277">
        <v>1131</v>
      </c>
      <c r="D42" s="277">
        <v>166</v>
      </c>
      <c r="E42" s="277">
        <v>14</v>
      </c>
      <c r="F42" s="277">
        <v>21</v>
      </c>
      <c r="G42" s="277">
        <v>6</v>
      </c>
      <c r="H42" s="277">
        <v>15</v>
      </c>
      <c r="I42" s="277">
        <v>26</v>
      </c>
      <c r="J42" s="277">
        <v>8</v>
      </c>
      <c r="K42" s="277">
        <v>18</v>
      </c>
      <c r="L42" s="277">
        <v>42</v>
      </c>
      <c r="M42" s="277">
        <v>7</v>
      </c>
      <c r="N42" s="277">
        <v>10</v>
      </c>
      <c r="O42" s="277">
        <v>6</v>
      </c>
      <c r="P42" s="277">
        <v>8</v>
      </c>
      <c r="Q42" s="277">
        <v>14</v>
      </c>
      <c r="R42" s="277">
        <v>9</v>
      </c>
      <c r="S42" s="277">
        <v>34</v>
      </c>
      <c r="T42" s="277">
        <v>0</v>
      </c>
      <c r="U42" s="277">
        <v>0</v>
      </c>
      <c r="V42" s="277">
        <v>0</v>
      </c>
      <c r="W42" s="277">
        <v>0</v>
      </c>
      <c r="X42" s="277">
        <v>0</v>
      </c>
      <c r="Y42" s="277">
        <v>0</v>
      </c>
      <c r="Z42" s="277">
        <v>0</v>
      </c>
      <c r="AA42" s="277">
        <v>0</v>
      </c>
      <c r="AB42" s="423">
        <v>35</v>
      </c>
      <c r="AC42" s="277">
        <v>0</v>
      </c>
      <c r="AD42" s="277">
        <f t="shared" si="0"/>
        <v>273</v>
      </c>
      <c r="AE42" s="289">
        <v>9</v>
      </c>
      <c r="AF42" s="289">
        <v>11</v>
      </c>
      <c r="AG42" s="289"/>
      <c r="AH42" s="289">
        <v>6</v>
      </c>
      <c r="AI42" s="289"/>
    </row>
    <row r="43" spans="1:35" ht="27" customHeight="1">
      <c r="A43" s="288" t="s">
        <v>338</v>
      </c>
      <c r="B43" s="277">
        <v>1098</v>
      </c>
      <c r="C43" s="277">
        <v>648</v>
      </c>
      <c r="D43" s="277">
        <v>132</v>
      </c>
      <c r="E43" s="277">
        <v>10</v>
      </c>
      <c r="F43" s="277">
        <v>28</v>
      </c>
      <c r="G43" s="277">
        <v>10</v>
      </c>
      <c r="H43" s="277">
        <v>4</v>
      </c>
      <c r="I43" s="277">
        <v>24</v>
      </c>
      <c r="J43" s="277">
        <v>9</v>
      </c>
      <c r="K43" s="277">
        <v>16</v>
      </c>
      <c r="L43" s="277">
        <v>41</v>
      </c>
      <c r="M43" s="277">
        <v>0</v>
      </c>
      <c r="N43" s="277">
        <v>2</v>
      </c>
      <c r="O43" s="277">
        <v>1</v>
      </c>
      <c r="P43" s="277">
        <v>1</v>
      </c>
      <c r="Q43" s="277">
        <v>9</v>
      </c>
      <c r="R43" s="277">
        <v>5</v>
      </c>
      <c r="S43" s="277">
        <v>14</v>
      </c>
      <c r="T43" s="277">
        <v>1</v>
      </c>
      <c r="U43" s="277">
        <v>1</v>
      </c>
      <c r="V43" s="277">
        <v>0</v>
      </c>
      <c r="W43" s="277">
        <v>0</v>
      </c>
      <c r="X43" s="277">
        <v>0</v>
      </c>
      <c r="Y43" s="277">
        <v>0</v>
      </c>
      <c r="Z43" s="277">
        <v>0</v>
      </c>
      <c r="AA43" s="277">
        <v>0</v>
      </c>
      <c r="AB43" s="423">
        <v>27</v>
      </c>
      <c r="AC43" s="277">
        <v>0</v>
      </c>
      <c r="AD43" s="277">
        <f t="shared" si="0"/>
        <v>203</v>
      </c>
      <c r="AE43" s="289">
        <v>0</v>
      </c>
      <c r="AF43" s="289"/>
      <c r="AG43" s="289"/>
      <c r="AH43" s="289"/>
      <c r="AI43" s="289"/>
    </row>
    <row r="44" spans="1:35" ht="27" customHeight="1">
      <c r="A44" s="430" t="s">
        <v>313</v>
      </c>
      <c r="B44" s="456">
        <v>707</v>
      </c>
      <c r="C44" s="420">
        <v>520</v>
      </c>
      <c r="D44" s="420">
        <v>175</v>
      </c>
      <c r="E44" s="420">
        <v>23</v>
      </c>
      <c r="F44" s="420">
        <v>26</v>
      </c>
      <c r="G44" s="420">
        <v>17</v>
      </c>
      <c r="H44" s="420">
        <v>12</v>
      </c>
      <c r="I44" s="420">
        <v>43</v>
      </c>
      <c r="J44" s="420">
        <v>12</v>
      </c>
      <c r="K44" s="420">
        <v>16</v>
      </c>
      <c r="L44" s="420">
        <v>29</v>
      </c>
      <c r="M44" s="420">
        <v>2</v>
      </c>
      <c r="N44" s="420">
        <v>6</v>
      </c>
      <c r="O44" s="420">
        <v>3</v>
      </c>
      <c r="P44" s="420">
        <v>10</v>
      </c>
      <c r="Q44" s="420">
        <v>27</v>
      </c>
      <c r="R44" s="420">
        <v>6</v>
      </c>
      <c r="S44" s="420">
        <v>9</v>
      </c>
      <c r="T44" s="420">
        <v>3</v>
      </c>
      <c r="U44" s="420">
        <v>1</v>
      </c>
      <c r="V44" s="420">
        <v>0</v>
      </c>
      <c r="W44" s="420">
        <v>0</v>
      </c>
      <c r="X44" s="420">
        <v>0</v>
      </c>
      <c r="Y44" s="420">
        <v>0</v>
      </c>
      <c r="Z44" s="420">
        <v>0</v>
      </c>
      <c r="AA44" s="420">
        <v>1</v>
      </c>
      <c r="AB44" s="623">
        <v>33</v>
      </c>
      <c r="AC44" s="420">
        <v>0</v>
      </c>
      <c r="AD44" s="420">
        <f t="shared" si="0"/>
        <v>279</v>
      </c>
      <c r="AE44" s="420">
        <v>0</v>
      </c>
      <c r="AF44" s="420">
        <v>0</v>
      </c>
      <c r="AG44" s="420"/>
      <c r="AH44" s="420"/>
      <c r="AI44" s="420"/>
    </row>
    <row r="45" spans="1:35" ht="27" customHeight="1" thickBot="1">
      <c r="A45" s="431" t="s">
        <v>339</v>
      </c>
      <c r="B45" s="290">
        <v>1382</v>
      </c>
      <c r="C45" s="290">
        <v>1159</v>
      </c>
      <c r="D45" s="290">
        <v>383</v>
      </c>
      <c r="E45" s="290">
        <v>82</v>
      </c>
      <c r="F45" s="290">
        <v>44</v>
      </c>
      <c r="G45" s="290">
        <v>46</v>
      </c>
      <c r="H45" s="290">
        <v>65</v>
      </c>
      <c r="I45" s="290">
        <v>67</v>
      </c>
      <c r="J45" s="290">
        <v>12</v>
      </c>
      <c r="K45" s="290">
        <v>39</v>
      </c>
      <c r="L45" s="290">
        <v>43</v>
      </c>
      <c r="M45" s="290">
        <v>3</v>
      </c>
      <c r="N45" s="290">
        <v>11</v>
      </c>
      <c r="O45" s="290">
        <v>12</v>
      </c>
      <c r="P45" s="290">
        <v>21</v>
      </c>
      <c r="Q45" s="290">
        <v>28</v>
      </c>
      <c r="R45" s="290">
        <v>9</v>
      </c>
      <c r="S45" s="290">
        <v>29</v>
      </c>
      <c r="T45" s="290">
        <v>8</v>
      </c>
      <c r="U45" s="290">
        <v>3</v>
      </c>
      <c r="V45" s="290">
        <v>0</v>
      </c>
      <c r="W45" s="290">
        <v>0</v>
      </c>
      <c r="X45" s="290">
        <v>0</v>
      </c>
      <c r="Y45" s="290">
        <v>0</v>
      </c>
      <c r="Z45" s="290">
        <v>0</v>
      </c>
      <c r="AA45" s="290">
        <v>1</v>
      </c>
      <c r="AB45" s="624">
        <v>55</v>
      </c>
      <c r="AC45" s="290">
        <v>0</v>
      </c>
      <c r="AD45" s="290">
        <f t="shared" si="0"/>
        <v>578</v>
      </c>
      <c r="AE45" s="432">
        <v>1</v>
      </c>
      <c r="AF45" s="432">
        <v>30</v>
      </c>
      <c r="AG45" s="432">
        <v>4</v>
      </c>
      <c r="AH45" s="432"/>
      <c r="AI45" s="432"/>
    </row>
    <row r="46" spans="1:35" ht="27" customHeight="1" thickTop="1">
      <c r="A46" s="291" t="s">
        <v>673</v>
      </c>
      <c r="B46" s="279">
        <f>SUM(B40:B45)</f>
        <v>10556</v>
      </c>
      <c r="C46" s="279">
        <f>SUM(C40:C45)</f>
        <v>8708</v>
      </c>
      <c r="D46" s="279">
        <f>SUM(D40:D45)</f>
        <v>2193</v>
      </c>
      <c r="E46" s="279">
        <f>SUM(E40:E45)</f>
        <v>374</v>
      </c>
      <c r="F46" s="279">
        <f t="shared" ref="F46:AI46" si="2">SUM(F40:F45)</f>
        <v>328</v>
      </c>
      <c r="G46" s="279">
        <f t="shared" si="2"/>
        <v>253</v>
      </c>
      <c r="H46" s="279">
        <f t="shared" si="2"/>
        <v>157</v>
      </c>
      <c r="I46" s="279">
        <f t="shared" si="2"/>
        <v>475</v>
      </c>
      <c r="J46" s="279">
        <f t="shared" si="2"/>
        <v>164</v>
      </c>
      <c r="K46" s="279">
        <f t="shared" si="2"/>
        <v>340</v>
      </c>
      <c r="L46" s="279">
        <f t="shared" si="2"/>
        <v>458</v>
      </c>
      <c r="M46" s="279">
        <f t="shared" si="2"/>
        <v>45</v>
      </c>
      <c r="N46" s="279">
        <f t="shared" si="2"/>
        <v>113</v>
      </c>
      <c r="O46" s="279">
        <f t="shared" si="2"/>
        <v>63</v>
      </c>
      <c r="P46" s="279">
        <f t="shared" si="2"/>
        <v>73</v>
      </c>
      <c r="Q46" s="279">
        <f t="shared" si="2"/>
        <v>291</v>
      </c>
      <c r="R46" s="279">
        <f t="shared" si="2"/>
        <v>122</v>
      </c>
      <c r="S46" s="279">
        <f t="shared" si="2"/>
        <v>401</v>
      </c>
      <c r="T46" s="279">
        <f t="shared" si="2"/>
        <v>43</v>
      </c>
      <c r="U46" s="279">
        <f t="shared" si="2"/>
        <v>12</v>
      </c>
      <c r="V46" s="279">
        <f t="shared" si="2"/>
        <v>0</v>
      </c>
      <c r="W46" s="279">
        <f t="shared" si="2"/>
        <v>1</v>
      </c>
      <c r="X46" s="279">
        <f t="shared" si="2"/>
        <v>0</v>
      </c>
      <c r="Y46" s="279">
        <f t="shared" si="2"/>
        <v>0</v>
      </c>
      <c r="Z46" s="279">
        <f t="shared" si="2"/>
        <v>6</v>
      </c>
      <c r="AA46" s="279">
        <f t="shared" si="2"/>
        <v>6</v>
      </c>
      <c r="AB46" s="279">
        <f t="shared" si="2"/>
        <v>297</v>
      </c>
      <c r="AC46" s="279">
        <f t="shared" si="2"/>
        <v>1</v>
      </c>
      <c r="AD46" s="279">
        <f t="shared" si="2"/>
        <v>4023</v>
      </c>
      <c r="AE46" s="279">
        <f t="shared" si="2"/>
        <v>19</v>
      </c>
      <c r="AF46" s="279">
        <f t="shared" si="2"/>
        <v>46</v>
      </c>
      <c r="AG46" s="279">
        <f t="shared" si="2"/>
        <v>5</v>
      </c>
      <c r="AH46" s="279">
        <f t="shared" si="2"/>
        <v>11</v>
      </c>
      <c r="AI46" s="279">
        <f t="shared" si="2"/>
        <v>0</v>
      </c>
    </row>
    <row r="47" spans="1:35" ht="18.95" customHeight="1">
      <c r="A47" s="782" t="str">
        <f ca="1">"（注）１　不適合内容は、P."&amp;RIGHT(CELL("filename",'32'!A1),LEN(CELL("filename",'32'!A1))-FIND("]",CELL("filename",'32'!A1)))&amp;"に記載した。"</f>
        <v>（注）１　不適合内容は、P.32に記載した。</v>
      </c>
      <c r="B47" s="783"/>
      <c r="C47" s="783"/>
      <c r="D47" s="783"/>
      <c r="E47" s="783"/>
      <c r="F47" s="783"/>
      <c r="G47" s="783"/>
      <c r="H47" s="783"/>
      <c r="I47" s="783"/>
      <c r="J47" s="783"/>
      <c r="K47" s="783"/>
      <c r="AE47" s="292">
        <v>0</v>
      </c>
    </row>
    <row r="48" spans="1:35" ht="18.95" customHeight="1">
      <c r="A48" s="293"/>
      <c r="B48" s="294"/>
      <c r="C48" s="294"/>
      <c r="D48" s="294"/>
      <c r="E48" s="294"/>
      <c r="F48" s="294"/>
      <c r="G48" s="294"/>
      <c r="H48" s="294"/>
      <c r="I48" s="294"/>
      <c r="J48" s="294"/>
      <c r="K48" s="294"/>
      <c r="AE48" s="292">
        <v>0</v>
      </c>
    </row>
    <row r="49" spans="1:31" ht="18.95" customHeight="1">
      <c r="AE49" s="292">
        <v>0</v>
      </c>
    </row>
    <row r="50" spans="1:31" ht="18.95" customHeight="1">
      <c r="D50" s="295"/>
      <c r="AE50" s="292">
        <v>0</v>
      </c>
    </row>
    <row r="51" spans="1:31" ht="18.95" customHeight="1">
      <c r="A51" s="450"/>
      <c r="AE51" s="292">
        <v>0</v>
      </c>
    </row>
    <row r="52" spans="1:31" ht="18.95" customHeight="1">
      <c r="AE52" s="292">
        <v>0</v>
      </c>
    </row>
  </sheetData>
  <mergeCells count="9">
    <mergeCell ref="AE2:AE3"/>
    <mergeCell ref="AF2:AF3"/>
    <mergeCell ref="AG2:AI2"/>
    <mergeCell ref="A47:K47"/>
    <mergeCell ref="A2:A3"/>
    <mergeCell ref="B2:B3"/>
    <mergeCell ref="C2:C3"/>
    <mergeCell ref="D2:D3"/>
    <mergeCell ref="E2:AD2"/>
  </mergeCells>
  <phoneticPr fontId="2"/>
  <printOptions horizontalCentered="1"/>
  <pageMargins left="0.78740157480314965" right="0.78740157480314965" top="0.98425196850393704" bottom="0.98425196850393704" header="0.51181102362204722" footer="0.51181102362204722"/>
  <pageSetup paperSize="9" scale="63" firstPageNumber="30" fitToHeight="2" orientation="landscape" useFirstPageNumber="1" r:id="rId1"/>
  <headerFooter scaleWithDoc="0" alignWithMargins="0">
    <oddFooter>&amp;C&amp;P</odd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zoomScaleNormal="100" workbookViewId="0"/>
  </sheetViews>
  <sheetFormatPr defaultRowHeight="13.5"/>
  <sheetData/>
  <phoneticPr fontId="2"/>
  <printOptions horizontalCentered="1"/>
  <pageMargins left="0.78740157480314965" right="0.78740157480314965" top="0.98425196850393704" bottom="0.98425196850393704" header="0.51181102362204722" footer="0.51181102362204722"/>
  <pageSetup paperSize="9" scale="68" orientation="landscape" r:id="rId1"/>
  <headerFooter scaleWithDoc="0" alignWithMargins="0">
    <oddFooter>&amp;C&amp;A</oddFooter>
  </headerFooter>
  <drawing r:id="rId2"/>
  <legacyDrawing r:id="rId3"/>
  <oleObjects>
    <mc:AlternateContent xmlns:mc="http://schemas.openxmlformats.org/markup-compatibility/2006">
      <mc:Choice Requires="x14">
        <oleObject progId="Word.Document.8" shapeId="96257" r:id="rId4">
          <objectPr defaultSize="0" autoPict="0" r:id="rId5">
            <anchor moveWithCells="1">
              <from>
                <xdr:col>0</xdr:col>
                <xdr:colOff>0</xdr:colOff>
                <xdr:row>0</xdr:row>
                <xdr:rowOff>0</xdr:rowOff>
              </from>
              <to>
                <xdr:col>8</xdr:col>
                <xdr:colOff>552450</xdr:colOff>
                <xdr:row>53</xdr:row>
                <xdr:rowOff>95250</xdr:rowOff>
              </to>
            </anchor>
          </objectPr>
        </oleObject>
      </mc:Choice>
      <mc:Fallback>
        <oleObject progId="Word.Document.8" shapeId="96257" r:id="rId4"/>
      </mc:Fallback>
    </mc:AlternateContent>
    <mc:AlternateContent xmlns:mc="http://schemas.openxmlformats.org/markup-compatibility/2006">
      <mc:Choice Requires="x14">
        <oleObject progId="Word.Document.8" shapeId="96259" r:id="rId6">
          <objectPr defaultSize="0" autoPict="0" r:id="rId5">
            <anchor moveWithCells="1">
              <from>
                <xdr:col>0</xdr:col>
                <xdr:colOff>0</xdr:colOff>
                <xdr:row>0</xdr:row>
                <xdr:rowOff>0</xdr:rowOff>
              </from>
              <to>
                <xdr:col>8</xdr:col>
                <xdr:colOff>552450</xdr:colOff>
                <xdr:row>53</xdr:row>
                <xdr:rowOff>95250</xdr:rowOff>
              </to>
            </anchor>
          </objectPr>
        </oleObject>
      </mc:Choice>
      <mc:Fallback>
        <oleObject progId="Word.Document.8" shapeId="96259" r:id="rId6"/>
      </mc:Fallback>
    </mc:AlternateContent>
    <mc:AlternateContent xmlns:mc="http://schemas.openxmlformats.org/markup-compatibility/2006">
      <mc:Choice Requires="x14">
        <oleObject progId="Word.Document.8" shapeId="96260" r:id="rId7">
          <objectPr defaultSize="0" autoPict="0" r:id="rId8">
            <anchor moveWithCells="1">
              <from>
                <xdr:col>8</xdr:col>
                <xdr:colOff>638175</xdr:colOff>
                <xdr:row>0</xdr:row>
                <xdr:rowOff>0</xdr:rowOff>
              </from>
              <to>
                <xdr:col>17</xdr:col>
                <xdr:colOff>495300</xdr:colOff>
                <xdr:row>53</xdr:row>
                <xdr:rowOff>95250</xdr:rowOff>
              </to>
            </anchor>
          </objectPr>
        </oleObject>
      </mc:Choice>
      <mc:Fallback>
        <oleObject progId="Word.Document.8" shapeId="96260" r:id="rId7"/>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J14"/>
  <sheetViews>
    <sheetView showGridLines="0" zoomScaleNormal="100" workbookViewId="0">
      <selection activeCell="I6" sqref="I6"/>
    </sheetView>
  </sheetViews>
  <sheetFormatPr defaultRowHeight="13.5"/>
  <cols>
    <col min="1" max="1" width="13.625" customWidth="1"/>
    <col min="2" max="2" width="14.875" customWidth="1"/>
    <col min="3" max="3" width="11.25" customWidth="1"/>
    <col min="4" max="10" width="14.625" customWidth="1"/>
  </cols>
  <sheetData>
    <row r="2" spans="1:10" s="35" customFormat="1" ht="15" customHeight="1">
      <c r="A2" s="792" t="s">
        <v>674</v>
      </c>
      <c r="B2" s="793"/>
      <c r="C2" s="794"/>
      <c r="D2" s="297" t="s">
        <v>675</v>
      </c>
      <c r="E2" s="298" t="s">
        <v>676</v>
      </c>
      <c r="F2" s="299" t="s">
        <v>48</v>
      </c>
      <c r="G2" s="300" t="s">
        <v>677</v>
      </c>
      <c r="H2" s="300"/>
      <c r="I2" s="421"/>
      <c r="J2" s="297" t="s">
        <v>678</v>
      </c>
    </row>
    <row r="3" spans="1:10" s="35" customFormat="1" ht="15" customHeight="1">
      <c r="A3" s="795"/>
      <c r="B3" s="796"/>
      <c r="C3" s="797"/>
      <c r="D3" s="302" t="s">
        <v>679</v>
      </c>
      <c r="E3" s="303" t="s">
        <v>680</v>
      </c>
      <c r="F3" s="303" t="s">
        <v>681</v>
      </c>
      <c r="G3" s="303" t="s">
        <v>682</v>
      </c>
      <c r="H3" s="303" t="s">
        <v>768</v>
      </c>
      <c r="I3" s="303" t="s">
        <v>683</v>
      </c>
      <c r="J3" s="302" t="s">
        <v>193</v>
      </c>
    </row>
    <row r="4" spans="1:10" ht="15" customHeight="1">
      <c r="A4" s="304"/>
      <c r="B4" s="305" t="s">
        <v>684</v>
      </c>
      <c r="C4" s="306"/>
      <c r="D4" s="307"/>
      <c r="E4" s="307"/>
      <c r="F4" s="307"/>
      <c r="G4" s="307"/>
      <c r="H4" s="307"/>
      <c r="I4" s="307"/>
      <c r="J4" s="307"/>
    </row>
    <row r="5" spans="1:10" ht="15" customHeight="1">
      <c r="A5" s="308" t="s">
        <v>685</v>
      </c>
      <c r="B5" s="309" t="s">
        <v>686</v>
      </c>
      <c r="C5" s="306" t="s">
        <v>687</v>
      </c>
      <c r="D5" s="310">
        <f>'30-31'!C46/'30-31'!B46*100</f>
        <v>82.49336870026525</v>
      </c>
      <c r="E5" s="310">
        <f>'30-31'!C41/'30-31'!B41*100</f>
        <v>81.441656710473922</v>
      </c>
      <c r="F5" s="310">
        <f>'30-31'!C42/'30-31'!B42*100</f>
        <v>94.644351464435147</v>
      </c>
      <c r="G5" s="310">
        <f>'30-31'!C43/'30-31'!B43*100</f>
        <v>59.016393442622949</v>
      </c>
      <c r="H5" s="310">
        <f>'30-31'!C44/'30-31'!B44*100</f>
        <v>73.550212164073542</v>
      </c>
      <c r="I5" s="310">
        <f>'30-31'!C45/'30-31'!B45*100</f>
        <v>83.863965267727934</v>
      </c>
      <c r="J5" s="310">
        <f>'30-31'!C40/'30-31'!B40*100</f>
        <v>87.496587496587495</v>
      </c>
    </row>
    <row r="6" spans="1:10" ht="15" customHeight="1">
      <c r="A6" s="311"/>
      <c r="B6" s="312" t="s">
        <v>688</v>
      </c>
      <c r="C6" s="313"/>
      <c r="D6" s="307"/>
      <c r="E6" s="307"/>
      <c r="F6" s="307"/>
      <c r="G6" s="307"/>
      <c r="H6" s="307"/>
      <c r="I6" s="307"/>
      <c r="J6" s="314"/>
    </row>
    <row r="7" spans="1:10" ht="15" customHeight="1">
      <c r="A7" s="304"/>
      <c r="B7" s="315" t="s">
        <v>689</v>
      </c>
      <c r="C7" s="306"/>
      <c r="D7" s="316"/>
      <c r="E7" s="316"/>
      <c r="F7" s="316"/>
      <c r="G7" s="316"/>
      <c r="H7" s="316"/>
      <c r="I7" s="316"/>
      <c r="J7" s="307"/>
    </row>
    <row r="8" spans="1:10" ht="15" customHeight="1">
      <c r="A8" s="308" t="s">
        <v>690</v>
      </c>
      <c r="B8" s="309" t="s">
        <v>686</v>
      </c>
      <c r="C8" s="306" t="s">
        <v>687</v>
      </c>
      <c r="D8" s="310">
        <f>'30-31'!D46/'30-31'!C46*100</f>
        <v>25.183739090491503</v>
      </c>
      <c r="E8" s="310">
        <f>'30-31'!D41/'30-31'!C41*100</f>
        <v>27.334963325183377</v>
      </c>
      <c r="F8" s="310">
        <f>'30-31'!D42/'30-31'!C42*100</f>
        <v>14.677276746242264</v>
      </c>
      <c r="G8" s="310">
        <f>'30-31'!D43/'30-31'!C43*100</f>
        <v>20.37037037037037</v>
      </c>
      <c r="H8" s="310">
        <f>'30-31'!D44/'30-31'!C44*100</f>
        <v>33.653846153846153</v>
      </c>
      <c r="I8" s="310">
        <f>'30-31'!D45/'30-31'!C45*100</f>
        <v>33.045729076790337</v>
      </c>
      <c r="J8" s="310">
        <f>'30-31'!D40/'30-31'!C40*100</f>
        <v>24.274570982839315</v>
      </c>
    </row>
    <row r="9" spans="1:10" ht="15" customHeight="1">
      <c r="A9" s="304"/>
      <c r="B9" s="315" t="s">
        <v>684</v>
      </c>
      <c r="C9" s="306"/>
      <c r="D9" s="314"/>
      <c r="E9" s="314"/>
      <c r="F9" s="314"/>
      <c r="G9" s="314"/>
      <c r="H9" s="314"/>
      <c r="I9" s="314"/>
      <c r="J9" s="307"/>
    </row>
    <row r="10" spans="1:10" ht="15" customHeight="1">
      <c r="A10" s="298"/>
      <c r="B10" s="317" t="s">
        <v>691</v>
      </c>
      <c r="C10" s="301"/>
      <c r="D10" s="307"/>
      <c r="E10" s="307"/>
      <c r="F10" s="307"/>
      <c r="G10" s="307"/>
      <c r="H10" s="307"/>
      <c r="I10" s="307"/>
      <c r="J10" s="316"/>
    </row>
    <row r="11" spans="1:10" ht="15" customHeight="1">
      <c r="A11" s="308" t="s">
        <v>692</v>
      </c>
      <c r="B11" s="309" t="s">
        <v>686</v>
      </c>
      <c r="C11" s="306" t="s">
        <v>687</v>
      </c>
      <c r="D11" s="483">
        <f>'30-31'!AE46/'30-31'!C46*100</f>
        <v>0.2181901699586587</v>
      </c>
      <c r="E11" s="483">
        <f>'30-31'!AE41/'30-31'!C41*100</f>
        <v>0.14669926650366749</v>
      </c>
      <c r="F11" s="483">
        <f>'30-31'!AE42/'30-31'!C42*100</f>
        <v>0.79575596816976124</v>
      </c>
      <c r="G11" s="484">
        <f>'30-31'!AE43/'30-31'!C43*100</f>
        <v>0</v>
      </c>
      <c r="H11" s="484">
        <f>'30-31'!AE44/'30-31'!C44*100</f>
        <v>0</v>
      </c>
      <c r="I11" s="483">
        <f>'30-31'!AE45/'30-31'!C45*100</f>
        <v>8.6281276962899056E-2</v>
      </c>
      <c r="J11" s="483">
        <f>'30-31'!AE40/'30-31'!C40*100</f>
        <v>0.18720748829953199</v>
      </c>
    </row>
    <row r="12" spans="1:10" ht="15" customHeight="1">
      <c r="A12" s="311"/>
      <c r="B12" s="312" t="s">
        <v>684</v>
      </c>
      <c r="C12" s="313"/>
      <c r="D12" s="314"/>
      <c r="E12" s="314"/>
      <c r="F12" s="314"/>
      <c r="G12" s="314"/>
      <c r="H12" s="314"/>
      <c r="I12" s="314"/>
      <c r="J12" s="314"/>
    </row>
    <row r="13" spans="1:10">
      <c r="B13" s="36" t="s">
        <v>676</v>
      </c>
    </row>
    <row r="14" spans="1:10">
      <c r="C14" t="s">
        <v>676</v>
      </c>
    </row>
  </sheetData>
  <mergeCells count="1">
    <mergeCell ref="A2:C3"/>
  </mergeCells>
  <phoneticPr fontId="2"/>
  <printOptions horizontalCentered="1"/>
  <pageMargins left="0.78740157480314965" right="0.78740157480314965" top="0.98425196850393704" bottom="0.98425196850393704" header="0.51181102362204722" footer="0.51181102362204722"/>
  <pageSetup paperSize="9" scale="9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K13:M13"/>
  <sheetViews>
    <sheetView zoomScaleNormal="100" zoomScaleSheetLayoutView="100" workbookViewId="0"/>
  </sheetViews>
  <sheetFormatPr defaultRowHeight="13.5"/>
  <sheetData>
    <row r="13" spans="11:13">
      <c r="K13" s="1"/>
      <c r="L13" s="1"/>
      <c r="M13" s="1"/>
    </row>
  </sheetData>
  <phoneticPr fontId="2"/>
  <printOptions horizontalCentered="1"/>
  <pageMargins left="0.78740157480314965" right="0.78740157480314965" top="0.98425196850393704" bottom="0.98425196850393704" header="0.51181102362204722" footer="0.51181102362204722"/>
  <pageSetup paperSize="9" scale="96" orientation="portrait" r:id="rId1"/>
  <headerFooter scaleWithDoc="0" alignWithMargins="0">
    <oddFooter>&amp;C&amp;A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zoomScaleNormal="100" zoomScaleSheetLayoutView="100" workbookViewId="0"/>
  </sheetViews>
  <sheetFormatPr defaultColWidth="9" defaultRowHeight="13.5"/>
  <cols>
    <col min="1" max="16384" width="9" style="27"/>
  </cols>
  <sheetData/>
  <phoneticPr fontId="2"/>
  <printOptions horizontalCentered="1"/>
  <pageMargins left="0.78740157480314965" right="0.78740157480314965" top="0.98425196850393704" bottom="0.98425196850393704" header="0.51181102362204722" footer="0.51181102362204722"/>
  <pageSetup paperSize="9" scale="96" orientation="portrait" r:id="rId1"/>
  <headerFooter scaleWithDoc="0" alignWithMargins="0">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R26"/>
  <sheetViews>
    <sheetView showZeros="0" zoomScaleNormal="100" zoomScaleSheetLayoutView="80" workbookViewId="0">
      <pane xSplit="2" ySplit="5" topLeftCell="C6" activePane="bottomRight" state="frozen"/>
      <selection pane="topRight"/>
      <selection pane="bottomLeft"/>
      <selection pane="bottomRight"/>
    </sheetView>
  </sheetViews>
  <sheetFormatPr defaultColWidth="9" defaultRowHeight="18" customHeight="1"/>
  <cols>
    <col min="1" max="1" width="7.25" style="17" customWidth="1"/>
    <col min="2" max="2" width="10.625" style="17" customWidth="1"/>
    <col min="3" max="4" width="9.375" style="17" bestFit="1" customWidth="1"/>
    <col min="5" max="5" width="4.625" style="51" customWidth="1"/>
    <col min="6" max="6" width="4.625" style="17" customWidth="1"/>
    <col min="7" max="8" width="9.375" style="17" bestFit="1" customWidth="1"/>
    <col min="9" max="10" width="4.625" style="17" customWidth="1"/>
    <col min="11" max="11" width="10.5" style="17" bestFit="1" customWidth="1"/>
    <col min="12" max="13" width="9.375" style="17" bestFit="1" customWidth="1"/>
    <col min="14" max="14" width="10.5" style="17" bestFit="1" customWidth="1"/>
    <col min="15" max="15" width="9.375" style="17" bestFit="1" customWidth="1"/>
    <col min="16" max="16" width="10.5" style="17" bestFit="1" customWidth="1"/>
    <col min="17" max="17" width="10.125" style="17" customWidth="1"/>
    <col min="18" max="18" width="9.25" style="17" bestFit="1" customWidth="1"/>
    <col min="19" max="16384" width="9" style="17"/>
  </cols>
  <sheetData>
    <row r="1" spans="1:18" ht="18" customHeight="1">
      <c r="A1" s="17" t="s">
        <v>1553</v>
      </c>
    </row>
    <row r="2" spans="1:18" ht="18" customHeight="1">
      <c r="A2" s="17" t="s">
        <v>458</v>
      </c>
    </row>
    <row r="3" spans="1:18" ht="21.75" customHeight="1">
      <c r="A3" s="646" t="s">
        <v>363</v>
      </c>
      <c r="B3" s="648" t="s">
        <v>658</v>
      </c>
      <c r="C3" s="647" t="s">
        <v>459</v>
      </c>
      <c r="D3" s="644"/>
      <c r="E3" s="644"/>
      <c r="F3" s="644"/>
      <c r="G3" s="644"/>
      <c r="H3" s="644"/>
      <c r="I3" s="644"/>
      <c r="J3" s="645"/>
      <c r="K3" s="647" t="s">
        <v>460</v>
      </c>
      <c r="L3" s="641"/>
      <c r="M3" s="641"/>
      <c r="N3" s="642"/>
      <c r="O3" s="497" t="s">
        <v>461</v>
      </c>
      <c r="P3" s="646" t="s">
        <v>462</v>
      </c>
      <c r="Q3" s="581" t="s">
        <v>463</v>
      </c>
      <c r="R3" s="497" t="s">
        <v>464</v>
      </c>
    </row>
    <row r="4" spans="1:18" ht="18" customHeight="1">
      <c r="A4" s="626"/>
      <c r="B4" s="626"/>
      <c r="C4" s="646" t="s">
        <v>266</v>
      </c>
      <c r="D4" s="648" t="s">
        <v>465</v>
      </c>
      <c r="E4" s="653" t="s">
        <v>267</v>
      </c>
      <c r="F4" s="654"/>
      <c r="G4" s="648" t="s">
        <v>466</v>
      </c>
      <c r="H4" s="648" t="s">
        <v>461</v>
      </c>
      <c r="I4" s="649" t="s">
        <v>268</v>
      </c>
      <c r="J4" s="650"/>
      <c r="K4" s="646" t="s">
        <v>266</v>
      </c>
      <c r="L4" s="646" t="s">
        <v>267</v>
      </c>
      <c r="M4" s="648" t="s">
        <v>466</v>
      </c>
      <c r="N4" s="497" t="s">
        <v>268</v>
      </c>
      <c r="O4" s="80" t="s">
        <v>467</v>
      </c>
      <c r="P4" s="626"/>
      <c r="Q4" s="582" t="s">
        <v>630</v>
      </c>
      <c r="R4" s="494" t="s">
        <v>467</v>
      </c>
    </row>
    <row r="5" spans="1:18" s="52" customFormat="1" ht="18" customHeight="1">
      <c r="A5" s="627"/>
      <c r="B5" s="627" t="s">
        <v>148</v>
      </c>
      <c r="C5" s="627" t="s">
        <v>266</v>
      </c>
      <c r="D5" s="627" t="s">
        <v>468</v>
      </c>
      <c r="E5" s="655"/>
      <c r="F5" s="656"/>
      <c r="G5" s="627" t="s">
        <v>466</v>
      </c>
      <c r="H5" s="627" t="s">
        <v>461</v>
      </c>
      <c r="I5" s="651"/>
      <c r="J5" s="652"/>
      <c r="K5" s="627" t="s">
        <v>266</v>
      </c>
      <c r="L5" s="627" t="s">
        <v>267</v>
      </c>
      <c r="M5" s="627" t="s">
        <v>466</v>
      </c>
      <c r="N5" s="498" t="s">
        <v>218</v>
      </c>
      <c r="O5" s="495" t="s">
        <v>365</v>
      </c>
      <c r="P5" s="495" t="s">
        <v>469</v>
      </c>
      <c r="Q5" s="111" t="s">
        <v>539</v>
      </c>
      <c r="R5" s="495" t="s">
        <v>470</v>
      </c>
    </row>
    <row r="6" spans="1:18" ht="21.75" customHeight="1">
      <c r="A6" s="18" t="s">
        <v>431</v>
      </c>
      <c r="B6" s="18" t="s">
        <v>471</v>
      </c>
      <c r="C6" s="261">
        <f>SUM('6'!C6)</f>
        <v>1</v>
      </c>
      <c r="D6" s="261">
        <f>SUM('6'!D6)</f>
        <v>0</v>
      </c>
      <c r="E6" s="66">
        <f>SUM('6'!E6)</f>
        <v>0</v>
      </c>
      <c r="F6" s="262">
        <f>SUM('6'!F6)</f>
        <v>0</v>
      </c>
      <c r="G6" s="261">
        <f>SUM('6'!G6)</f>
        <v>1</v>
      </c>
      <c r="H6" s="261">
        <f>SUM('6'!H6)</f>
        <v>0</v>
      </c>
      <c r="I6" s="66">
        <f>SUM('6'!I6)</f>
        <v>0</v>
      </c>
      <c r="J6" s="262">
        <f>SUM('6'!J6)</f>
        <v>2</v>
      </c>
      <c r="K6" s="261">
        <f>SUM('6'!K6)</f>
        <v>93596</v>
      </c>
      <c r="L6" s="261">
        <f>SUM('6'!L6)</f>
        <v>0</v>
      </c>
      <c r="M6" s="261">
        <f>SUM('6'!M6)</f>
        <v>0</v>
      </c>
      <c r="N6" s="261">
        <f>SUM('6'!N6)</f>
        <v>93596</v>
      </c>
      <c r="O6" s="261">
        <f>SUM('6'!O6)</f>
        <v>0</v>
      </c>
      <c r="P6" s="261">
        <f>SUM('6'!P6)</f>
        <v>93596</v>
      </c>
      <c r="Q6" s="112">
        <f>N6/P6*100</f>
        <v>100</v>
      </c>
      <c r="R6" s="267">
        <f>SUM('6'!R6)</f>
        <v>0</v>
      </c>
    </row>
    <row r="7" spans="1:18" ht="21.75" customHeight="1">
      <c r="A7" s="625" t="s">
        <v>388</v>
      </c>
      <c r="B7" s="18" t="s">
        <v>390</v>
      </c>
      <c r="C7" s="261">
        <f>SUM('6'!C10:C11)</f>
        <v>2</v>
      </c>
      <c r="D7" s="261">
        <f>SUM('6'!D10:D11)</f>
        <v>0</v>
      </c>
      <c r="E7" s="66">
        <f>SUM('6'!E10:E11)</f>
        <v>0</v>
      </c>
      <c r="F7" s="262">
        <f>SUM('6'!F10:F11)</f>
        <v>0</v>
      </c>
      <c r="G7" s="261">
        <f>SUM('6'!G10:G11)</f>
        <v>10</v>
      </c>
      <c r="H7" s="261">
        <f>SUM('6'!H10:H11)</f>
        <v>4</v>
      </c>
      <c r="I7" s="66">
        <f>SUM('6'!I10:I11)</f>
        <v>0</v>
      </c>
      <c r="J7" s="262">
        <f>SUM('6'!J10:J11)</f>
        <v>16</v>
      </c>
      <c r="K7" s="261">
        <f>SUM('6'!K10:K11)</f>
        <v>331098</v>
      </c>
      <c r="L7" s="261">
        <f>SUM('6'!L10:L11)</f>
        <v>0</v>
      </c>
      <c r="M7" s="261">
        <f>SUM('6'!M10:M11)</f>
        <v>0</v>
      </c>
      <c r="N7" s="261">
        <f>SUM('6'!N10:N11)</f>
        <v>331098</v>
      </c>
      <c r="O7" s="261">
        <f>SUM('6'!O10:O11)</f>
        <v>0</v>
      </c>
      <c r="P7" s="261">
        <f>SUM('6'!P10:P11)</f>
        <v>331789</v>
      </c>
      <c r="Q7" s="112">
        <f t="shared" ref="Q7:Q22" si="0">N7/P7*100</f>
        <v>99.791735108758886</v>
      </c>
      <c r="R7" s="267">
        <f>SUM('6'!R10:R11)</f>
        <v>-347</v>
      </c>
    </row>
    <row r="8" spans="1:18" ht="21.75" customHeight="1">
      <c r="A8" s="627"/>
      <c r="B8" s="18" t="s">
        <v>389</v>
      </c>
      <c r="C8" s="261">
        <f>SUM('6'!C7:C9)</f>
        <v>3</v>
      </c>
      <c r="D8" s="261">
        <f>SUM('6'!D7:D9)</f>
        <v>0</v>
      </c>
      <c r="E8" s="66">
        <f>SUM('6'!E7:E9)</f>
        <v>0</v>
      </c>
      <c r="F8" s="262">
        <f>SUM('6'!F7:F9)</f>
        <v>0</v>
      </c>
      <c r="G8" s="261">
        <f>SUM('6'!G7:G9)</f>
        <v>1</v>
      </c>
      <c r="H8" s="261">
        <f>SUM('6'!H7:H9)</f>
        <v>2</v>
      </c>
      <c r="I8" s="66">
        <f>SUM('6'!I7:I9)</f>
        <v>0</v>
      </c>
      <c r="J8" s="262">
        <f>SUM('6'!J7:J9)</f>
        <v>6</v>
      </c>
      <c r="K8" s="261">
        <f>SUM('6'!K7:K9)</f>
        <v>377350</v>
      </c>
      <c r="L8" s="261">
        <f>SUM('6'!L7:L9)</f>
        <v>0</v>
      </c>
      <c r="M8" s="261">
        <f>SUM('6'!M7:M9)</f>
        <v>0</v>
      </c>
      <c r="N8" s="261">
        <f>SUM('6'!N7:N9)</f>
        <v>377350</v>
      </c>
      <c r="O8" s="261">
        <f>SUM('6'!O7:O9)</f>
        <v>0</v>
      </c>
      <c r="P8" s="261">
        <f>SUM('6'!P7:P9)</f>
        <v>377391</v>
      </c>
      <c r="Q8" s="112">
        <f t="shared" si="0"/>
        <v>99.989135935939117</v>
      </c>
      <c r="R8" s="267">
        <f>SUM('6'!R7:R9)</f>
        <v>347</v>
      </c>
    </row>
    <row r="9" spans="1:18" ht="21.75" customHeight="1">
      <c r="A9" s="493" t="s">
        <v>391</v>
      </c>
      <c r="B9" s="18" t="s">
        <v>392</v>
      </c>
      <c r="C9" s="261">
        <f>SUM('6'!C12:C15)</f>
        <v>4</v>
      </c>
      <c r="D9" s="261">
        <f>SUM('6'!D12:D15)</f>
        <v>0</v>
      </c>
      <c r="E9" s="66">
        <f>SUM('6'!E12:E15)</f>
        <v>3</v>
      </c>
      <c r="F9" s="262">
        <f>SUM('6'!F12:F15)</f>
        <v>3</v>
      </c>
      <c r="G9" s="261">
        <f>SUM('6'!G12:G15)</f>
        <v>15</v>
      </c>
      <c r="H9" s="261">
        <f>SUM('6'!H12:H15)</f>
        <v>1</v>
      </c>
      <c r="I9" s="66">
        <f>SUM('6'!I12:I15)</f>
        <v>3</v>
      </c>
      <c r="J9" s="262">
        <f>SUM('6'!J12:J15)</f>
        <v>23</v>
      </c>
      <c r="K9" s="261">
        <f>SUM('6'!K12:K15)</f>
        <v>405860</v>
      </c>
      <c r="L9" s="261">
        <f>SUM('6'!L12:L15)</f>
        <v>2768</v>
      </c>
      <c r="M9" s="261">
        <f>SUM('6'!M12:M15)</f>
        <v>100</v>
      </c>
      <c r="N9" s="261">
        <f>SUM('6'!N12:N15)</f>
        <v>408728</v>
      </c>
      <c r="O9" s="261">
        <f>SUM('6'!O12:O15)</f>
        <v>0</v>
      </c>
      <c r="P9" s="261">
        <f>SUM('6'!P12:P15)</f>
        <v>408728</v>
      </c>
      <c r="Q9" s="112">
        <f t="shared" si="0"/>
        <v>100</v>
      </c>
      <c r="R9" s="267">
        <f>SUM('6'!R12:R15)</f>
        <v>0</v>
      </c>
    </row>
    <row r="10" spans="1:18" ht="21.75" customHeight="1">
      <c r="A10" s="18" t="s">
        <v>393</v>
      </c>
      <c r="B10" s="18" t="s">
        <v>229</v>
      </c>
      <c r="C10" s="261">
        <f>SUM('6'!C16:C21)</f>
        <v>6</v>
      </c>
      <c r="D10" s="261">
        <f>SUM('6'!D16:D21)</f>
        <v>0</v>
      </c>
      <c r="E10" s="66">
        <f>SUM('6'!E16:E21)</f>
        <v>0</v>
      </c>
      <c r="F10" s="262">
        <f>SUM('6'!F16:F21)</f>
        <v>0</v>
      </c>
      <c r="G10" s="261">
        <f>SUM('6'!G16:G21)</f>
        <v>13</v>
      </c>
      <c r="H10" s="261">
        <f>SUM('6'!H16:H21)</f>
        <v>10</v>
      </c>
      <c r="I10" s="66">
        <f>SUM('6'!I16:I21)</f>
        <v>0</v>
      </c>
      <c r="J10" s="262">
        <f>SUM('6'!J16:J21)</f>
        <v>29</v>
      </c>
      <c r="K10" s="261">
        <f>SUM('6'!K16:K21)</f>
        <v>257366</v>
      </c>
      <c r="L10" s="261">
        <f>SUM('6'!L16:L21)</f>
        <v>0</v>
      </c>
      <c r="M10" s="261">
        <f>SUM('6'!M16:M21)</f>
        <v>55</v>
      </c>
      <c r="N10" s="261">
        <f>SUM('6'!N16:N21)</f>
        <v>257421</v>
      </c>
      <c r="O10" s="261">
        <f>SUM('6'!O16:O21)</f>
        <v>259</v>
      </c>
      <c r="P10" s="261">
        <f>SUM('6'!P16:P21)</f>
        <v>258709</v>
      </c>
      <c r="Q10" s="112">
        <f t="shared" si="0"/>
        <v>99.502143334789281</v>
      </c>
      <c r="R10" s="267">
        <f>SUM('6'!R16:R21)</f>
        <v>19</v>
      </c>
    </row>
    <row r="11" spans="1:18" ht="21.75" customHeight="1">
      <c r="A11" s="18" t="s">
        <v>394</v>
      </c>
      <c r="B11" s="18" t="s">
        <v>394</v>
      </c>
      <c r="C11" s="261">
        <f>SUM('6'!C22:C24)</f>
        <v>3</v>
      </c>
      <c r="D11" s="261">
        <f>SUM('6'!D22:D24)</f>
        <v>1</v>
      </c>
      <c r="E11" s="66">
        <f>SUM('6'!E22:E24)</f>
        <v>0</v>
      </c>
      <c r="F11" s="262">
        <f>SUM('6'!F22:F24)</f>
        <v>0</v>
      </c>
      <c r="G11" s="261">
        <f>SUM('6'!G22:G24)</f>
        <v>1</v>
      </c>
      <c r="H11" s="261">
        <f>SUM('6'!H22:H24)</f>
        <v>2</v>
      </c>
      <c r="I11" s="66">
        <f>SUM('6'!I22:I24)</f>
        <v>0</v>
      </c>
      <c r="J11" s="262">
        <f>SUM('6'!J22:J24)</f>
        <v>7</v>
      </c>
      <c r="K11" s="261">
        <f>SUM('6'!K22:K24)</f>
        <v>39990</v>
      </c>
      <c r="L11" s="261">
        <f>SUM('6'!L22:L24)</f>
        <v>0</v>
      </c>
      <c r="M11" s="261">
        <f>SUM('6'!M22:M24)</f>
        <v>0</v>
      </c>
      <c r="N11" s="261">
        <f>SUM('6'!N22:N24)</f>
        <v>39990</v>
      </c>
      <c r="O11" s="261">
        <f>SUM('6'!O22:O24)</f>
        <v>0</v>
      </c>
      <c r="P11" s="261">
        <f>SUM('6'!P22:P24)</f>
        <v>40143</v>
      </c>
      <c r="Q11" s="112">
        <f t="shared" si="0"/>
        <v>99.61886256632539</v>
      </c>
      <c r="R11" s="267">
        <f>SUM('6'!R22:R24)</f>
        <v>0</v>
      </c>
    </row>
    <row r="12" spans="1:18" ht="21.75" customHeight="1">
      <c r="A12" s="625" t="s">
        <v>395</v>
      </c>
      <c r="B12" s="18" t="s">
        <v>397</v>
      </c>
      <c r="C12" s="261">
        <f>SUM('6'!C25:C28)</f>
        <v>3</v>
      </c>
      <c r="D12" s="261">
        <f>SUM('6'!D25:D28)</f>
        <v>0</v>
      </c>
      <c r="E12" s="66">
        <f>SUM('6'!E25:E28)</f>
        <v>1</v>
      </c>
      <c r="F12" s="262">
        <f>SUM('6'!F25:F28)</f>
        <v>7</v>
      </c>
      <c r="G12" s="261">
        <f>SUM('6'!G25:G28)</f>
        <v>7</v>
      </c>
      <c r="H12" s="261">
        <f>SUM('6'!H25:H28)</f>
        <v>0</v>
      </c>
      <c r="I12" s="66">
        <f>SUM('6'!I25:I28)</f>
        <v>1</v>
      </c>
      <c r="J12" s="262">
        <f>SUM('6'!J25:J28)</f>
        <v>17</v>
      </c>
      <c r="K12" s="261">
        <f>SUM('6'!K25:K28)</f>
        <v>138903</v>
      </c>
      <c r="L12" s="261">
        <f>SUM('6'!L25:L28)</f>
        <v>15338</v>
      </c>
      <c r="M12" s="261">
        <f>SUM('6'!M25:M28)</f>
        <v>206</v>
      </c>
      <c r="N12" s="261">
        <f>SUM('6'!N25:N28)</f>
        <v>154447</v>
      </c>
      <c r="O12" s="261">
        <f>SUM('6'!O25:O28)</f>
        <v>0</v>
      </c>
      <c r="P12" s="261">
        <f>SUM('6'!P25:P28)</f>
        <v>155222</v>
      </c>
      <c r="Q12" s="112">
        <f t="shared" si="0"/>
        <v>99.500715104817615</v>
      </c>
      <c r="R12" s="267">
        <f>SUM('6'!R25:R28)</f>
        <v>0</v>
      </c>
    </row>
    <row r="13" spans="1:18" ht="21.75" customHeight="1">
      <c r="A13" s="627"/>
      <c r="B13" s="18" t="s">
        <v>396</v>
      </c>
      <c r="C13" s="261">
        <f>SUM('6'!C29:C31)</f>
        <v>4</v>
      </c>
      <c r="D13" s="261">
        <f>SUM('6'!D29:D31)</f>
        <v>1</v>
      </c>
      <c r="E13" s="66">
        <f>SUM('6'!E29:E31)</f>
        <v>0</v>
      </c>
      <c r="F13" s="262">
        <f>SUM('6'!F29:F31)</f>
        <v>0</v>
      </c>
      <c r="G13" s="261">
        <f>SUM('6'!G29:G31)</f>
        <v>2</v>
      </c>
      <c r="H13" s="261">
        <f>SUM('6'!H29:H31)</f>
        <v>4</v>
      </c>
      <c r="I13" s="66">
        <f>SUM('6'!I29:I31)</f>
        <v>0</v>
      </c>
      <c r="J13" s="262">
        <f>SUM('6'!J29:J31)</f>
        <v>11</v>
      </c>
      <c r="K13" s="261">
        <f>SUM('6'!K29:K31)</f>
        <v>85788</v>
      </c>
      <c r="L13" s="261">
        <f>SUM('6'!L29:L31)</f>
        <v>0</v>
      </c>
      <c r="M13" s="261">
        <f>SUM('6'!M29:M31)</f>
        <v>0</v>
      </c>
      <c r="N13" s="261">
        <f>SUM('6'!N29:N31)</f>
        <v>85788</v>
      </c>
      <c r="O13" s="261">
        <f>SUM('6'!O29:O31)</f>
        <v>38</v>
      </c>
      <c r="P13" s="261">
        <f>SUM('6'!P29:P31)</f>
        <v>85965</v>
      </c>
      <c r="Q13" s="112">
        <f t="shared" si="0"/>
        <v>99.794102250916069</v>
      </c>
      <c r="R13" s="267">
        <f>SUM('6'!R29:R31)</f>
        <v>0</v>
      </c>
    </row>
    <row r="14" spans="1:18" ht="21.75" customHeight="1">
      <c r="A14" s="625" t="s">
        <v>472</v>
      </c>
      <c r="B14" s="18" t="s">
        <v>398</v>
      </c>
      <c r="C14" s="261">
        <f>SUM('6'!C32:C34)</f>
        <v>3</v>
      </c>
      <c r="D14" s="261">
        <f>SUM('6'!D32:D34)</f>
        <v>0</v>
      </c>
      <c r="E14" s="66">
        <f>SUM('6'!E32:E34)</f>
        <v>0</v>
      </c>
      <c r="F14" s="262">
        <f>SUM('6'!F32:F34)</f>
        <v>0</v>
      </c>
      <c r="G14" s="261">
        <f>SUM('6'!G32:G34)</f>
        <v>3</v>
      </c>
      <c r="H14" s="261">
        <f>SUM('6'!H32:H34)</f>
        <v>1</v>
      </c>
      <c r="I14" s="66">
        <f>SUM('6'!I32:I34)</f>
        <v>0</v>
      </c>
      <c r="J14" s="262">
        <f>SUM('6'!J32:J34)</f>
        <v>7</v>
      </c>
      <c r="K14" s="261">
        <f>SUM('6'!K32:K34)</f>
        <v>103861</v>
      </c>
      <c r="L14" s="261">
        <f>SUM('6'!L32:L34)</f>
        <v>0</v>
      </c>
      <c r="M14" s="261">
        <f>SUM('6'!M32:M34)</f>
        <v>0</v>
      </c>
      <c r="N14" s="261">
        <f>SUM('6'!N32:N34)</f>
        <v>103861</v>
      </c>
      <c r="O14" s="261">
        <f>SUM('6'!O32:O34)</f>
        <v>0</v>
      </c>
      <c r="P14" s="261">
        <f>SUM('6'!P32:P34)</f>
        <v>103952</v>
      </c>
      <c r="Q14" s="112">
        <f t="shared" si="0"/>
        <v>99.912459596736952</v>
      </c>
      <c r="R14" s="267">
        <f>SUM('6'!R32:R34)</f>
        <v>0</v>
      </c>
    </row>
    <row r="15" spans="1:18" ht="21.75" customHeight="1">
      <c r="A15" s="627"/>
      <c r="B15" s="18" t="s">
        <v>228</v>
      </c>
      <c r="C15" s="261">
        <f>SUM('6'!C35:C36)</f>
        <v>2</v>
      </c>
      <c r="D15" s="261">
        <f>SUM('6'!D35:D36)</f>
        <v>0</v>
      </c>
      <c r="E15" s="66">
        <f>SUM('6'!E35:E36)</f>
        <v>0</v>
      </c>
      <c r="F15" s="262">
        <f>SUM('6'!F35:F36)</f>
        <v>0</v>
      </c>
      <c r="G15" s="261">
        <f>SUM('6'!G35:G36)</f>
        <v>3</v>
      </c>
      <c r="H15" s="261">
        <f>SUM('6'!H35:H36)</f>
        <v>4</v>
      </c>
      <c r="I15" s="66">
        <f>SUM('6'!I35:I36)</f>
        <v>0</v>
      </c>
      <c r="J15" s="262">
        <f>SUM('6'!J35:J36)</f>
        <v>9</v>
      </c>
      <c r="K15" s="261">
        <f>SUM('6'!K35:K36)</f>
        <v>49204</v>
      </c>
      <c r="L15" s="261">
        <f>SUM('6'!L35:L36)</f>
        <v>0</v>
      </c>
      <c r="M15" s="261">
        <f>SUM('6'!M35:M36)</f>
        <v>0</v>
      </c>
      <c r="N15" s="261">
        <f>SUM('6'!N35:N36)</f>
        <v>49204</v>
      </c>
      <c r="O15" s="261">
        <f>SUM('6'!O35:O36)</f>
        <v>58</v>
      </c>
      <c r="P15" s="261">
        <f>SUM('6'!P35:P36)</f>
        <v>49535</v>
      </c>
      <c r="Q15" s="112">
        <f t="shared" si="0"/>
        <v>99.331785606137075</v>
      </c>
      <c r="R15" s="267">
        <f>SUM('6'!R35:R36)</f>
        <v>0</v>
      </c>
    </row>
    <row r="16" spans="1:18" ht="21.75" customHeight="1">
      <c r="A16" s="18" t="s">
        <v>473</v>
      </c>
      <c r="B16" s="18" t="s">
        <v>399</v>
      </c>
      <c r="C16" s="261">
        <f>SUM('6'!C37:C38)</f>
        <v>4</v>
      </c>
      <c r="D16" s="261">
        <f>SUM('6'!D37:D38)</f>
        <v>0</v>
      </c>
      <c r="E16" s="66">
        <f>SUM('6'!E37:E38)</f>
        <v>0</v>
      </c>
      <c r="F16" s="262">
        <f>SUM('6'!F37:F38)</f>
        <v>0</v>
      </c>
      <c r="G16" s="261">
        <f>SUM('6'!G37:G38)</f>
        <v>3</v>
      </c>
      <c r="H16" s="261">
        <f>SUM('6'!H37:H38)</f>
        <v>7</v>
      </c>
      <c r="I16" s="66">
        <f>SUM('6'!I37:I38)</f>
        <v>0</v>
      </c>
      <c r="J16" s="262">
        <f>SUM('6'!J37:J38)</f>
        <v>14</v>
      </c>
      <c r="K16" s="261">
        <f>SUM('6'!K37:K38)</f>
        <v>98728</v>
      </c>
      <c r="L16" s="261">
        <f>SUM('6'!L37:L38)</f>
        <v>0</v>
      </c>
      <c r="M16" s="261">
        <f>SUM('6'!M37:M38)</f>
        <v>25</v>
      </c>
      <c r="N16" s="261">
        <f>SUM('6'!N37:N38)</f>
        <v>98753</v>
      </c>
      <c r="O16" s="261">
        <f>SUM('6'!O37:O38)</f>
        <v>0</v>
      </c>
      <c r="P16" s="261">
        <f>SUM('6'!P37:P38)</f>
        <v>99034</v>
      </c>
      <c r="Q16" s="112">
        <f t="shared" si="0"/>
        <v>99.716259062544182</v>
      </c>
      <c r="R16" s="267">
        <f>SUM('6'!R37:R38)</f>
        <v>-19</v>
      </c>
    </row>
    <row r="17" spans="1:18" ht="21.75" customHeight="1">
      <c r="A17" s="18" t="s">
        <v>474</v>
      </c>
      <c r="B17" s="493" t="s">
        <v>400</v>
      </c>
      <c r="C17" s="261">
        <f>SUM('6'!C39:C41)</f>
        <v>1</v>
      </c>
      <c r="D17" s="261">
        <f>SUM('6'!D39:D41)</f>
        <v>0</v>
      </c>
      <c r="E17" s="66">
        <f>SUM('6'!E39:E41)</f>
        <v>0</v>
      </c>
      <c r="F17" s="262">
        <f>SUM('6'!F39:F41)</f>
        <v>0</v>
      </c>
      <c r="G17" s="261">
        <f>SUM('6'!G39:G41)</f>
        <v>13</v>
      </c>
      <c r="H17" s="261">
        <f>SUM('6'!H39:H41)</f>
        <v>3</v>
      </c>
      <c r="I17" s="66">
        <f>SUM('6'!I39:I41)</f>
        <v>0</v>
      </c>
      <c r="J17" s="262">
        <f>SUM('6'!J39:J41)</f>
        <v>17</v>
      </c>
      <c r="K17" s="261">
        <f>SUM('6'!K39:K41)</f>
        <v>124323</v>
      </c>
      <c r="L17" s="261">
        <f>SUM('6'!L39:L41)</f>
        <v>0</v>
      </c>
      <c r="M17" s="261">
        <f>SUM('6'!M39:M41)</f>
        <v>0</v>
      </c>
      <c r="N17" s="261">
        <f>SUM('6'!N39:N41)</f>
        <v>124323</v>
      </c>
      <c r="O17" s="261">
        <f>SUM('6'!O39:O41)</f>
        <v>0</v>
      </c>
      <c r="P17" s="261">
        <f>SUM('6'!P39:P41)</f>
        <v>124921</v>
      </c>
      <c r="Q17" s="112">
        <f t="shared" si="0"/>
        <v>99.521297459994713</v>
      </c>
      <c r="R17" s="267">
        <f>SUM('6'!R39:R41)</f>
        <v>0</v>
      </c>
    </row>
    <row r="18" spans="1:18" ht="21.75" customHeight="1">
      <c r="A18" s="49" t="s">
        <v>162</v>
      </c>
      <c r="B18" s="18" t="s">
        <v>453</v>
      </c>
      <c r="C18" s="261">
        <f>SUM('6'!C42)</f>
        <v>1</v>
      </c>
      <c r="D18" s="261"/>
      <c r="E18" s="66">
        <f>SUM('6'!E42)</f>
        <v>6</v>
      </c>
      <c r="F18" s="262">
        <f>SUM('6'!F42)</f>
        <v>6</v>
      </c>
      <c r="G18" s="261">
        <f>SUM('6'!G42)</f>
        <v>45</v>
      </c>
      <c r="H18" s="261">
        <f>SUM('6'!H42)</f>
        <v>17</v>
      </c>
      <c r="I18" s="66">
        <f>SUM('6'!I42)</f>
        <v>6</v>
      </c>
      <c r="J18" s="262">
        <f>SUM(C18,F18,G18,H18)</f>
        <v>69</v>
      </c>
      <c r="K18" s="261">
        <f>SUM('6'!K42)</f>
        <v>1506702</v>
      </c>
      <c r="L18" s="261">
        <f>SUM('6'!L42)</f>
        <v>1351</v>
      </c>
      <c r="M18" s="261">
        <f>SUM('6'!M42)</f>
        <v>545</v>
      </c>
      <c r="N18" s="261">
        <f>SUM('6'!N42)</f>
        <v>1508598</v>
      </c>
      <c r="O18" s="261">
        <f>SUM('6'!O42)</f>
        <v>60</v>
      </c>
      <c r="P18" s="261">
        <f>'6'!P42</f>
        <v>1508996</v>
      </c>
      <c r="Q18" s="112">
        <f t="shared" si="0"/>
        <v>99.973624847249425</v>
      </c>
      <c r="R18" s="267">
        <f>'6'!R42</f>
        <v>0</v>
      </c>
    </row>
    <row r="19" spans="1:18" ht="21.75" customHeight="1">
      <c r="A19" s="49" t="s">
        <v>150</v>
      </c>
      <c r="B19" s="18" t="s">
        <v>454</v>
      </c>
      <c r="C19" s="261">
        <f>SUM('6'!C43)</f>
        <v>1</v>
      </c>
      <c r="D19" s="261">
        <f>SUM('6'!D43)</f>
        <v>0</v>
      </c>
      <c r="E19" s="66">
        <f>SUM('6'!E43)</f>
        <v>0</v>
      </c>
      <c r="F19" s="262">
        <f>SUM('6'!F43)</f>
        <v>0</v>
      </c>
      <c r="G19" s="261">
        <f>SUM('6'!G43)</f>
        <v>18</v>
      </c>
      <c r="H19" s="261">
        <f>SUM('6'!H43)</f>
        <v>9</v>
      </c>
      <c r="I19" s="66">
        <f>SUM('6'!I43)</f>
        <v>0</v>
      </c>
      <c r="J19" s="262">
        <f>SUM('6'!J43)</f>
        <v>28</v>
      </c>
      <c r="K19" s="261">
        <f>SUM('6'!K43)</f>
        <v>523501</v>
      </c>
      <c r="L19" s="261">
        <f>SUM('6'!L43)</f>
        <v>0</v>
      </c>
      <c r="M19" s="261">
        <f>SUM('6'!M43)</f>
        <v>234</v>
      </c>
      <c r="N19" s="261">
        <f>SUM('6'!N43)</f>
        <v>523735</v>
      </c>
      <c r="O19" s="261">
        <f>SUM('6'!O43)</f>
        <v>47</v>
      </c>
      <c r="P19" s="261">
        <f>SUM('6'!P43)</f>
        <v>525365</v>
      </c>
      <c r="Q19" s="112">
        <f t="shared" si="0"/>
        <v>99.689739514432816</v>
      </c>
      <c r="R19" s="267">
        <f>'6'!R43</f>
        <v>0</v>
      </c>
    </row>
    <row r="20" spans="1:18" ht="21.75" customHeight="1">
      <c r="A20" s="49" t="s">
        <v>151</v>
      </c>
      <c r="B20" s="18" t="s">
        <v>455</v>
      </c>
      <c r="C20" s="261">
        <f>SUM('6'!C44)</f>
        <v>1</v>
      </c>
      <c r="D20" s="261">
        <f>SUM('6'!D44)</f>
        <v>0</v>
      </c>
      <c r="E20" s="66">
        <f>SUM('6'!E44)</f>
        <v>0</v>
      </c>
      <c r="F20" s="262">
        <f>SUM('6'!F44)</f>
        <v>0</v>
      </c>
      <c r="G20" s="261">
        <f>SUM('6'!G44)</f>
        <v>3</v>
      </c>
      <c r="H20" s="261">
        <f>SUM('6'!H44)</f>
        <v>1</v>
      </c>
      <c r="I20" s="66">
        <f>SUM('6'!I44)</f>
        <v>0</v>
      </c>
      <c r="J20" s="262">
        <f>SUM('6'!J44)</f>
        <v>5</v>
      </c>
      <c r="K20" s="261">
        <f>SUM('6'!K44)</f>
        <v>455835</v>
      </c>
      <c r="L20" s="261">
        <f>SUM('6'!L44)</f>
        <v>0</v>
      </c>
      <c r="M20" s="261">
        <f>SUM('6'!M44)</f>
        <v>0</v>
      </c>
      <c r="N20" s="261">
        <f>SUM('6'!N44)</f>
        <v>455835</v>
      </c>
      <c r="O20" s="261">
        <f>SUM('6'!O44)</f>
        <v>0</v>
      </c>
      <c r="P20" s="261">
        <f>SUM('6'!P44)</f>
        <v>455835</v>
      </c>
      <c r="Q20" s="112">
        <f t="shared" si="0"/>
        <v>100</v>
      </c>
      <c r="R20" s="267">
        <f>'6'!R44</f>
        <v>0</v>
      </c>
    </row>
    <row r="21" spans="1:18" ht="21.75" customHeight="1">
      <c r="A21" s="49"/>
      <c r="B21" s="18" t="s">
        <v>671</v>
      </c>
      <c r="C21" s="261">
        <f>SUM('6'!C45)</f>
        <v>1</v>
      </c>
      <c r="D21" s="261">
        <f>SUM('6'!D45)</f>
        <v>0</v>
      </c>
      <c r="E21" s="66">
        <v>0</v>
      </c>
      <c r="F21" s="262">
        <f>SUM('6'!F45)</f>
        <v>0</v>
      </c>
      <c r="G21" s="261">
        <f>SUM('6'!G45)</f>
        <v>8</v>
      </c>
      <c r="H21" s="261">
        <f>SUM('6'!H45)</f>
        <v>0</v>
      </c>
      <c r="I21" s="66">
        <f>SUM('6'!I45)</f>
        <v>0</v>
      </c>
      <c r="J21" s="262">
        <f>SUM('6'!J45)</f>
        <v>9</v>
      </c>
      <c r="K21" s="261">
        <f>SUM('6'!K45)</f>
        <v>304088</v>
      </c>
      <c r="L21" s="261">
        <f>SUM('6'!L45)</f>
        <v>0</v>
      </c>
      <c r="M21" s="261">
        <f>SUM('6'!M45)</f>
        <v>0</v>
      </c>
      <c r="N21" s="261">
        <f>SUM('6'!N45)</f>
        <v>304088</v>
      </c>
      <c r="O21" s="261">
        <f>SUM('6'!O45)</f>
        <v>0</v>
      </c>
      <c r="P21" s="261">
        <f>SUM('6'!P45)</f>
        <v>304108</v>
      </c>
      <c r="Q21" s="112">
        <v>99.992292199370638</v>
      </c>
      <c r="R21" s="267">
        <v>0</v>
      </c>
    </row>
    <row r="22" spans="1:18" ht="21.75" customHeight="1">
      <c r="A22" s="49" t="s">
        <v>152</v>
      </c>
      <c r="B22" s="18" t="s">
        <v>456</v>
      </c>
      <c r="C22" s="261">
        <f>SUM('6'!C46)</f>
        <v>1</v>
      </c>
      <c r="D22" s="261">
        <f>SUM('6'!D46)</f>
        <v>0</v>
      </c>
      <c r="E22" s="66">
        <f>SUM('6'!E46)</f>
        <v>0</v>
      </c>
      <c r="F22" s="262"/>
      <c r="G22" s="261">
        <f>SUM('6'!G46)</f>
        <v>23</v>
      </c>
      <c r="H22" s="261">
        <f>SUM('6'!H46)</f>
        <v>2</v>
      </c>
      <c r="I22" s="66">
        <f>SUM('6'!I46)</f>
        <v>0</v>
      </c>
      <c r="J22" s="262">
        <f>SUM('6'!J46)</f>
        <v>26</v>
      </c>
      <c r="K22" s="261">
        <f>SUM('6'!K46)</f>
        <v>483329</v>
      </c>
      <c r="L22" s="261">
        <f>SUM('6'!L46)</f>
        <v>0</v>
      </c>
      <c r="M22" s="261">
        <f>SUM('6'!M46)</f>
        <v>98</v>
      </c>
      <c r="N22" s="261">
        <f>SUM('6'!N46)</f>
        <v>483427</v>
      </c>
      <c r="O22" s="261">
        <f>SUM('6'!O46)</f>
        <v>0</v>
      </c>
      <c r="P22" s="261">
        <f>SUM('6'!P46)</f>
        <v>483537</v>
      </c>
      <c r="Q22" s="112">
        <f t="shared" si="0"/>
        <v>99.977250965282906</v>
      </c>
      <c r="R22" s="267">
        <f>'6'!R46</f>
        <v>0</v>
      </c>
    </row>
    <row r="23" spans="1:18" ht="21.75" customHeight="1">
      <c r="A23" s="62"/>
      <c r="B23" s="81" t="s">
        <v>475</v>
      </c>
      <c r="C23" s="261"/>
      <c r="D23" s="261">
        <v>1</v>
      </c>
      <c r="E23" s="64"/>
      <c r="F23" s="262"/>
      <c r="G23" s="261"/>
      <c r="H23" s="261"/>
      <c r="I23" s="66">
        <f>E23</f>
        <v>0</v>
      </c>
      <c r="J23" s="262">
        <f>SUM(C23:H23)-E23</f>
        <v>1</v>
      </c>
      <c r="K23" s="261"/>
      <c r="L23" s="263"/>
      <c r="M23" s="261"/>
      <c r="N23" s="261">
        <f>SUM(K23:M23)</f>
        <v>0</v>
      </c>
      <c r="O23" s="261"/>
      <c r="P23" s="261"/>
      <c r="Q23" s="113"/>
      <c r="R23" s="267"/>
    </row>
    <row r="24" spans="1:18" ht="21.75" customHeight="1" thickBot="1">
      <c r="A24" s="82"/>
      <c r="B24" s="83" t="s">
        <v>476</v>
      </c>
      <c r="C24" s="264"/>
      <c r="D24" s="264">
        <v>1</v>
      </c>
      <c r="E24" s="84"/>
      <c r="F24" s="265"/>
      <c r="G24" s="264"/>
      <c r="H24" s="264"/>
      <c r="I24" s="66">
        <f>E24</f>
        <v>0</v>
      </c>
      <c r="J24" s="265">
        <f>SUM(C24:H24)-E24</f>
        <v>1</v>
      </c>
      <c r="K24" s="264"/>
      <c r="L24" s="264"/>
      <c r="M24" s="264"/>
      <c r="N24" s="264">
        <f>SUM(K24:M24)</f>
        <v>0</v>
      </c>
      <c r="O24" s="264"/>
      <c r="P24" s="264"/>
      <c r="Q24" s="114"/>
      <c r="R24" s="268"/>
    </row>
    <row r="25" spans="1:18" ht="21.75" customHeight="1" thickTop="1">
      <c r="A25" s="85"/>
      <c r="B25" s="521" t="s">
        <v>457</v>
      </c>
      <c r="C25" s="263">
        <f>SUM(C6:C24)</f>
        <v>41</v>
      </c>
      <c r="D25" s="263">
        <f>SUM(D6:D24)</f>
        <v>4</v>
      </c>
      <c r="E25" s="86">
        <f t="shared" ref="E25:R25" si="1">SUM(E6:E24)</f>
        <v>10</v>
      </c>
      <c r="F25" s="266">
        <f t="shared" si="1"/>
        <v>16</v>
      </c>
      <c r="G25" s="263">
        <f t="shared" si="1"/>
        <v>169</v>
      </c>
      <c r="H25" s="263">
        <f t="shared" si="1"/>
        <v>67</v>
      </c>
      <c r="I25" s="86">
        <f>SUM(I6:I24)</f>
        <v>10</v>
      </c>
      <c r="J25" s="266">
        <f>SUM(J6:J24)</f>
        <v>297</v>
      </c>
      <c r="K25" s="263">
        <f t="shared" si="1"/>
        <v>5379522</v>
      </c>
      <c r="L25" s="263">
        <f t="shared" si="1"/>
        <v>19457</v>
      </c>
      <c r="M25" s="263">
        <f t="shared" si="1"/>
        <v>1263</v>
      </c>
      <c r="N25" s="263">
        <f>SUM(N6:N24)</f>
        <v>5400242</v>
      </c>
      <c r="O25" s="263">
        <f>SUM(O6:O24)</f>
        <v>462</v>
      </c>
      <c r="P25" s="263">
        <f t="shared" si="1"/>
        <v>5406826</v>
      </c>
      <c r="Q25" s="112">
        <f>N25/P25*100</f>
        <v>99.878228002898567</v>
      </c>
      <c r="R25" s="269">
        <f t="shared" si="1"/>
        <v>0</v>
      </c>
    </row>
    <row r="26" spans="1:18" ht="18" customHeight="1">
      <c r="A26" s="87" t="s">
        <v>477</v>
      </c>
    </row>
  </sheetData>
  <mergeCells count="17">
    <mergeCell ref="A14:A15"/>
    <mergeCell ref="H4:H5"/>
    <mergeCell ref="I4:J5"/>
    <mergeCell ref="E4:F5"/>
    <mergeCell ref="A7:A8"/>
    <mergeCell ref="A12:A13"/>
    <mergeCell ref="A3:A5"/>
    <mergeCell ref="B3:B5"/>
    <mergeCell ref="C4:C5"/>
    <mergeCell ref="D4:D5"/>
    <mergeCell ref="C3:J3"/>
    <mergeCell ref="G4:G5"/>
    <mergeCell ref="P3:P4"/>
    <mergeCell ref="K4:K5"/>
    <mergeCell ref="K3:N3"/>
    <mergeCell ref="L4:L5"/>
    <mergeCell ref="M4:M5"/>
  </mergeCells>
  <phoneticPr fontId="2"/>
  <printOptions horizontalCentered="1"/>
  <pageMargins left="0.78740157480314965" right="0.78740157480314965" top="0.98425196850393704" bottom="0.98425196850393704" header="0.51181102362204722" footer="0.51181102362204722"/>
  <pageSetup paperSize="9" scale="85" orientation="landscape" r:id="rId1"/>
  <headerFooter scaleWithDoc="0" alignWithMargins="0">
    <oddFooter>&amp;C&amp;A</oddFooter>
  </headerFooter>
  <ignoredErrors>
    <ignoredError sqref="G9:H9 G11 F13:F14 D14 C9:C16 D17:G17 G12:K16 H17:K17 K8:K11 M8:M16 L13 L17:M17 O14:O17 P9:P17 R10:R16 C7:C8 D10 E7:M7 G8 O7:R8"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48"/>
  <sheetViews>
    <sheetView showZeros="0" zoomScaleNormal="100" zoomScaleSheetLayoutView="55" workbookViewId="0">
      <pane xSplit="2" ySplit="5" topLeftCell="C6" activePane="bottomRight" state="frozen"/>
      <selection pane="topRight"/>
      <selection pane="bottomLeft"/>
      <selection pane="bottomRight"/>
    </sheetView>
  </sheetViews>
  <sheetFormatPr defaultColWidth="9" defaultRowHeight="27.95" customHeight="1"/>
  <cols>
    <col min="1" max="1" width="9" style="550"/>
    <col min="2" max="2" width="12.625" style="550" bestFit="1" customWidth="1"/>
    <col min="3" max="3" width="8.625" style="543" customWidth="1"/>
    <col min="4" max="4" width="6.375" style="543" customWidth="1"/>
    <col min="5" max="5" width="5.75" style="578" customWidth="1"/>
    <col min="6" max="6" width="5.5" style="578" customWidth="1"/>
    <col min="7" max="8" width="6.625" style="543" customWidth="1"/>
    <col min="9" max="9" width="5.75" style="578" bestFit="1" customWidth="1"/>
    <col min="10" max="10" width="6.125" style="578" bestFit="1" customWidth="1"/>
    <col min="11" max="11" width="11.125" style="543" bestFit="1" customWidth="1"/>
    <col min="12" max="12" width="9.75" style="579" bestFit="1" customWidth="1"/>
    <col min="13" max="13" width="8.25" style="543" customWidth="1"/>
    <col min="14" max="14" width="11.125" style="543" bestFit="1" customWidth="1"/>
    <col min="15" max="15" width="10.75" style="543" bestFit="1" customWidth="1"/>
    <col min="16" max="16" width="11" style="543" bestFit="1" customWidth="1"/>
    <col min="17" max="17" width="13" style="543" customWidth="1"/>
    <col min="18" max="18" width="10.75" style="543" bestFit="1" customWidth="1"/>
    <col min="19" max="16384" width="9" style="543"/>
  </cols>
  <sheetData>
    <row r="1" spans="1:18" s="538" customFormat="1" ht="30" customHeight="1">
      <c r="A1" s="536" t="s">
        <v>478</v>
      </c>
      <c r="B1" s="537"/>
      <c r="E1" s="539"/>
      <c r="F1" s="539"/>
      <c r="I1" s="539"/>
      <c r="J1" s="539"/>
      <c r="L1" s="536"/>
      <c r="R1" s="540"/>
    </row>
    <row r="2" spans="1:18" s="538" customFormat="1" ht="18" customHeight="1">
      <c r="A2" s="536"/>
      <c r="B2" s="537"/>
      <c r="E2" s="539"/>
      <c r="F2" s="539"/>
      <c r="I2" s="539"/>
      <c r="J2" s="539"/>
      <c r="L2" s="536"/>
    </row>
    <row r="3" spans="1:18" ht="27.95" customHeight="1">
      <c r="A3" s="657" t="s">
        <v>363</v>
      </c>
      <c r="B3" s="657" t="s">
        <v>479</v>
      </c>
      <c r="C3" s="659" t="s">
        <v>480</v>
      </c>
      <c r="D3" s="660"/>
      <c r="E3" s="660"/>
      <c r="F3" s="660"/>
      <c r="G3" s="660"/>
      <c r="H3" s="660"/>
      <c r="I3" s="660"/>
      <c r="J3" s="661"/>
      <c r="K3" s="659" t="s">
        <v>656</v>
      </c>
      <c r="L3" s="660"/>
      <c r="M3" s="660"/>
      <c r="N3" s="661"/>
      <c r="O3" s="541" t="s">
        <v>461</v>
      </c>
      <c r="P3" s="657" t="s">
        <v>462</v>
      </c>
      <c r="Q3" s="542" t="s">
        <v>463</v>
      </c>
      <c r="R3" s="541" t="s">
        <v>464</v>
      </c>
    </row>
    <row r="4" spans="1:18" ht="27.95" customHeight="1">
      <c r="A4" s="658"/>
      <c r="B4" s="658"/>
      <c r="C4" s="657" t="s">
        <v>266</v>
      </c>
      <c r="D4" s="663" t="s">
        <v>481</v>
      </c>
      <c r="E4" s="664" t="s">
        <v>482</v>
      </c>
      <c r="F4" s="665"/>
      <c r="G4" s="663" t="s">
        <v>483</v>
      </c>
      <c r="H4" s="663" t="s">
        <v>265</v>
      </c>
      <c r="I4" s="668" t="s">
        <v>268</v>
      </c>
      <c r="J4" s="665"/>
      <c r="K4" s="657" t="s">
        <v>266</v>
      </c>
      <c r="L4" s="663" t="s">
        <v>482</v>
      </c>
      <c r="M4" s="663" t="s">
        <v>483</v>
      </c>
      <c r="N4" s="541" t="s">
        <v>268</v>
      </c>
      <c r="O4" s="544" t="s">
        <v>467</v>
      </c>
      <c r="P4" s="658"/>
      <c r="Q4" s="545" t="s">
        <v>630</v>
      </c>
      <c r="R4" s="546" t="s">
        <v>467</v>
      </c>
    </row>
    <row r="5" spans="1:18" s="550" customFormat="1" ht="27.95" customHeight="1">
      <c r="A5" s="662"/>
      <c r="B5" s="662" t="s">
        <v>148</v>
      </c>
      <c r="C5" s="658" t="s">
        <v>266</v>
      </c>
      <c r="D5" s="658" t="s">
        <v>468</v>
      </c>
      <c r="E5" s="666"/>
      <c r="F5" s="667"/>
      <c r="G5" s="658" t="s">
        <v>466</v>
      </c>
      <c r="H5" s="658" t="s">
        <v>461</v>
      </c>
      <c r="I5" s="666"/>
      <c r="J5" s="667"/>
      <c r="K5" s="658" t="s">
        <v>266</v>
      </c>
      <c r="L5" s="662"/>
      <c r="M5" s="658" t="s">
        <v>466</v>
      </c>
      <c r="N5" s="547" t="s">
        <v>218</v>
      </c>
      <c r="O5" s="548" t="s">
        <v>365</v>
      </c>
      <c r="P5" s="548" t="s">
        <v>469</v>
      </c>
      <c r="Q5" s="549" t="s">
        <v>539</v>
      </c>
      <c r="R5" s="548" t="s">
        <v>470</v>
      </c>
    </row>
    <row r="6" spans="1:18" ht="27.95" customHeight="1">
      <c r="A6" s="546" t="s">
        <v>369</v>
      </c>
      <c r="B6" s="580" t="s">
        <v>307</v>
      </c>
      <c r="C6" s="551">
        <v>1</v>
      </c>
      <c r="D6" s="551"/>
      <c r="E6" s="552"/>
      <c r="F6" s="553">
        <v>0</v>
      </c>
      <c r="G6" s="551">
        <v>1</v>
      </c>
      <c r="H6" s="554">
        <v>0</v>
      </c>
      <c r="I6" s="555">
        <f>E6</f>
        <v>0</v>
      </c>
      <c r="J6" s="553">
        <f>C6+D6+F6+G6+H6</f>
        <v>2</v>
      </c>
      <c r="K6" s="556">
        <v>93596</v>
      </c>
      <c r="L6" s="556">
        <v>0</v>
      </c>
      <c r="M6" s="557">
        <v>0</v>
      </c>
      <c r="N6" s="557">
        <f t="shared" ref="N6:N46" si="0">SUM(K6:M6)</f>
        <v>93596</v>
      </c>
      <c r="O6" s="557">
        <v>0</v>
      </c>
      <c r="P6" s="557">
        <v>93596</v>
      </c>
      <c r="Q6" s="558">
        <f t="shared" ref="Q6:Q47" si="1">(N6)/P6*100</f>
        <v>100</v>
      </c>
      <c r="R6" s="321">
        <v>0</v>
      </c>
    </row>
    <row r="7" spans="1:18" ht="27.95" customHeight="1">
      <c r="A7" s="541" t="s">
        <v>388</v>
      </c>
      <c r="B7" s="580" t="s">
        <v>308</v>
      </c>
      <c r="C7" s="551">
        <v>1</v>
      </c>
      <c r="D7" s="551"/>
      <c r="E7" s="552"/>
      <c r="F7" s="553">
        <v>0</v>
      </c>
      <c r="G7" s="551">
        <v>1</v>
      </c>
      <c r="H7" s="554">
        <v>0</v>
      </c>
      <c r="I7" s="555">
        <f t="shared" ref="I7:I44" si="2">E7</f>
        <v>0</v>
      </c>
      <c r="J7" s="553">
        <f>C7+D7+F7+G7+H7</f>
        <v>2</v>
      </c>
      <c r="K7" s="556">
        <v>197003</v>
      </c>
      <c r="L7" s="556">
        <v>0</v>
      </c>
      <c r="M7" s="557">
        <v>0</v>
      </c>
      <c r="N7" s="557">
        <f t="shared" si="0"/>
        <v>197003</v>
      </c>
      <c r="O7" s="557">
        <v>0</v>
      </c>
      <c r="P7" s="557">
        <v>197003</v>
      </c>
      <c r="Q7" s="558">
        <f t="shared" si="1"/>
        <v>100</v>
      </c>
      <c r="R7" s="321">
        <v>0</v>
      </c>
    </row>
    <row r="8" spans="1:18" ht="27.95" customHeight="1">
      <c r="A8" s="546"/>
      <c r="B8" s="580" t="s">
        <v>310</v>
      </c>
      <c r="C8" s="551">
        <v>1</v>
      </c>
      <c r="D8" s="551"/>
      <c r="E8" s="552"/>
      <c r="F8" s="553">
        <v>0</v>
      </c>
      <c r="G8" s="551">
        <v>0</v>
      </c>
      <c r="H8" s="554">
        <v>2</v>
      </c>
      <c r="I8" s="555">
        <f t="shared" si="2"/>
        <v>0</v>
      </c>
      <c r="J8" s="553">
        <f>C8+D8+F8+G8+H8</f>
        <v>3</v>
      </c>
      <c r="K8" s="556">
        <v>151406</v>
      </c>
      <c r="L8" s="556">
        <v>0</v>
      </c>
      <c r="M8" s="557">
        <v>0</v>
      </c>
      <c r="N8" s="557">
        <f t="shared" si="0"/>
        <v>151406</v>
      </c>
      <c r="O8" s="557">
        <v>0</v>
      </c>
      <c r="P8" s="557">
        <v>151443</v>
      </c>
      <c r="Q8" s="558">
        <f t="shared" si="1"/>
        <v>99.975568365655718</v>
      </c>
      <c r="R8" s="321">
        <v>347</v>
      </c>
    </row>
    <row r="9" spans="1:18" ht="27.95" customHeight="1">
      <c r="A9" s="546"/>
      <c r="B9" s="580" t="s">
        <v>312</v>
      </c>
      <c r="C9" s="551">
        <v>1</v>
      </c>
      <c r="D9" s="551"/>
      <c r="E9" s="552"/>
      <c r="F9" s="553">
        <v>0</v>
      </c>
      <c r="G9" s="551">
        <v>0</v>
      </c>
      <c r="H9" s="554">
        <v>0</v>
      </c>
      <c r="I9" s="555">
        <f t="shared" si="2"/>
        <v>0</v>
      </c>
      <c r="J9" s="553">
        <f>C9+D9+F9+G9+H9</f>
        <v>1</v>
      </c>
      <c r="K9" s="556">
        <v>28941</v>
      </c>
      <c r="L9" s="556">
        <v>0</v>
      </c>
      <c r="M9" s="557">
        <v>0</v>
      </c>
      <c r="N9" s="557">
        <f t="shared" si="0"/>
        <v>28941</v>
      </c>
      <c r="O9" s="557">
        <v>0</v>
      </c>
      <c r="P9" s="557">
        <v>28945</v>
      </c>
      <c r="Q9" s="558">
        <f t="shared" si="1"/>
        <v>99.986180687510796</v>
      </c>
      <c r="R9" s="321">
        <v>0</v>
      </c>
    </row>
    <row r="10" spans="1:18" ht="27.95" customHeight="1">
      <c r="A10" s="546" t="s">
        <v>219</v>
      </c>
      <c r="B10" s="580" t="s">
        <v>309</v>
      </c>
      <c r="C10" s="551">
        <v>1</v>
      </c>
      <c r="D10" s="551"/>
      <c r="E10" s="552"/>
      <c r="F10" s="553">
        <v>0</v>
      </c>
      <c r="G10" s="551">
        <v>7</v>
      </c>
      <c r="H10" s="554">
        <v>0</v>
      </c>
      <c r="I10" s="555">
        <f t="shared" si="2"/>
        <v>0</v>
      </c>
      <c r="J10" s="553">
        <f t="shared" ref="J10:J45" si="3">C10+D10+F10+G10+H10</f>
        <v>8</v>
      </c>
      <c r="K10" s="556">
        <v>224456</v>
      </c>
      <c r="L10" s="556">
        <v>0</v>
      </c>
      <c r="M10" s="557">
        <v>0</v>
      </c>
      <c r="N10" s="557">
        <f t="shared" si="0"/>
        <v>224456</v>
      </c>
      <c r="O10" s="557">
        <v>0</v>
      </c>
      <c r="P10" s="557">
        <v>224475</v>
      </c>
      <c r="Q10" s="558">
        <f t="shared" si="1"/>
        <v>99.991535805769018</v>
      </c>
      <c r="R10" s="321">
        <v>-347</v>
      </c>
    </row>
    <row r="11" spans="1:18" ht="27.95" customHeight="1">
      <c r="A11" s="548"/>
      <c r="B11" s="580" t="s">
        <v>311</v>
      </c>
      <c r="C11" s="551">
        <v>1</v>
      </c>
      <c r="D11" s="551"/>
      <c r="E11" s="552"/>
      <c r="F11" s="553">
        <v>0</v>
      </c>
      <c r="G11" s="551">
        <v>3</v>
      </c>
      <c r="H11" s="554">
        <v>4</v>
      </c>
      <c r="I11" s="555">
        <f t="shared" si="2"/>
        <v>0</v>
      </c>
      <c r="J11" s="553">
        <f t="shared" si="3"/>
        <v>8</v>
      </c>
      <c r="K11" s="556">
        <v>106642</v>
      </c>
      <c r="L11" s="556">
        <v>0</v>
      </c>
      <c r="M11" s="557">
        <v>0</v>
      </c>
      <c r="N11" s="557">
        <f t="shared" si="0"/>
        <v>106642</v>
      </c>
      <c r="O11" s="557">
        <v>0</v>
      </c>
      <c r="P11" s="557">
        <v>107314</v>
      </c>
      <c r="Q11" s="558">
        <f t="shared" si="1"/>
        <v>99.37380024973443</v>
      </c>
      <c r="R11" s="321">
        <v>0</v>
      </c>
    </row>
    <row r="12" spans="1:18" ht="27.95" customHeight="1">
      <c r="A12" s="546" t="s">
        <v>391</v>
      </c>
      <c r="B12" s="580" t="s">
        <v>314</v>
      </c>
      <c r="C12" s="551">
        <v>1</v>
      </c>
      <c r="D12" s="551"/>
      <c r="E12" s="555">
        <v>3</v>
      </c>
      <c r="F12" s="553">
        <v>3</v>
      </c>
      <c r="G12" s="551">
        <v>9</v>
      </c>
      <c r="H12" s="554">
        <v>1</v>
      </c>
      <c r="I12" s="555">
        <f t="shared" si="2"/>
        <v>3</v>
      </c>
      <c r="J12" s="553">
        <f>C12+D12+F12+G12+H12</f>
        <v>14</v>
      </c>
      <c r="K12" s="556">
        <v>255637</v>
      </c>
      <c r="L12" s="556">
        <v>2768</v>
      </c>
      <c r="M12" s="557">
        <v>100</v>
      </c>
      <c r="N12" s="557">
        <f t="shared" si="0"/>
        <v>258505</v>
      </c>
      <c r="O12" s="557">
        <v>0</v>
      </c>
      <c r="P12" s="557">
        <v>258505</v>
      </c>
      <c r="Q12" s="558">
        <f t="shared" si="1"/>
        <v>100</v>
      </c>
      <c r="R12" s="321">
        <v>4612</v>
      </c>
    </row>
    <row r="13" spans="1:18" ht="27.95" customHeight="1">
      <c r="A13" s="546"/>
      <c r="B13" s="580" t="s">
        <v>315</v>
      </c>
      <c r="C13" s="551">
        <v>1</v>
      </c>
      <c r="D13" s="551"/>
      <c r="E13" s="552"/>
      <c r="F13" s="553">
        <v>0</v>
      </c>
      <c r="G13" s="551">
        <v>4</v>
      </c>
      <c r="H13" s="554">
        <v>0</v>
      </c>
      <c r="I13" s="555">
        <f t="shared" si="2"/>
        <v>0</v>
      </c>
      <c r="J13" s="553">
        <f t="shared" si="3"/>
        <v>5</v>
      </c>
      <c r="K13" s="556">
        <v>86522</v>
      </c>
      <c r="L13" s="556">
        <v>0</v>
      </c>
      <c r="M13" s="557">
        <v>0</v>
      </c>
      <c r="N13" s="557">
        <f t="shared" si="0"/>
        <v>86522</v>
      </c>
      <c r="O13" s="557">
        <v>0</v>
      </c>
      <c r="P13" s="557">
        <v>86522</v>
      </c>
      <c r="Q13" s="558">
        <f t="shared" si="1"/>
        <v>100</v>
      </c>
      <c r="R13" s="321">
        <v>-4612</v>
      </c>
    </row>
    <row r="14" spans="1:18" ht="27.95" customHeight="1">
      <c r="A14" s="546"/>
      <c r="B14" s="580" t="s">
        <v>316</v>
      </c>
      <c r="C14" s="551">
        <v>1</v>
      </c>
      <c r="D14" s="551"/>
      <c r="E14" s="552"/>
      <c r="F14" s="553">
        <v>0</v>
      </c>
      <c r="G14" s="551">
        <v>2</v>
      </c>
      <c r="H14" s="554">
        <v>0</v>
      </c>
      <c r="I14" s="555">
        <f t="shared" si="2"/>
        <v>0</v>
      </c>
      <c r="J14" s="553">
        <f t="shared" si="3"/>
        <v>3</v>
      </c>
      <c r="K14" s="556">
        <v>29992</v>
      </c>
      <c r="L14" s="556">
        <v>0</v>
      </c>
      <c r="M14" s="557">
        <v>0</v>
      </c>
      <c r="N14" s="557">
        <f t="shared" si="0"/>
        <v>29992</v>
      </c>
      <c r="O14" s="557">
        <v>0</v>
      </c>
      <c r="P14" s="557">
        <v>29992</v>
      </c>
      <c r="Q14" s="558">
        <f t="shared" si="1"/>
        <v>100</v>
      </c>
      <c r="R14" s="321">
        <v>0</v>
      </c>
    </row>
    <row r="15" spans="1:18" ht="27.95" customHeight="1">
      <c r="A15" s="548"/>
      <c r="B15" s="580" t="s">
        <v>317</v>
      </c>
      <c r="C15" s="551">
        <v>1</v>
      </c>
      <c r="D15" s="551"/>
      <c r="E15" s="552"/>
      <c r="F15" s="553">
        <v>0</v>
      </c>
      <c r="G15" s="551">
        <v>0</v>
      </c>
      <c r="H15" s="554">
        <v>0</v>
      </c>
      <c r="I15" s="555">
        <f t="shared" si="2"/>
        <v>0</v>
      </c>
      <c r="J15" s="553">
        <f t="shared" si="3"/>
        <v>1</v>
      </c>
      <c r="K15" s="556">
        <v>33709</v>
      </c>
      <c r="L15" s="556">
        <v>0</v>
      </c>
      <c r="M15" s="557">
        <v>0</v>
      </c>
      <c r="N15" s="557">
        <f t="shared" si="0"/>
        <v>33709</v>
      </c>
      <c r="O15" s="557">
        <v>0</v>
      </c>
      <c r="P15" s="557">
        <v>33709</v>
      </c>
      <c r="Q15" s="558">
        <f t="shared" si="1"/>
        <v>100</v>
      </c>
      <c r="R15" s="321">
        <v>0</v>
      </c>
    </row>
    <row r="16" spans="1:18" ht="27.95" customHeight="1">
      <c r="A16" s="546" t="s">
        <v>393</v>
      </c>
      <c r="B16" s="580" t="s">
        <v>1022</v>
      </c>
      <c r="C16" s="551">
        <v>1</v>
      </c>
      <c r="D16" s="551"/>
      <c r="E16" s="555"/>
      <c r="F16" s="553">
        <v>0</v>
      </c>
      <c r="G16" s="551">
        <v>2</v>
      </c>
      <c r="H16" s="554">
        <v>0</v>
      </c>
      <c r="I16" s="555">
        <f t="shared" si="2"/>
        <v>0</v>
      </c>
      <c r="J16" s="553">
        <f t="shared" si="3"/>
        <v>3</v>
      </c>
      <c r="K16" s="556">
        <v>37549</v>
      </c>
      <c r="L16" s="556">
        <v>0</v>
      </c>
      <c r="M16" s="557">
        <v>0</v>
      </c>
      <c r="N16" s="557">
        <f t="shared" si="0"/>
        <v>37549</v>
      </c>
      <c r="O16" s="557">
        <v>0</v>
      </c>
      <c r="P16" s="557">
        <v>37700</v>
      </c>
      <c r="Q16" s="558">
        <f t="shared" si="1"/>
        <v>99.599469496021214</v>
      </c>
      <c r="R16" s="321">
        <v>0</v>
      </c>
    </row>
    <row r="17" spans="1:18" ht="27.95" customHeight="1">
      <c r="A17" s="546"/>
      <c r="B17" s="580" t="s">
        <v>318</v>
      </c>
      <c r="C17" s="551">
        <v>1</v>
      </c>
      <c r="D17" s="551"/>
      <c r="E17" s="552"/>
      <c r="F17" s="553">
        <v>0</v>
      </c>
      <c r="G17" s="551">
        <v>5</v>
      </c>
      <c r="H17" s="554">
        <v>5</v>
      </c>
      <c r="I17" s="555">
        <f t="shared" si="2"/>
        <v>0</v>
      </c>
      <c r="J17" s="553">
        <f>C17+D17+F17+G17+H17</f>
        <v>11</v>
      </c>
      <c r="K17" s="556">
        <v>73826</v>
      </c>
      <c r="L17" s="556">
        <v>0</v>
      </c>
      <c r="M17" s="557">
        <v>0</v>
      </c>
      <c r="N17" s="557">
        <f t="shared" si="0"/>
        <v>73826</v>
      </c>
      <c r="O17" s="557">
        <v>0</v>
      </c>
      <c r="P17" s="557">
        <v>73857</v>
      </c>
      <c r="Q17" s="558">
        <f t="shared" si="1"/>
        <v>99.958026998117987</v>
      </c>
      <c r="R17" s="321">
        <v>62</v>
      </c>
    </row>
    <row r="18" spans="1:18" ht="27.95" customHeight="1">
      <c r="A18" s="546" t="s">
        <v>220</v>
      </c>
      <c r="B18" s="580" t="s">
        <v>319</v>
      </c>
      <c r="C18" s="551">
        <v>1</v>
      </c>
      <c r="D18" s="551"/>
      <c r="E18" s="552"/>
      <c r="F18" s="553">
        <v>0</v>
      </c>
      <c r="G18" s="551">
        <v>1</v>
      </c>
      <c r="H18" s="554">
        <v>1</v>
      </c>
      <c r="I18" s="555">
        <f t="shared" si="2"/>
        <v>0</v>
      </c>
      <c r="J18" s="553">
        <f t="shared" si="3"/>
        <v>3</v>
      </c>
      <c r="K18" s="556">
        <v>46912</v>
      </c>
      <c r="L18" s="556">
        <v>0</v>
      </c>
      <c r="M18" s="557">
        <v>0</v>
      </c>
      <c r="N18" s="557">
        <f t="shared" si="0"/>
        <v>46912</v>
      </c>
      <c r="O18" s="557">
        <v>0</v>
      </c>
      <c r="P18" s="557">
        <v>46912</v>
      </c>
      <c r="Q18" s="558">
        <f t="shared" si="1"/>
        <v>100</v>
      </c>
      <c r="R18" s="321">
        <v>-62</v>
      </c>
    </row>
    <row r="19" spans="1:18" ht="27.95" customHeight="1">
      <c r="A19" s="546"/>
      <c r="B19" s="580" t="s">
        <v>320</v>
      </c>
      <c r="C19" s="551">
        <v>1</v>
      </c>
      <c r="D19" s="551"/>
      <c r="E19" s="552"/>
      <c r="F19" s="553">
        <v>0</v>
      </c>
      <c r="G19" s="551">
        <v>0</v>
      </c>
      <c r="H19" s="554">
        <v>2</v>
      </c>
      <c r="I19" s="555">
        <f t="shared" si="2"/>
        <v>0</v>
      </c>
      <c r="J19" s="553">
        <f t="shared" si="3"/>
        <v>3</v>
      </c>
      <c r="K19" s="556">
        <v>40949</v>
      </c>
      <c r="L19" s="556">
        <v>0</v>
      </c>
      <c r="M19" s="557">
        <v>0</v>
      </c>
      <c r="N19" s="557">
        <f t="shared" si="0"/>
        <v>40949</v>
      </c>
      <c r="O19" s="557">
        <v>29</v>
      </c>
      <c r="P19" s="557">
        <v>41571</v>
      </c>
      <c r="Q19" s="558">
        <f t="shared" si="1"/>
        <v>98.503764643621764</v>
      </c>
      <c r="R19" s="321">
        <v>0</v>
      </c>
    </row>
    <row r="20" spans="1:18" ht="27.95" customHeight="1">
      <c r="A20" s="546"/>
      <c r="B20" s="580" t="s">
        <v>9</v>
      </c>
      <c r="C20" s="551">
        <v>1</v>
      </c>
      <c r="D20" s="551"/>
      <c r="E20" s="552"/>
      <c r="F20" s="553">
        <v>0</v>
      </c>
      <c r="G20" s="551">
        <v>5</v>
      </c>
      <c r="H20" s="554">
        <v>2</v>
      </c>
      <c r="I20" s="555">
        <f t="shared" si="2"/>
        <v>0</v>
      </c>
      <c r="J20" s="553">
        <f t="shared" si="3"/>
        <v>8</v>
      </c>
      <c r="K20" s="556">
        <v>39619</v>
      </c>
      <c r="L20" s="556">
        <v>0</v>
      </c>
      <c r="M20" s="557">
        <v>55</v>
      </c>
      <c r="N20" s="557">
        <f t="shared" si="0"/>
        <v>39674</v>
      </c>
      <c r="O20" s="557">
        <v>230</v>
      </c>
      <c r="P20" s="557">
        <v>40028</v>
      </c>
      <c r="Q20" s="558">
        <f t="shared" si="1"/>
        <v>99.115619066653338</v>
      </c>
      <c r="R20" s="321">
        <v>19</v>
      </c>
    </row>
    <row r="21" spans="1:18" ht="27.95" customHeight="1">
      <c r="A21" s="548"/>
      <c r="B21" s="580" t="s">
        <v>321</v>
      </c>
      <c r="C21" s="551">
        <v>1</v>
      </c>
      <c r="D21" s="551"/>
      <c r="E21" s="552"/>
      <c r="F21" s="553">
        <v>0</v>
      </c>
      <c r="G21" s="551">
        <v>0</v>
      </c>
      <c r="H21" s="554">
        <v>0</v>
      </c>
      <c r="I21" s="555">
        <f t="shared" si="2"/>
        <v>0</v>
      </c>
      <c r="J21" s="553">
        <f t="shared" si="3"/>
        <v>1</v>
      </c>
      <c r="K21" s="556">
        <v>18511</v>
      </c>
      <c r="L21" s="556">
        <v>0</v>
      </c>
      <c r="M21" s="557">
        <v>0</v>
      </c>
      <c r="N21" s="557">
        <f t="shared" si="0"/>
        <v>18511</v>
      </c>
      <c r="O21" s="557">
        <v>0</v>
      </c>
      <c r="P21" s="557">
        <v>18641</v>
      </c>
      <c r="Q21" s="558">
        <f t="shared" si="1"/>
        <v>99.30261252078752</v>
      </c>
      <c r="R21" s="321">
        <v>0</v>
      </c>
    </row>
    <row r="22" spans="1:18" ht="27.95" customHeight="1">
      <c r="A22" s="546" t="s">
        <v>394</v>
      </c>
      <c r="B22" s="580" t="s">
        <v>322</v>
      </c>
      <c r="C22" s="551">
        <v>1</v>
      </c>
      <c r="D22" s="551">
        <v>1</v>
      </c>
      <c r="E22" s="552"/>
      <c r="F22" s="553">
        <v>0</v>
      </c>
      <c r="G22" s="551">
        <v>0</v>
      </c>
      <c r="H22" s="554">
        <v>0</v>
      </c>
      <c r="I22" s="555">
        <f t="shared" si="2"/>
        <v>0</v>
      </c>
      <c r="J22" s="553">
        <f t="shared" si="3"/>
        <v>2</v>
      </c>
      <c r="K22" s="556">
        <v>10775</v>
      </c>
      <c r="L22" s="556">
        <v>0</v>
      </c>
      <c r="M22" s="557">
        <v>0</v>
      </c>
      <c r="N22" s="557">
        <f t="shared" si="0"/>
        <v>10775</v>
      </c>
      <c r="O22" s="557">
        <v>0</v>
      </c>
      <c r="P22" s="557">
        <v>10797</v>
      </c>
      <c r="Q22" s="558">
        <f t="shared" si="1"/>
        <v>99.796239696211913</v>
      </c>
      <c r="R22" s="321">
        <v>0</v>
      </c>
    </row>
    <row r="23" spans="1:18" ht="27.95" customHeight="1">
      <c r="A23" s="546"/>
      <c r="B23" s="580" t="s">
        <v>323</v>
      </c>
      <c r="C23" s="551">
        <v>1</v>
      </c>
      <c r="D23" s="551"/>
      <c r="E23" s="552"/>
      <c r="F23" s="553">
        <v>0</v>
      </c>
      <c r="G23" s="551">
        <v>1</v>
      </c>
      <c r="H23" s="554">
        <v>0</v>
      </c>
      <c r="I23" s="555">
        <f t="shared" si="2"/>
        <v>0</v>
      </c>
      <c r="J23" s="553">
        <f t="shared" si="3"/>
        <v>2</v>
      </c>
      <c r="K23" s="556">
        <v>19001</v>
      </c>
      <c r="L23" s="556">
        <v>0</v>
      </c>
      <c r="M23" s="557">
        <v>0</v>
      </c>
      <c r="N23" s="557">
        <f t="shared" si="0"/>
        <v>19001</v>
      </c>
      <c r="O23" s="557">
        <v>0</v>
      </c>
      <c r="P23" s="557">
        <v>19097</v>
      </c>
      <c r="Q23" s="558">
        <f t="shared" si="1"/>
        <v>99.497303241346813</v>
      </c>
      <c r="R23" s="321">
        <v>0</v>
      </c>
    </row>
    <row r="24" spans="1:18" ht="27.95" customHeight="1">
      <c r="A24" s="546"/>
      <c r="B24" s="580" t="s">
        <v>324</v>
      </c>
      <c r="C24" s="551">
        <v>1</v>
      </c>
      <c r="D24" s="551"/>
      <c r="E24" s="555"/>
      <c r="F24" s="553">
        <v>0</v>
      </c>
      <c r="G24" s="551">
        <v>0</v>
      </c>
      <c r="H24" s="554">
        <v>2</v>
      </c>
      <c r="I24" s="555">
        <f t="shared" si="2"/>
        <v>0</v>
      </c>
      <c r="J24" s="553">
        <f t="shared" si="3"/>
        <v>3</v>
      </c>
      <c r="K24" s="556">
        <v>10214</v>
      </c>
      <c r="L24" s="556">
        <v>0</v>
      </c>
      <c r="M24" s="557">
        <v>0</v>
      </c>
      <c r="N24" s="557">
        <f t="shared" si="0"/>
        <v>10214</v>
      </c>
      <c r="O24" s="557">
        <v>0</v>
      </c>
      <c r="P24" s="557">
        <v>10249</v>
      </c>
      <c r="Q24" s="558">
        <f t="shared" si="1"/>
        <v>99.658503268611582</v>
      </c>
      <c r="R24" s="321">
        <v>0</v>
      </c>
    </row>
    <row r="25" spans="1:18" ht="27.95" customHeight="1">
      <c r="A25" s="541" t="s">
        <v>395</v>
      </c>
      <c r="B25" s="580" t="s">
        <v>327</v>
      </c>
      <c r="C25" s="551">
        <v>1</v>
      </c>
      <c r="D25" s="551"/>
      <c r="E25" s="552"/>
      <c r="F25" s="553">
        <v>0</v>
      </c>
      <c r="G25" s="551">
        <v>2</v>
      </c>
      <c r="H25" s="554">
        <v>0</v>
      </c>
      <c r="I25" s="555">
        <f t="shared" si="2"/>
        <v>0</v>
      </c>
      <c r="J25" s="553">
        <f t="shared" si="3"/>
        <v>3</v>
      </c>
      <c r="K25" s="556">
        <v>73071</v>
      </c>
      <c r="L25" s="556">
        <v>0</v>
      </c>
      <c r="M25" s="557">
        <v>0</v>
      </c>
      <c r="N25" s="557">
        <f t="shared" si="0"/>
        <v>73071</v>
      </c>
      <c r="O25" s="557">
        <v>0</v>
      </c>
      <c r="P25" s="557">
        <v>73123</v>
      </c>
      <c r="Q25" s="558">
        <f t="shared" si="1"/>
        <v>99.92888694391641</v>
      </c>
      <c r="R25" s="321">
        <v>0</v>
      </c>
    </row>
    <row r="26" spans="1:18" ht="27.95" customHeight="1">
      <c r="A26" s="546"/>
      <c r="B26" s="580" t="s">
        <v>326</v>
      </c>
      <c r="C26" s="551">
        <v>1</v>
      </c>
      <c r="D26" s="551"/>
      <c r="E26" s="555">
        <v>1</v>
      </c>
      <c r="F26" s="553">
        <v>1</v>
      </c>
      <c r="G26" s="551">
        <v>5</v>
      </c>
      <c r="H26" s="554">
        <v>0</v>
      </c>
      <c r="I26" s="555">
        <f t="shared" si="2"/>
        <v>1</v>
      </c>
      <c r="J26" s="553">
        <f t="shared" si="3"/>
        <v>7</v>
      </c>
      <c r="K26" s="556">
        <v>32959</v>
      </c>
      <c r="L26" s="556">
        <v>217</v>
      </c>
      <c r="M26" s="557">
        <v>206</v>
      </c>
      <c r="N26" s="557">
        <f t="shared" si="0"/>
        <v>33382</v>
      </c>
      <c r="O26" s="557">
        <v>0</v>
      </c>
      <c r="P26" s="557">
        <v>33682</v>
      </c>
      <c r="Q26" s="558">
        <f t="shared" si="1"/>
        <v>99.109316548898519</v>
      </c>
      <c r="R26" s="321">
        <v>0</v>
      </c>
    </row>
    <row r="27" spans="1:18" ht="27.95" customHeight="1">
      <c r="A27" s="546"/>
      <c r="B27" s="580" t="s">
        <v>328</v>
      </c>
      <c r="C27" s="551">
        <v>1</v>
      </c>
      <c r="D27" s="551"/>
      <c r="E27" s="552"/>
      <c r="F27" s="553">
        <v>0</v>
      </c>
      <c r="G27" s="551">
        <v>0</v>
      </c>
      <c r="H27" s="554">
        <v>0</v>
      </c>
      <c r="I27" s="555">
        <f t="shared" si="2"/>
        <v>0</v>
      </c>
      <c r="J27" s="553">
        <f t="shared" si="3"/>
        <v>1</v>
      </c>
      <c r="K27" s="556">
        <v>32873</v>
      </c>
      <c r="L27" s="556">
        <v>0</v>
      </c>
      <c r="M27" s="557">
        <v>0</v>
      </c>
      <c r="N27" s="557">
        <f t="shared" si="0"/>
        <v>32873</v>
      </c>
      <c r="O27" s="557">
        <v>0</v>
      </c>
      <c r="P27" s="557">
        <v>33194</v>
      </c>
      <c r="Q27" s="558">
        <f t="shared" si="1"/>
        <v>99.032957763451222</v>
      </c>
      <c r="R27" s="321">
        <v>0</v>
      </c>
    </row>
    <row r="28" spans="1:18" ht="27.95" customHeight="1">
      <c r="A28" s="559"/>
      <c r="B28" s="580" t="s">
        <v>179</v>
      </c>
      <c r="C28" s="551">
        <v>0</v>
      </c>
      <c r="D28" s="551"/>
      <c r="E28" s="555"/>
      <c r="F28" s="553">
        <v>6</v>
      </c>
      <c r="G28" s="551">
        <v>0</v>
      </c>
      <c r="H28" s="554">
        <v>0</v>
      </c>
      <c r="I28" s="555">
        <f t="shared" si="2"/>
        <v>0</v>
      </c>
      <c r="J28" s="553">
        <f t="shared" si="3"/>
        <v>6</v>
      </c>
      <c r="K28" s="556">
        <v>0</v>
      </c>
      <c r="L28" s="556">
        <v>15121</v>
      </c>
      <c r="M28" s="557">
        <v>0</v>
      </c>
      <c r="N28" s="557">
        <f t="shared" si="0"/>
        <v>15121</v>
      </c>
      <c r="O28" s="557">
        <v>0</v>
      </c>
      <c r="P28" s="557">
        <v>15223</v>
      </c>
      <c r="Q28" s="558">
        <f t="shared" si="1"/>
        <v>99.3299612428562</v>
      </c>
      <c r="R28" s="321">
        <v>0</v>
      </c>
    </row>
    <row r="29" spans="1:18" ht="27.95" customHeight="1">
      <c r="A29" s="559"/>
      <c r="B29" s="580" t="s">
        <v>694</v>
      </c>
      <c r="C29" s="551">
        <v>1</v>
      </c>
      <c r="D29" s="551"/>
      <c r="E29" s="552"/>
      <c r="F29" s="553">
        <v>0</v>
      </c>
      <c r="G29" s="551">
        <v>1</v>
      </c>
      <c r="H29" s="554">
        <v>0</v>
      </c>
      <c r="I29" s="555">
        <f t="shared" si="2"/>
        <v>0</v>
      </c>
      <c r="J29" s="553">
        <f t="shared" si="3"/>
        <v>2</v>
      </c>
      <c r="K29" s="556">
        <v>27701</v>
      </c>
      <c r="L29" s="556">
        <v>0</v>
      </c>
      <c r="M29" s="557">
        <v>0</v>
      </c>
      <c r="N29" s="557">
        <f t="shared" si="0"/>
        <v>27701</v>
      </c>
      <c r="O29" s="557">
        <v>0</v>
      </c>
      <c r="P29" s="557">
        <v>27701</v>
      </c>
      <c r="Q29" s="558">
        <f t="shared" si="1"/>
        <v>100</v>
      </c>
      <c r="R29" s="321">
        <v>0</v>
      </c>
    </row>
    <row r="30" spans="1:18" ht="27.95" customHeight="1">
      <c r="A30" s="546" t="s">
        <v>152</v>
      </c>
      <c r="B30" s="580" t="s">
        <v>830</v>
      </c>
      <c r="C30" s="551">
        <v>1</v>
      </c>
      <c r="D30" s="551"/>
      <c r="E30" s="552"/>
      <c r="F30" s="553">
        <v>0</v>
      </c>
      <c r="G30" s="551">
        <v>0</v>
      </c>
      <c r="H30" s="554">
        <v>0</v>
      </c>
      <c r="I30" s="555">
        <f t="shared" si="2"/>
        <v>0</v>
      </c>
      <c r="J30" s="553">
        <f t="shared" si="3"/>
        <v>1</v>
      </c>
      <c r="K30" s="556">
        <v>44793</v>
      </c>
      <c r="L30" s="556">
        <v>0</v>
      </c>
      <c r="M30" s="557">
        <v>0</v>
      </c>
      <c r="N30" s="557">
        <f t="shared" si="0"/>
        <v>44793</v>
      </c>
      <c r="O30" s="557">
        <v>0</v>
      </c>
      <c r="P30" s="557">
        <v>44793</v>
      </c>
      <c r="Q30" s="558">
        <f t="shared" si="1"/>
        <v>100</v>
      </c>
      <c r="R30" s="321">
        <v>0</v>
      </c>
    </row>
    <row r="31" spans="1:18" ht="27.95" customHeight="1">
      <c r="A31" s="548"/>
      <c r="B31" s="580" t="s">
        <v>329</v>
      </c>
      <c r="C31" s="551">
        <v>2</v>
      </c>
      <c r="D31" s="551">
        <v>1</v>
      </c>
      <c r="E31" s="555"/>
      <c r="F31" s="553">
        <v>0</v>
      </c>
      <c r="G31" s="551">
        <v>1</v>
      </c>
      <c r="H31" s="554">
        <v>4</v>
      </c>
      <c r="I31" s="555">
        <f t="shared" si="2"/>
        <v>0</v>
      </c>
      <c r="J31" s="553">
        <f t="shared" si="3"/>
        <v>8</v>
      </c>
      <c r="K31" s="556">
        <v>13294</v>
      </c>
      <c r="L31" s="556">
        <v>0</v>
      </c>
      <c r="M31" s="557">
        <v>0</v>
      </c>
      <c r="N31" s="557">
        <f t="shared" si="0"/>
        <v>13294</v>
      </c>
      <c r="O31" s="557">
        <v>38</v>
      </c>
      <c r="P31" s="557">
        <v>13471</v>
      </c>
      <c r="Q31" s="558">
        <f t="shared" si="1"/>
        <v>98.686066364783613</v>
      </c>
      <c r="R31" s="321">
        <v>0</v>
      </c>
    </row>
    <row r="32" spans="1:18" ht="27.95" customHeight="1">
      <c r="A32" s="546" t="s">
        <v>472</v>
      </c>
      <c r="B32" s="580" t="s">
        <v>331</v>
      </c>
      <c r="C32" s="551">
        <v>1</v>
      </c>
      <c r="D32" s="551"/>
      <c r="E32" s="555"/>
      <c r="F32" s="553">
        <v>0</v>
      </c>
      <c r="G32" s="551">
        <v>2</v>
      </c>
      <c r="H32" s="554">
        <v>0</v>
      </c>
      <c r="I32" s="555">
        <f t="shared" si="2"/>
        <v>0</v>
      </c>
      <c r="J32" s="553">
        <f t="shared" si="3"/>
        <v>3</v>
      </c>
      <c r="K32" s="556">
        <v>75805</v>
      </c>
      <c r="L32" s="556">
        <v>0</v>
      </c>
      <c r="M32" s="557">
        <v>0</v>
      </c>
      <c r="N32" s="557">
        <f t="shared" si="0"/>
        <v>75805</v>
      </c>
      <c r="O32" s="557">
        <v>0</v>
      </c>
      <c r="P32" s="557">
        <v>75827</v>
      </c>
      <c r="Q32" s="558">
        <f t="shared" si="1"/>
        <v>99.970986587890849</v>
      </c>
      <c r="R32" s="321">
        <v>0</v>
      </c>
    </row>
    <row r="33" spans="1:20" ht="27.95" customHeight="1">
      <c r="A33" s="546" t="s">
        <v>221</v>
      </c>
      <c r="B33" s="580" t="s">
        <v>334</v>
      </c>
      <c r="C33" s="551">
        <v>1</v>
      </c>
      <c r="D33" s="551"/>
      <c r="E33" s="555"/>
      <c r="F33" s="553">
        <v>0</v>
      </c>
      <c r="G33" s="551">
        <v>1</v>
      </c>
      <c r="H33" s="554">
        <v>1</v>
      </c>
      <c r="I33" s="555">
        <f t="shared" si="2"/>
        <v>0</v>
      </c>
      <c r="J33" s="553">
        <f>C33+D33+F33+G33+H33</f>
        <v>3</v>
      </c>
      <c r="K33" s="556">
        <v>15255</v>
      </c>
      <c r="L33" s="556">
        <v>0</v>
      </c>
      <c r="M33" s="557">
        <v>0</v>
      </c>
      <c r="N33" s="557">
        <f t="shared" si="0"/>
        <v>15255</v>
      </c>
      <c r="O33" s="557">
        <v>0</v>
      </c>
      <c r="P33" s="557">
        <v>15311</v>
      </c>
      <c r="Q33" s="558">
        <f t="shared" si="1"/>
        <v>99.634249885703085</v>
      </c>
      <c r="R33" s="321">
        <v>0</v>
      </c>
    </row>
    <row r="34" spans="1:20" ht="27.95" customHeight="1">
      <c r="A34" s="546" t="s">
        <v>166</v>
      </c>
      <c r="B34" s="580" t="s">
        <v>335</v>
      </c>
      <c r="C34" s="551">
        <v>1</v>
      </c>
      <c r="D34" s="551"/>
      <c r="E34" s="555"/>
      <c r="F34" s="553">
        <v>0</v>
      </c>
      <c r="G34" s="551">
        <v>0</v>
      </c>
      <c r="H34" s="554">
        <v>0</v>
      </c>
      <c r="I34" s="555">
        <f t="shared" si="2"/>
        <v>0</v>
      </c>
      <c r="J34" s="553">
        <f t="shared" si="3"/>
        <v>1</v>
      </c>
      <c r="K34" s="556">
        <v>12801</v>
      </c>
      <c r="L34" s="556">
        <v>0</v>
      </c>
      <c r="M34" s="557">
        <v>0</v>
      </c>
      <c r="N34" s="557">
        <f t="shared" si="0"/>
        <v>12801</v>
      </c>
      <c r="O34" s="557">
        <v>0</v>
      </c>
      <c r="P34" s="557">
        <v>12814</v>
      </c>
      <c r="Q34" s="558">
        <f t="shared" si="1"/>
        <v>99.898548462619004</v>
      </c>
      <c r="R34" s="322">
        <v>0</v>
      </c>
    </row>
    <row r="35" spans="1:20" ht="27.95" customHeight="1">
      <c r="A35" s="546" t="s">
        <v>149</v>
      </c>
      <c r="B35" s="580" t="s">
        <v>332</v>
      </c>
      <c r="C35" s="551">
        <v>1</v>
      </c>
      <c r="D35" s="551"/>
      <c r="E35" s="555"/>
      <c r="F35" s="553">
        <v>0</v>
      </c>
      <c r="G35" s="551">
        <v>1</v>
      </c>
      <c r="H35" s="554">
        <v>1</v>
      </c>
      <c r="I35" s="555">
        <f t="shared" si="2"/>
        <v>0</v>
      </c>
      <c r="J35" s="553">
        <f t="shared" si="3"/>
        <v>3</v>
      </c>
      <c r="K35" s="556">
        <v>21383</v>
      </c>
      <c r="L35" s="556">
        <v>0</v>
      </c>
      <c r="M35" s="557">
        <v>0</v>
      </c>
      <c r="N35" s="557">
        <f t="shared" si="0"/>
        <v>21383</v>
      </c>
      <c r="O35" s="557">
        <v>0</v>
      </c>
      <c r="P35" s="557">
        <v>21407</v>
      </c>
      <c r="Q35" s="558">
        <f t="shared" si="1"/>
        <v>99.887887139720661</v>
      </c>
      <c r="R35" s="321">
        <v>0</v>
      </c>
      <c r="T35" s="560"/>
    </row>
    <row r="36" spans="1:20" ht="27.95" customHeight="1">
      <c r="A36" s="546" t="s">
        <v>222</v>
      </c>
      <c r="B36" s="580" t="s">
        <v>333</v>
      </c>
      <c r="C36" s="551">
        <v>1</v>
      </c>
      <c r="D36" s="551"/>
      <c r="E36" s="552"/>
      <c r="F36" s="553">
        <v>0</v>
      </c>
      <c r="G36" s="551">
        <v>2</v>
      </c>
      <c r="H36" s="554">
        <v>3</v>
      </c>
      <c r="I36" s="555">
        <f t="shared" si="2"/>
        <v>0</v>
      </c>
      <c r="J36" s="553">
        <f t="shared" si="3"/>
        <v>6</v>
      </c>
      <c r="K36" s="556">
        <v>27821</v>
      </c>
      <c r="L36" s="556">
        <v>0</v>
      </c>
      <c r="M36" s="557">
        <v>0</v>
      </c>
      <c r="N36" s="557">
        <f t="shared" si="0"/>
        <v>27821</v>
      </c>
      <c r="O36" s="557">
        <v>58</v>
      </c>
      <c r="P36" s="557">
        <v>28128</v>
      </c>
      <c r="Q36" s="558">
        <f t="shared" si="1"/>
        <v>98.908560864618892</v>
      </c>
      <c r="R36" s="321">
        <v>0</v>
      </c>
    </row>
    <row r="37" spans="1:20" ht="27.95" customHeight="1">
      <c r="A37" s="541" t="s">
        <v>473</v>
      </c>
      <c r="B37" s="580" t="s">
        <v>847</v>
      </c>
      <c r="C37" s="551">
        <v>1</v>
      </c>
      <c r="D37" s="551"/>
      <c r="E37" s="552"/>
      <c r="F37" s="553">
        <v>0</v>
      </c>
      <c r="G37" s="551">
        <v>2</v>
      </c>
      <c r="H37" s="554">
        <v>4</v>
      </c>
      <c r="I37" s="555">
        <f t="shared" si="2"/>
        <v>0</v>
      </c>
      <c r="J37" s="553">
        <f t="shared" si="3"/>
        <v>7</v>
      </c>
      <c r="K37" s="556">
        <v>38733</v>
      </c>
      <c r="L37" s="556">
        <v>0</v>
      </c>
      <c r="M37" s="557">
        <v>0</v>
      </c>
      <c r="N37" s="557">
        <f t="shared" si="0"/>
        <v>38733</v>
      </c>
      <c r="O37" s="557">
        <v>0</v>
      </c>
      <c r="P37" s="557">
        <v>38733</v>
      </c>
      <c r="Q37" s="558">
        <f t="shared" si="1"/>
        <v>100</v>
      </c>
      <c r="R37" s="321">
        <v>-19</v>
      </c>
    </row>
    <row r="38" spans="1:20" ht="27.95" customHeight="1">
      <c r="A38" s="546" t="s">
        <v>175</v>
      </c>
      <c r="B38" s="580" t="s">
        <v>1049</v>
      </c>
      <c r="C38" s="551">
        <v>3</v>
      </c>
      <c r="D38" s="551"/>
      <c r="E38" s="552"/>
      <c r="F38" s="553">
        <v>0</v>
      </c>
      <c r="G38" s="551">
        <v>1</v>
      </c>
      <c r="H38" s="554">
        <v>3</v>
      </c>
      <c r="I38" s="555">
        <f t="shared" si="2"/>
        <v>0</v>
      </c>
      <c r="J38" s="553">
        <f t="shared" si="3"/>
        <v>7</v>
      </c>
      <c r="K38" s="556">
        <v>59995</v>
      </c>
      <c r="L38" s="556">
        <v>0</v>
      </c>
      <c r="M38" s="557">
        <v>25</v>
      </c>
      <c r="N38" s="557">
        <f t="shared" si="0"/>
        <v>60020</v>
      </c>
      <c r="O38" s="557">
        <v>0</v>
      </c>
      <c r="P38" s="557">
        <v>60301</v>
      </c>
      <c r="Q38" s="558">
        <f t="shared" si="1"/>
        <v>99.534004411203796</v>
      </c>
      <c r="R38" s="321">
        <v>0</v>
      </c>
    </row>
    <row r="39" spans="1:20" ht="27.95" customHeight="1">
      <c r="A39" s="541" t="s">
        <v>474</v>
      </c>
      <c r="B39" s="580" t="s">
        <v>1050</v>
      </c>
      <c r="C39" s="551" t="s">
        <v>829</v>
      </c>
      <c r="D39" s="551"/>
      <c r="E39" s="555"/>
      <c r="F39" s="553">
        <v>0</v>
      </c>
      <c r="G39" s="551">
        <v>4</v>
      </c>
      <c r="H39" s="554">
        <v>1</v>
      </c>
      <c r="I39" s="555">
        <f t="shared" si="2"/>
        <v>0</v>
      </c>
      <c r="J39" s="553">
        <f>D39+F39+G39+H39</f>
        <v>5</v>
      </c>
      <c r="K39" s="556">
        <v>40413</v>
      </c>
      <c r="L39" s="556">
        <v>0</v>
      </c>
      <c r="M39" s="557">
        <v>0</v>
      </c>
      <c r="N39" s="557">
        <f t="shared" si="0"/>
        <v>40413</v>
      </c>
      <c r="O39" s="557">
        <v>0</v>
      </c>
      <c r="P39" s="557">
        <v>40456</v>
      </c>
      <c r="Q39" s="558">
        <f t="shared" si="1"/>
        <v>99.893711686770814</v>
      </c>
      <c r="R39" s="321">
        <v>0</v>
      </c>
    </row>
    <row r="40" spans="1:20" ht="27.95" customHeight="1">
      <c r="A40" s="559"/>
      <c r="B40" s="580" t="s">
        <v>1057</v>
      </c>
      <c r="C40" s="551" t="s">
        <v>829</v>
      </c>
      <c r="D40" s="551"/>
      <c r="E40" s="555"/>
      <c r="F40" s="553">
        <v>0</v>
      </c>
      <c r="G40" s="551">
        <v>5</v>
      </c>
      <c r="H40" s="554">
        <v>0</v>
      </c>
      <c r="I40" s="555">
        <f t="shared" si="2"/>
        <v>0</v>
      </c>
      <c r="J40" s="553">
        <f>D40+F40+G40+H40</f>
        <v>5</v>
      </c>
      <c r="K40" s="556">
        <v>40864</v>
      </c>
      <c r="L40" s="556">
        <v>0</v>
      </c>
      <c r="M40" s="557">
        <v>0</v>
      </c>
      <c r="N40" s="557">
        <f t="shared" si="0"/>
        <v>40864</v>
      </c>
      <c r="O40" s="557">
        <v>0</v>
      </c>
      <c r="P40" s="557">
        <v>41334</v>
      </c>
      <c r="Q40" s="558">
        <f t="shared" si="1"/>
        <v>98.862921565781193</v>
      </c>
      <c r="R40" s="321">
        <v>0</v>
      </c>
    </row>
    <row r="41" spans="1:20" ht="27.95" customHeight="1">
      <c r="A41" s="548" t="s">
        <v>152</v>
      </c>
      <c r="B41" s="580" t="s">
        <v>1065</v>
      </c>
      <c r="C41" s="551">
        <v>1</v>
      </c>
      <c r="D41" s="551"/>
      <c r="E41" s="552"/>
      <c r="F41" s="553">
        <v>0</v>
      </c>
      <c r="G41" s="551">
        <v>4</v>
      </c>
      <c r="H41" s="554">
        <v>2</v>
      </c>
      <c r="I41" s="555">
        <f t="shared" si="2"/>
        <v>0</v>
      </c>
      <c r="J41" s="553">
        <f t="shared" si="3"/>
        <v>7</v>
      </c>
      <c r="K41" s="556">
        <v>43046</v>
      </c>
      <c r="L41" s="556">
        <v>0</v>
      </c>
      <c r="M41" s="557">
        <v>0</v>
      </c>
      <c r="N41" s="557">
        <f t="shared" si="0"/>
        <v>43046</v>
      </c>
      <c r="O41" s="557">
        <v>0</v>
      </c>
      <c r="P41" s="557">
        <v>43131</v>
      </c>
      <c r="Q41" s="558">
        <f t="shared" si="1"/>
        <v>99.802925969720164</v>
      </c>
      <c r="R41" s="321">
        <v>0</v>
      </c>
    </row>
    <row r="42" spans="1:20" ht="27.95" customHeight="1">
      <c r="A42" s="546"/>
      <c r="B42" s="580" t="s">
        <v>336</v>
      </c>
      <c r="C42" s="551">
        <v>1</v>
      </c>
      <c r="D42" s="551">
        <v>2</v>
      </c>
      <c r="E42" s="555">
        <v>6</v>
      </c>
      <c r="F42" s="553">
        <v>6</v>
      </c>
      <c r="G42" s="551">
        <v>45</v>
      </c>
      <c r="H42" s="554">
        <v>17</v>
      </c>
      <c r="I42" s="555">
        <f t="shared" si="2"/>
        <v>6</v>
      </c>
      <c r="J42" s="553">
        <f>C42+D42+F42+G42+H42</f>
        <v>71</v>
      </c>
      <c r="K42" s="556">
        <v>1506702</v>
      </c>
      <c r="L42" s="556">
        <v>1351</v>
      </c>
      <c r="M42" s="557">
        <v>545</v>
      </c>
      <c r="N42" s="557">
        <f t="shared" si="0"/>
        <v>1508598</v>
      </c>
      <c r="O42" s="557">
        <v>60</v>
      </c>
      <c r="P42" s="557">
        <v>1508996</v>
      </c>
      <c r="Q42" s="558">
        <f t="shared" si="1"/>
        <v>99.973624847249425</v>
      </c>
      <c r="R42" s="322">
        <v>0</v>
      </c>
    </row>
    <row r="43" spans="1:20" ht="27.95" customHeight="1">
      <c r="A43" s="546" t="s">
        <v>150</v>
      </c>
      <c r="B43" s="580" t="s">
        <v>337</v>
      </c>
      <c r="C43" s="551">
        <v>1</v>
      </c>
      <c r="D43" s="551"/>
      <c r="E43" s="552"/>
      <c r="F43" s="553">
        <v>0</v>
      </c>
      <c r="G43" s="551">
        <v>18</v>
      </c>
      <c r="H43" s="554">
        <v>9</v>
      </c>
      <c r="I43" s="555">
        <f t="shared" si="2"/>
        <v>0</v>
      </c>
      <c r="J43" s="553">
        <f t="shared" si="3"/>
        <v>28</v>
      </c>
      <c r="K43" s="556">
        <v>523501</v>
      </c>
      <c r="L43" s="556">
        <v>0</v>
      </c>
      <c r="M43" s="557">
        <v>234</v>
      </c>
      <c r="N43" s="557">
        <f t="shared" si="0"/>
        <v>523735</v>
      </c>
      <c r="O43" s="557">
        <v>47</v>
      </c>
      <c r="P43" s="557">
        <v>525365</v>
      </c>
      <c r="Q43" s="558">
        <f t="shared" si="1"/>
        <v>99.689739514432816</v>
      </c>
      <c r="R43" s="321">
        <v>0</v>
      </c>
    </row>
    <row r="44" spans="1:20" ht="27.95" customHeight="1">
      <c r="A44" s="546" t="s">
        <v>151</v>
      </c>
      <c r="B44" s="580" t="s">
        <v>338</v>
      </c>
      <c r="C44" s="551">
        <v>1</v>
      </c>
      <c r="D44" s="551"/>
      <c r="E44" s="552"/>
      <c r="F44" s="553">
        <v>0</v>
      </c>
      <c r="G44" s="551">
        <v>3</v>
      </c>
      <c r="H44" s="554">
        <v>1</v>
      </c>
      <c r="I44" s="555">
        <f t="shared" si="2"/>
        <v>0</v>
      </c>
      <c r="J44" s="553">
        <f t="shared" si="3"/>
        <v>5</v>
      </c>
      <c r="K44" s="556">
        <v>455835</v>
      </c>
      <c r="L44" s="556">
        <v>0</v>
      </c>
      <c r="M44" s="557">
        <v>0</v>
      </c>
      <c r="N44" s="557">
        <f t="shared" si="0"/>
        <v>455835</v>
      </c>
      <c r="O44" s="557">
        <v>0</v>
      </c>
      <c r="P44" s="557">
        <v>455835</v>
      </c>
      <c r="Q44" s="558">
        <f t="shared" si="1"/>
        <v>100</v>
      </c>
      <c r="R44" s="323">
        <v>0</v>
      </c>
    </row>
    <row r="45" spans="1:20" ht="27.95" customHeight="1">
      <c r="A45" s="546"/>
      <c r="B45" s="541" t="s">
        <v>313</v>
      </c>
      <c r="C45" s="561">
        <v>1</v>
      </c>
      <c r="D45" s="561"/>
      <c r="E45" s="562"/>
      <c r="F45" s="563">
        <v>0</v>
      </c>
      <c r="G45" s="551">
        <v>8</v>
      </c>
      <c r="H45" s="564">
        <v>0</v>
      </c>
      <c r="I45" s="555">
        <v>0</v>
      </c>
      <c r="J45" s="553">
        <f t="shared" si="3"/>
        <v>9</v>
      </c>
      <c r="K45" s="556">
        <v>304088</v>
      </c>
      <c r="L45" s="556">
        <v>0</v>
      </c>
      <c r="M45" s="557">
        <v>0</v>
      </c>
      <c r="N45" s="557">
        <f t="shared" si="0"/>
        <v>304088</v>
      </c>
      <c r="O45" s="557">
        <v>0</v>
      </c>
      <c r="P45" s="557">
        <v>304108</v>
      </c>
      <c r="Q45" s="565">
        <f t="shared" si="1"/>
        <v>99.99342338905916</v>
      </c>
      <c r="R45" s="323">
        <v>0</v>
      </c>
    </row>
    <row r="46" spans="1:20" ht="27.95" customHeight="1" thickBot="1">
      <c r="A46" s="546"/>
      <c r="B46" s="541" t="s">
        <v>339</v>
      </c>
      <c r="C46" s="561">
        <v>1</v>
      </c>
      <c r="D46" s="561"/>
      <c r="E46" s="562"/>
      <c r="F46" s="563">
        <v>0</v>
      </c>
      <c r="G46" s="561">
        <v>23</v>
      </c>
      <c r="H46" s="564">
        <v>2</v>
      </c>
      <c r="I46" s="566">
        <f>E46</f>
        <v>0</v>
      </c>
      <c r="J46" s="563">
        <f>C46+D46+F46+G46+H46</f>
        <v>26</v>
      </c>
      <c r="K46" s="567">
        <v>483329</v>
      </c>
      <c r="L46" s="567">
        <v>0</v>
      </c>
      <c r="M46" s="568">
        <v>98</v>
      </c>
      <c r="N46" s="568">
        <f t="shared" si="0"/>
        <v>483427</v>
      </c>
      <c r="O46" s="568">
        <v>0</v>
      </c>
      <c r="P46" s="568">
        <v>483537</v>
      </c>
      <c r="Q46" s="565">
        <f t="shared" si="1"/>
        <v>99.977250965282906</v>
      </c>
      <c r="R46" s="441">
        <v>0</v>
      </c>
    </row>
    <row r="47" spans="1:20" ht="27.95" customHeight="1" thickTop="1">
      <c r="A47" s="569" t="s">
        <v>425</v>
      </c>
      <c r="B47" s="569" t="s">
        <v>1638</v>
      </c>
      <c r="C47" s="570">
        <f t="shared" ref="C47:I47" si="4">SUM(C6:C46)</f>
        <v>41</v>
      </c>
      <c r="D47" s="570">
        <f t="shared" si="4"/>
        <v>4</v>
      </c>
      <c r="E47" s="571">
        <f t="shared" si="4"/>
        <v>10</v>
      </c>
      <c r="F47" s="572">
        <f t="shared" si="4"/>
        <v>16</v>
      </c>
      <c r="G47" s="570">
        <f t="shared" si="4"/>
        <v>169</v>
      </c>
      <c r="H47" s="570">
        <f t="shared" si="4"/>
        <v>67</v>
      </c>
      <c r="I47" s="571">
        <f t="shared" si="4"/>
        <v>10</v>
      </c>
      <c r="J47" s="572">
        <f>C47+D47+F47+G47+H47</f>
        <v>297</v>
      </c>
      <c r="K47" s="573">
        <f>SUM(K6:K46)</f>
        <v>5379522</v>
      </c>
      <c r="L47" s="573">
        <f>SUM(L6:L46)</f>
        <v>19457</v>
      </c>
      <c r="M47" s="573">
        <f>SUM(M6:M46)</f>
        <v>1263</v>
      </c>
      <c r="N47" s="574">
        <f>SUM(K47:M47)</f>
        <v>5400242</v>
      </c>
      <c r="O47" s="573">
        <f>SUM(O6:O46)</f>
        <v>462</v>
      </c>
      <c r="P47" s="573">
        <f>SUM(P6:P46)</f>
        <v>5406826</v>
      </c>
      <c r="Q47" s="575">
        <f t="shared" si="1"/>
        <v>99.878228002898567</v>
      </c>
      <c r="R47" s="576">
        <f>SUM(R6:R46)</f>
        <v>0</v>
      </c>
    </row>
    <row r="48" spans="1:20" ht="27.95" customHeight="1">
      <c r="B48" s="577" t="s">
        <v>657</v>
      </c>
    </row>
  </sheetData>
  <mergeCells count="14">
    <mergeCell ref="P3:P4"/>
    <mergeCell ref="K3:N3"/>
    <mergeCell ref="C3:J3"/>
    <mergeCell ref="A3:A5"/>
    <mergeCell ref="B3:B5"/>
    <mergeCell ref="C4:C5"/>
    <mergeCell ref="D4:D5"/>
    <mergeCell ref="E4:F5"/>
    <mergeCell ref="G4:G5"/>
    <mergeCell ref="K4:K5"/>
    <mergeCell ref="L4:L5"/>
    <mergeCell ref="M4:M5"/>
    <mergeCell ref="H4:H5"/>
    <mergeCell ref="I4:J5"/>
  </mergeCells>
  <phoneticPr fontId="2"/>
  <printOptions horizontalCentered="1"/>
  <pageMargins left="0.78740157480314965" right="0.78740157480314965" top="0.98425196850393704" bottom="0.98425196850393704" header="0.51181102362204722" footer="0.51181102362204722"/>
  <pageSetup paperSize="9" scale="55" orientation="portrait" r:id="rId1"/>
  <headerFooter scaleWithDoc="0" alignWithMargins="0">
    <oddFooter>&amp;C&amp;A</oddFooter>
  </headerFooter>
  <ignoredErrors>
    <ignoredError sqref="J4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codeName="Sheet8"/>
  <dimension ref="A1:XFC50"/>
  <sheetViews>
    <sheetView showZeros="0" zoomScaleNormal="100" zoomScaleSheetLayoutView="55" workbookViewId="0">
      <pane xSplit="1" ySplit="6" topLeftCell="B7" activePane="bottomRight" state="frozen"/>
      <selection pane="topRight"/>
      <selection pane="bottomLeft"/>
      <selection pane="bottomRight"/>
    </sheetView>
  </sheetViews>
  <sheetFormatPr defaultColWidth="9" defaultRowHeight="18" customHeight="1"/>
  <cols>
    <col min="1" max="1" width="11" style="22" bestFit="1" customWidth="1"/>
    <col min="2" max="2" width="10.875" style="21" customWidth="1"/>
    <col min="3" max="3" width="7.125" style="21" customWidth="1"/>
    <col min="4" max="4" width="10.625" style="21" customWidth="1"/>
    <col min="5" max="6" width="10.375" style="21" customWidth="1"/>
    <col min="7" max="7" width="4.625" style="23" customWidth="1"/>
    <col min="8" max="8" width="5.25" style="23" customWidth="1"/>
    <col min="9" max="9" width="9.625" style="21" customWidth="1"/>
    <col min="10" max="10" width="10.625" style="21" customWidth="1"/>
    <col min="11" max="12" width="4.625" style="23" customWidth="1"/>
    <col min="13" max="13" width="9.625" style="21" customWidth="1"/>
    <col min="14" max="14" width="10.625" style="21" customWidth="1"/>
    <col min="15" max="15" width="4.625" style="21" customWidth="1"/>
    <col min="16" max="16" width="10.625" style="21" customWidth="1"/>
    <col min="17" max="17" width="9.625" style="21" customWidth="1"/>
    <col min="18" max="18" width="5.125" style="21" customWidth="1"/>
    <col min="19" max="19" width="10.625" style="21" customWidth="1"/>
    <col min="20" max="20" width="9.625" style="21" customWidth="1"/>
    <col min="21" max="21" width="5.25" style="23" customWidth="1"/>
    <col min="22" max="22" width="5.25" style="193" customWidth="1"/>
    <col min="23" max="24" width="10.625" style="21" customWidth="1"/>
    <col min="25" max="25" width="10.125" style="21" customWidth="1"/>
    <col min="26" max="26" width="9" style="194" customWidth="1"/>
    <col min="27" max="27" width="5.25" style="21" bestFit="1" customWidth="1"/>
    <col min="28" max="28" width="7.625" style="21" customWidth="1"/>
    <col min="29" max="29" width="5.25" style="21" bestFit="1" customWidth="1"/>
    <col min="30" max="30" width="5.625" style="21" bestFit="1" customWidth="1"/>
    <col min="31" max="16382" width="9" style="21"/>
    <col min="16383" max="16383" width="9.25" style="21" bestFit="1" customWidth="1"/>
    <col min="16384" max="16384" width="9" style="21"/>
  </cols>
  <sheetData>
    <row r="1" spans="1:30 16383:16383" s="19" customFormat="1" ht="18.75">
      <c r="A1" s="500" t="s">
        <v>520</v>
      </c>
      <c r="B1" s="500"/>
      <c r="C1" s="500"/>
      <c r="D1" s="500"/>
      <c r="E1" s="500"/>
      <c r="F1" s="500"/>
      <c r="G1" s="500"/>
      <c r="H1" s="500"/>
      <c r="I1" s="500"/>
      <c r="J1" s="500"/>
      <c r="K1" s="20"/>
      <c r="L1" s="20"/>
      <c r="U1" s="20"/>
      <c r="V1" s="191"/>
      <c r="Z1" s="192"/>
    </row>
    <row r="2" spans="1:30 16383:16383" ht="18.95" customHeight="1">
      <c r="A2" s="675" t="s">
        <v>521</v>
      </c>
      <c r="B2" s="672" t="s">
        <v>522</v>
      </c>
      <c r="C2" s="676" t="s">
        <v>235</v>
      </c>
      <c r="D2" s="682"/>
      <c r="E2" s="682"/>
      <c r="F2" s="677"/>
      <c r="G2" s="669" t="s">
        <v>523</v>
      </c>
      <c r="H2" s="670"/>
      <c r="I2" s="670"/>
      <c r="J2" s="670"/>
      <c r="K2" s="670"/>
      <c r="L2" s="670"/>
      <c r="M2" s="670"/>
      <c r="N2" s="671"/>
      <c r="O2" s="669" t="s">
        <v>524</v>
      </c>
      <c r="P2" s="670"/>
      <c r="Q2" s="670"/>
      <c r="R2" s="670"/>
      <c r="S2" s="670"/>
      <c r="T2" s="671"/>
      <c r="U2" s="676" t="s">
        <v>525</v>
      </c>
      <c r="V2" s="682"/>
      <c r="W2" s="682"/>
      <c r="X2" s="686"/>
      <c r="Y2" s="675" t="s">
        <v>261</v>
      </c>
      <c r="Z2" s="672" t="s">
        <v>1554</v>
      </c>
      <c r="AA2" s="669" t="s">
        <v>526</v>
      </c>
      <c r="AB2" s="670"/>
      <c r="AC2" s="670"/>
      <c r="AD2" s="671"/>
    </row>
    <row r="3" spans="1:30 16383:16383" ht="18.95" customHeight="1">
      <c r="A3" s="673"/>
      <c r="B3" s="673" t="s">
        <v>527</v>
      </c>
      <c r="C3" s="680"/>
      <c r="D3" s="683"/>
      <c r="E3" s="683"/>
      <c r="F3" s="681"/>
      <c r="G3" s="501"/>
      <c r="H3" s="502"/>
      <c r="I3" s="502" t="s">
        <v>528</v>
      </c>
      <c r="J3" s="503"/>
      <c r="K3" s="507"/>
      <c r="L3" s="508"/>
      <c r="M3" s="502" t="s">
        <v>529</v>
      </c>
      <c r="N3" s="503"/>
      <c r="O3" s="669" t="s">
        <v>530</v>
      </c>
      <c r="P3" s="670"/>
      <c r="Q3" s="671"/>
      <c r="R3" s="669" t="s">
        <v>531</v>
      </c>
      <c r="S3" s="670"/>
      <c r="T3" s="671"/>
      <c r="U3" s="680"/>
      <c r="V3" s="683"/>
      <c r="W3" s="683"/>
      <c r="X3" s="687"/>
      <c r="Y3" s="673"/>
      <c r="Z3" s="673"/>
      <c r="AA3" s="669" t="s">
        <v>532</v>
      </c>
      <c r="AB3" s="671"/>
      <c r="AC3" s="669" t="s">
        <v>352</v>
      </c>
      <c r="AD3" s="671"/>
    </row>
    <row r="4" spans="1:30 16383:16383" ht="18.95" customHeight="1">
      <c r="A4" s="673"/>
      <c r="B4" s="673" t="s">
        <v>217</v>
      </c>
      <c r="C4" s="675" t="s">
        <v>227</v>
      </c>
      <c r="D4" s="672" t="s">
        <v>534</v>
      </c>
      <c r="E4" s="672" t="s">
        <v>611</v>
      </c>
      <c r="F4" s="452" t="s">
        <v>538</v>
      </c>
      <c r="G4" s="676" t="s">
        <v>533</v>
      </c>
      <c r="H4" s="677"/>
      <c r="I4" s="672" t="s">
        <v>534</v>
      </c>
      <c r="J4" s="672" t="s">
        <v>535</v>
      </c>
      <c r="K4" s="676" t="s">
        <v>533</v>
      </c>
      <c r="L4" s="677"/>
      <c r="M4" s="672" t="s">
        <v>534</v>
      </c>
      <c r="N4" s="672" t="s">
        <v>540</v>
      </c>
      <c r="O4" s="675" t="s">
        <v>533</v>
      </c>
      <c r="P4" s="672" t="s">
        <v>542</v>
      </c>
      <c r="Q4" s="672" t="s">
        <v>543</v>
      </c>
      <c r="R4" s="675" t="s">
        <v>533</v>
      </c>
      <c r="S4" s="672" t="s">
        <v>542</v>
      </c>
      <c r="T4" s="672" t="s">
        <v>544</v>
      </c>
      <c r="U4" s="676" t="s">
        <v>533</v>
      </c>
      <c r="V4" s="677"/>
      <c r="W4" s="672" t="s">
        <v>534</v>
      </c>
      <c r="X4" s="672" t="s">
        <v>545</v>
      </c>
      <c r="Y4" s="673"/>
      <c r="Z4" s="673"/>
      <c r="AA4" s="675" t="s">
        <v>533</v>
      </c>
      <c r="AB4" s="672" t="s">
        <v>546</v>
      </c>
      <c r="AC4" s="675" t="s">
        <v>533</v>
      </c>
      <c r="AD4" s="672" t="s">
        <v>546</v>
      </c>
    </row>
    <row r="5" spans="1:30 16383:16383" ht="18.95" customHeight="1">
      <c r="A5" s="673"/>
      <c r="B5" s="673"/>
      <c r="C5" s="673"/>
      <c r="D5" s="673"/>
      <c r="E5" s="673"/>
      <c r="F5" s="453" t="s">
        <v>1</v>
      </c>
      <c r="G5" s="678"/>
      <c r="H5" s="679"/>
      <c r="I5" s="673"/>
      <c r="J5" s="673"/>
      <c r="K5" s="678"/>
      <c r="L5" s="679"/>
      <c r="M5" s="673"/>
      <c r="N5" s="673"/>
      <c r="O5" s="673"/>
      <c r="P5" s="673"/>
      <c r="Q5" s="673"/>
      <c r="R5" s="673"/>
      <c r="S5" s="673"/>
      <c r="T5" s="673"/>
      <c r="U5" s="678"/>
      <c r="V5" s="679"/>
      <c r="W5" s="673"/>
      <c r="X5" s="673"/>
      <c r="Y5" s="673"/>
      <c r="Z5" s="673"/>
      <c r="AA5" s="673"/>
      <c r="AB5" s="673"/>
      <c r="AC5" s="673"/>
      <c r="AD5" s="673"/>
    </row>
    <row r="6" spans="1:30 16383:16383" s="22" customFormat="1" ht="18.95" customHeight="1">
      <c r="A6" s="674"/>
      <c r="B6" s="674" t="s">
        <v>365</v>
      </c>
      <c r="C6" s="674"/>
      <c r="D6" s="674"/>
      <c r="E6" s="674"/>
      <c r="F6" s="454" t="s">
        <v>467</v>
      </c>
      <c r="G6" s="680"/>
      <c r="H6" s="681"/>
      <c r="I6" s="674"/>
      <c r="J6" s="674"/>
      <c r="K6" s="680"/>
      <c r="L6" s="681"/>
      <c r="M6" s="674"/>
      <c r="N6" s="674"/>
      <c r="O6" s="674"/>
      <c r="P6" s="674"/>
      <c r="Q6" s="674"/>
      <c r="R6" s="674"/>
      <c r="S6" s="674"/>
      <c r="T6" s="674"/>
      <c r="U6" s="680"/>
      <c r="V6" s="681"/>
      <c r="W6" s="674"/>
      <c r="X6" s="674"/>
      <c r="Y6" s="674"/>
      <c r="Z6" s="674"/>
      <c r="AA6" s="674"/>
      <c r="AB6" s="674"/>
      <c r="AC6" s="674"/>
      <c r="AD6" s="674"/>
    </row>
    <row r="7" spans="1:30 16383:16383" ht="18.95" customHeight="1">
      <c r="A7" s="96" t="s">
        <v>484</v>
      </c>
      <c r="B7" s="252">
        <f>'6'!P6</f>
        <v>93596</v>
      </c>
      <c r="C7" s="253">
        <f>'6'!C6</f>
        <v>1</v>
      </c>
      <c r="D7" s="45">
        <v>98600</v>
      </c>
      <c r="E7" s="253">
        <f>'6'!K6</f>
        <v>93596</v>
      </c>
      <c r="F7" s="253" t="str">
        <f>IF('6'!R6&gt;0,'6'!R6,"")</f>
        <v/>
      </c>
      <c r="G7" s="15"/>
      <c r="H7" s="254">
        <v>0</v>
      </c>
      <c r="I7" s="45">
        <v>0</v>
      </c>
      <c r="J7" s="45">
        <v>0</v>
      </c>
      <c r="K7" s="15"/>
      <c r="L7" s="254">
        <v>0</v>
      </c>
      <c r="M7" s="45">
        <v>0</v>
      </c>
      <c r="N7" s="45">
        <v>0</v>
      </c>
      <c r="O7" s="45">
        <v>0</v>
      </c>
      <c r="P7" s="45">
        <v>0</v>
      </c>
      <c r="Q7" s="45">
        <v>0</v>
      </c>
      <c r="R7" s="45">
        <v>1</v>
      </c>
      <c r="S7" s="45">
        <v>12000</v>
      </c>
      <c r="T7" s="45">
        <v>11000</v>
      </c>
      <c r="U7" s="15">
        <f>G7+K7</f>
        <v>0</v>
      </c>
      <c r="V7" s="97">
        <f>C7+H7+L7+O7+R7</f>
        <v>2</v>
      </c>
      <c r="W7" s="98">
        <f t="shared" ref="W7:X22" si="0">D7+I7+M7+P7</f>
        <v>98600</v>
      </c>
      <c r="X7" s="98">
        <f>E7+J7+N7+Q7</f>
        <v>93596</v>
      </c>
      <c r="Y7" s="99">
        <f t="shared" ref="Y7:Y47" si="1">X7/B7*100</f>
        <v>100</v>
      </c>
      <c r="Z7" s="255">
        <f>'6'!R6</f>
        <v>0</v>
      </c>
      <c r="AA7" s="340">
        <v>0</v>
      </c>
      <c r="AB7" s="340">
        <v>0</v>
      </c>
      <c r="AC7" s="340">
        <v>0</v>
      </c>
      <c r="AD7" s="341">
        <v>0</v>
      </c>
    </row>
    <row r="8" spans="1:30 16383:16383" ht="18.95" customHeight="1">
      <c r="A8" s="96" t="s">
        <v>485</v>
      </c>
      <c r="B8" s="252">
        <f>'6'!P7</f>
        <v>197003</v>
      </c>
      <c r="C8" s="253">
        <f>'6'!C7</f>
        <v>1</v>
      </c>
      <c r="D8" s="45">
        <v>204000</v>
      </c>
      <c r="E8" s="253">
        <f>'6'!K7</f>
        <v>197003</v>
      </c>
      <c r="F8" s="253" t="str">
        <f>IF('6'!R7&gt;0,'6'!R7,"")</f>
        <v/>
      </c>
      <c r="G8" s="15"/>
      <c r="H8" s="254">
        <v>0</v>
      </c>
      <c r="I8" s="45">
        <v>0</v>
      </c>
      <c r="J8" s="45">
        <v>0</v>
      </c>
      <c r="K8" s="15"/>
      <c r="L8" s="254">
        <v>0</v>
      </c>
      <c r="M8" s="45">
        <v>0</v>
      </c>
      <c r="N8" s="45">
        <v>0</v>
      </c>
      <c r="O8" s="45">
        <v>0</v>
      </c>
      <c r="P8" s="45">
        <v>0</v>
      </c>
      <c r="Q8" s="45">
        <v>0</v>
      </c>
      <c r="R8" s="45">
        <v>1</v>
      </c>
      <c r="S8" s="45">
        <v>0</v>
      </c>
      <c r="T8" s="45">
        <v>0</v>
      </c>
      <c r="U8" s="15">
        <f t="shared" ref="U8:U16" si="2">G8+K8</f>
        <v>0</v>
      </c>
      <c r="V8" s="97">
        <f t="shared" ref="V8:V16" si="3">C8+H8+L8+O8+R8</f>
        <v>2</v>
      </c>
      <c r="W8" s="98">
        <f t="shared" si="0"/>
        <v>204000</v>
      </c>
      <c r="X8" s="98">
        <f t="shared" si="0"/>
        <v>197003</v>
      </c>
      <c r="Y8" s="99">
        <f t="shared" si="1"/>
        <v>100</v>
      </c>
      <c r="Z8" s="255">
        <f>'6'!R7</f>
        <v>0</v>
      </c>
      <c r="AA8" s="342">
        <v>0</v>
      </c>
      <c r="AB8" s="342">
        <v>0</v>
      </c>
      <c r="AC8" s="342">
        <v>0</v>
      </c>
      <c r="AD8" s="342">
        <v>0</v>
      </c>
    </row>
    <row r="9" spans="1:30 16383:16383" ht="18.95" customHeight="1">
      <c r="A9" s="96" t="s">
        <v>487</v>
      </c>
      <c r="B9" s="252">
        <f>'6'!P8</f>
        <v>151443</v>
      </c>
      <c r="C9" s="253">
        <f>'6'!C8</f>
        <v>1</v>
      </c>
      <c r="D9" s="45">
        <v>185400</v>
      </c>
      <c r="E9" s="253">
        <f>'6'!K8</f>
        <v>151406</v>
      </c>
      <c r="F9" s="253">
        <f>IF('6'!R8&gt;0,'6'!R8,"")</f>
        <v>347</v>
      </c>
      <c r="G9" s="15"/>
      <c r="H9" s="254">
        <v>0</v>
      </c>
      <c r="I9" s="45">
        <v>0</v>
      </c>
      <c r="J9" s="45">
        <v>0</v>
      </c>
      <c r="K9" s="15"/>
      <c r="L9" s="254">
        <v>0</v>
      </c>
      <c r="M9" s="45">
        <v>0</v>
      </c>
      <c r="N9" s="45">
        <v>0</v>
      </c>
      <c r="O9" s="45">
        <v>0</v>
      </c>
      <c r="P9" s="45">
        <v>0</v>
      </c>
      <c r="Q9" s="45">
        <v>0</v>
      </c>
      <c r="R9" s="45">
        <v>0</v>
      </c>
      <c r="S9" s="45">
        <v>0</v>
      </c>
      <c r="T9" s="45">
        <v>0</v>
      </c>
      <c r="U9" s="15">
        <f t="shared" si="2"/>
        <v>0</v>
      </c>
      <c r="V9" s="97">
        <f t="shared" si="3"/>
        <v>1</v>
      </c>
      <c r="W9" s="98">
        <f t="shared" si="0"/>
        <v>185400</v>
      </c>
      <c r="X9" s="98">
        <f t="shared" si="0"/>
        <v>151406</v>
      </c>
      <c r="Y9" s="99">
        <f t="shared" si="1"/>
        <v>99.975568365655718</v>
      </c>
      <c r="Z9" s="255">
        <f>'6'!R8</f>
        <v>347</v>
      </c>
      <c r="AA9" s="342">
        <v>0</v>
      </c>
      <c r="AB9" s="342">
        <v>0</v>
      </c>
      <c r="AC9" s="342">
        <v>2</v>
      </c>
      <c r="AD9" s="342">
        <v>0</v>
      </c>
    </row>
    <row r="10" spans="1:30 16383:16383" ht="18.95" customHeight="1">
      <c r="A10" s="96" t="s">
        <v>489</v>
      </c>
      <c r="B10" s="252">
        <f>'6'!P9</f>
        <v>28945</v>
      </c>
      <c r="C10" s="253">
        <f>'6'!C9</f>
        <v>1</v>
      </c>
      <c r="D10" s="45">
        <v>39500</v>
      </c>
      <c r="E10" s="253">
        <f>'6'!K9</f>
        <v>28941</v>
      </c>
      <c r="F10" s="253" t="str">
        <f>IF('6'!R9&gt;0,'6'!R9,"")</f>
        <v/>
      </c>
      <c r="G10" s="15"/>
      <c r="H10" s="254">
        <v>0</v>
      </c>
      <c r="I10" s="45">
        <v>0</v>
      </c>
      <c r="J10" s="45">
        <v>0</v>
      </c>
      <c r="K10" s="15"/>
      <c r="L10" s="254">
        <v>0</v>
      </c>
      <c r="M10" s="45">
        <v>0</v>
      </c>
      <c r="N10" s="45">
        <v>0</v>
      </c>
      <c r="O10" s="45">
        <v>0</v>
      </c>
      <c r="P10" s="45">
        <v>0</v>
      </c>
      <c r="Q10" s="45">
        <v>0</v>
      </c>
      <c r="R10" s="45">
        <v>0</v>
      </c>
      <c r="S10" s="45">
        <v>0</v>
      </c>
      <c r="T10" s="45">
        <v>0</v>
      </c>
      <c r="U10" s="15">
        <f t="shared" si="2"/>
        <v>0</v>
      </c>
      <c r="V10" s="97">
        <f t="shared" si="3"/>
        <v>1</v>
      </c>
      <c r="W10" s="98">
        <f t="shared" si="0"/>
        <v>39500</v>
      </c>
      <c r="X10" s="98">
        <f t="shared" si="0"/>
        <v>28941</v>
      </c>
      <c r="Y10" s="99">
        <f t="shared" si="1"/>
        <v>99.986180687510796</v>
      </c>
      <c r="Z10" s="255">
        <f>'6'!R9</f>
        <v>0</v>
      </c>
      <c r="AA10" s="342">
        <v>0</v>
      </c>
      <c r="AB10" s="342">
        <v>0</v>
      </c>
      <c r="AC10" s="342">
        <v>0</v>
      </c>
      <c r="AD10" s="342">
        <v>0</v>
      </c>
    </row>
    <row r="11" spans="1:30 16383:16383" ht="18.95" customHeight="1">
      <c r="A11" s="96" t="s">
        <v>486</v>
      </c>
      <c r="B11" s="252">
        <f>'6'!P10</f>
        <v>224475</v>
      </c>
      <c r="C11" s="253">
        <f>'6'!C10</f>
        <v>1</v>
      </c>
      <c r="D11" s="45">
        <v>229000</v>
      </c>
      <c r="E11" s="253">
        <f>'6'!K10</f>
        <v>224456</v>
      </c>
      <c r="F11" s="253" t="str">
        <f>IF('6'!R10&gt;0,'6'!R10,"")</f>
        <v/>
      </c>
      <c r="G11" s="15"/>
      <c r="H11" s="254">
        <v>0</v>
      </c>
      <c r="I11" s="45">
        <v>0</v>
      </c>
      <c r="J11" s="45">
        <v>0</v>
      </c>
      <c r="K11" s="15"/>
      <c r="L11" s="254">
        <v>0</v>
      </c>
      <c r="M11" s="45">
        <v>0</v>
      </c>
      <c r="N11" s="45">
        <v>0</v>
      </c>
      <c r="O11" s="45">
        <v>5</v>
      </c>
      <c r="P11" s="45">
        <v>0</v>
      </c>
      <c r="Q11" s="45">
        <v>0</v>
      </c>
      <c r="R11" s="45">
        <v>2</v>
      </c>
      <c r="S11" s="45">
        <v>1171</v>
      </c>
      <c r="T11" s="45">
        <v>1171</v>
      </c>
      <c r="U11" s="15">
        <f t="shared" si="2"/>
        <v>0</v>
      </c>
      <c r="V11" s="97">
        <f t="shared" si="3"/>
        <v>8</v>
      </c>
      <c r="W11" s="98">
        <f t="shared" si="0"/>
        <v>229000</v>
      </c>
      <c r="X11" s="98">
        <f t="shared" si="0"/>
        <v>224456</v>
      </c>
      <c r="Y11" s="99">
        <f t="shared" si="1"/>
        <v>99.991535805769018</v>
      </c>
      <c r="Z11" s="255">
        <f>'6'!R10</f>
        <v>-347</v>
      </c>
      <c r="AA11" s="342">
        <v>0</v>
      </c>
      <c r="AB11" s="342">
        <v>0</v>
      </c>
      <c r="AC11" s="342">
        <v>0</v>
      </c>
      <c r="AD11" s="342">
        <v>0</v>
      </c>
    </row>
    <row r="12" spans="1:30 16383:16383" ht="18.95" customHeight="1">
      <c r="A12" s="96" t="s">
        <v>488</v>
      </c>
      <c r="B12" s="252">
        <f>'6'!P11</f>
        <v>107314</v>
      </c>
      <c r="C12" s="253">
        <f>'6'!C11</f>
        <v>1</v>
      </c>
      <c r="D12" s="45">
        <v>151805</v>
      </c>
      <c r="E12" s="253">
        <f>'6'!K11</f>
        <v>106642</v>
      </c>
      <c r="F12" s="253" t="str">
        <f>IF('6'!R11&gt;0,'6'!R11,"")</f>
        <v/>
      </c>
      <c r="G12" s="15"/>
      <c r="H12" s="254">
        <v>0</v>
      </c>
      <c r="I12" s="45">
        <v>0</v>
      </c>
      <c r="J12" s="45">
        <v>0</v>
      </c>
      <c r="K12" s="15"/>
      <c r="L12" s="254">
        <v>0</v>
      </c>
      <c r="M12" s="45">
        <v>0</v>
      </c>
      <c r="N12" s="45">
        <v>0</v>
      </c>
      <c r="O12" s="45">
        <v>3</v>
      </c>
      <c r="P12" s="45">
        <v>648</v>
      </c>
      <c r="Q12" s="45">
        <v>0</v>
      </c>
      <c r="R12" s="45">
        <v>0</v>
      </c>
      <c r="S12" s="45">
        <v>0</v>
      </c>
      <c r="T12" s="45">
        <v>0</v>
      </c>
      <c r="U12" s="15">
        <f t="shared" si="2"/>
        <v>0</v>
      </c>
      <c r="V12" s="97">
        <f t="shared" si="3"/>
        <v>4</v>
      </c>
      <c r="W12" s="98">
        <f t="shared" si="0"/>
        <v>152453</v>
      </c>
      <c r="X12" s="98">
        <f t="shared" si="0"/>
        <v>106642</v>
      </c>
      <c r="Y12" s="99">
        <f t="shared" si="1"/>
        <v>99.37380024973443</v>
      </c>
      <c r="Z12" s="255">
        <f>'6'!R11</f>
        <v>0</v>
      </c>
      <c r="AA12" s="342">
        <v>0</v>
      </c>
      <c r="AB12" s="342">
        <v>0</v>
      </c>
      <c r="AC12" s="342">
        <v>4</v>
      </c>
      <c r="AD12" s="342">
        <v>0</v>
      </c>
    </row>
    <row r="13" spans="1:30 16383:16383" ht="18.95" customHeight="1">
      <c r="A13" s="96" t="s">
        <v>491</v>
      </c>
      <c r="B13" s="252">
        <f>'6'!P12</f>
        <v>258505</v>
      </c>
      <c r="C13" s="253">
        <f>'6'!C12</f>
        <v>1</v>
      </c>
      <c r="D13" s="45">
        <v>272000</v>
      </c>
      <c r="E13" s="253">
        <f>'6'!K12</f>
        <v>255637</v>
      </c>
      <c r="F13" s="253">
        <f>IF('6'!R12&gt;0,'6'!R12,"")</f>
        <v>4612</v>
      </c>
      <c r="G13" s="15">
        <v>2</v>
      </c>
      <c r="H13" s="254">
        <v>2</v>
      </c>
      <c r="I13" s="45">
        <v>0</v>
      </c>
      <c r="J13" s="45">
        <v>2040</v>
      </c>
      <c r="K13" s="15">
        <v>1</v>
      </c>
      <c r="L13" s="254">
        <v>1</v>
      </c>
      <c r="M13" s="45">
        <v>0</v>
      </c>
      <c r="N13" s="45">
        <v>728</v>
      </c>
      <c r="O13" s="45">
        <v>2</v>
      </c>
      <c r="P13" s="45">
        <v>986</v>
      </c>
      <c r="Q13" s="45">
        <v>100</v>
      </c>
      <c r="R13" s="45">
        <v>7</v>
      </c>
      <c r="S13" s="45">
        <v>15200</v>
      </c>
      <c r="T13" s="45">
        <v>1088</v>
      </c>
      <c r="U13" s="15">
        <f t="shared" si="2"/>
        <v>3</v>
      </c>
      <c r="V13" s="97">
        <f t="shared" si="3"/>
        <v>13</v>
      </c>
      <c r="W13" s="98">
        <f t="shared" si="0"/>
        <v>272986</v>
      </c>
      <c r="X13" s="98">
        <f t="shared" si="0"/>
        <v>258505</v>
      </c>
      <c r="Y13" s="99">
        <f t="shared" si="1"/>
        <v>100</v>
      </c>
      <c r="Z13" s="255">
        <f>'6'!R12</f>
        <v>4612</v>
      </c>
      <c r="AA13" s="342">
        <v>0</v>
      </c>
      <c r="AB13" s="342">
        <v>0</v>
      </c>
      <c r="AC13" s="342">
        <v>1</v>
      </c>
      <c r="AD13" s="342">
        <v>0</v>
      </c>
      <c r="XFC13" s="257">
        <f>SUM(A13:XFB13)</f>
        <v>1347132</v>
      </c>
    </row>
    <row r="14" spans="1:30 16383:16383" ht="18.95" customHeight="1">
      <c r="A14" s="96" t="s">
        <v>492</v>
      </c>
      <c r="B14" s="252">
        <f>'6'!P13</f>
        <v>86522</v>
      </c>
      <c r="C14" s="253">
        <f>'6'!C13</f>
        <v>1</v>
      </c>
      <c r="D14" s="45">
        <v>113000</v>
      </c>
      <c r="E14" s="253">
        <f>'6'!K13</f>
        <v>86522</v>
      </c>
      <c r="F14" s="253" t="str">
        <f>IF('6'!R13&gt;0,'6'!R13,"")</f>
        <v/>
      </c>
      <c r="G14" s="15"/>
      <c r="H14" s="254">
        <v>0</v>
      </c>
      <c r="I14" s="45">
        <v>0</v>
      </c>
      <c r="J14" s="45">
        <v>0</v>
      </c>
      <c r="K14" s="15"/>
      <c r="L14" s="254">
        <v>0</v>
      </c>
      <c r="M14" s="45">
        <v>0</v>
      </c>
      <c r="N14" s="45">
        <v>0</v>
      </c>
      <c r="O14" s="45">
        <v>2</v>
      </c>
      <c r="P14" s="45">
        <v>2260</v>
      </c>
      <c r="Q14" s="45">
        <v>0</v>
      </c>
      <c r="R14" s="45">
        <v>2</v>
      </c>
      <c r="S14" s="45">
        <v>8912</v>
      </c>
      <c r="T14" s="45">
        <v>4869</v>
      </c>
      <c r="U14" s="15">
        <f t="shared" si="2"/>
        <v>0</v>
      </c>
      <c r="V14" s="97">
        <f t="shared" si="3"/>
        <v>5</v>
      </c>
      <c r="W14" s="98">
        <f t="shared" si="0"/>
        <v>115260</v>
      </c>
      <c r="X14" s="98">
        <f t="shared" si="0"/>
        <v>86522</v>
      </c>
      <c r="Y14" s="99">
        <f t="shared" si="1"/>
        <v>100</v>
      </c>
      <c r="Z14" s="255">
        <f>'6'!R13</f>
        <v>-4612</v>
      </c>
      <c r="AA14" s="342">
        <v>0</v>
      </c>
      <c r="AB14" s="342">
        <v>0</v>
      </c>
      <c r="AC14" s="342">
        <v>0</v>
      </c>
      <c r="AD14" s="342">
        <v>0</v>
      </c>
    </row>
    <row r="15" spans="1:30 16383:16383" ht="18.95" customHeight="1">
      <c r="A15" s="96" t="s">
        <v>493</v>
      </c>
      <c r="B15" s="252">
        <f>'6'!P14</f>
        <v>29992</v>
      </c>
      <c r="C15" s="253">
        <f>'6'!C14</f>
        <v>1</v>
      </c>
      <c r="D15" s="45">
        <v>30700</v>
      </c>
      <c r="E15" s="253">
        <f>'6'!K14</f>
        <v>29992</v>
      </c>
      <c r="F15" s="253" t="str">
        <f>IF('6'!R14&gt;0,'6'!R14,"")</f>
        <v/>
      </c>
      <c r="G15" s="15"/>
      <c r="H15" s="254">
        <v>0</v>
      </c>
      <c r="I15" s="45">
        <v>0</v>
      </c>
      <c r="J15" s="45">
        <v>0</v>
      </c>
      <c r="K15" s="15"/>
      <c r="L15" s="254">
        <v>0</v>
      </c>
      <c r="M15" s="45">
        <v>0</v>
      </c>
      <c r="N15" s="45">
        <v>0</v>
      </c>
      <c r="O15" s="45">
        <v>0</v>
      </c>
      <c r="P15" s="45">
        <v>0</v>
      </c>
      <c r="Q15" s="45">
        <v>0</v>
      </c>
      <c r="R15" s="45">
        <v>2</v>
      </c>
      <c r="S15" s="45">
        <v>604</v>
      </c>
      <c r="T15" s="45">
        <v>0</v>
      </c>
      <c r="U15" s="15">
        <f t="shared" si="2"/>
        <v>0</v>
      </c>
      <c r="V15" s="97">
        <f t="shared" si="3"/>
        <v>3</v>
      </c>
      <c r="W15" s="98">
        <f t="shared" si="0"/>
        <v>30700</v>
      </c>
      <c r="X15" s="98">
        <f t="shared" si="0"/>
        <v>29992</v>
      </c>
      <c r="Y15" s="99">
        <f t="shared" si="1"/>
        <v>100</v>
      </c>
      <c r="Z15" s="255">
        <f>'6'!R14</f>
        <v>0</v>
      </c>
      <c r="AA15" s="342">
        <v>0</v>
      </c>
      <c r="AB15" s="342">
        <v>0</v>
      </c>
      <c r="AC15" s="342">
        <v>0</v>
      </c>
      <c r="AD15" s="342">
        <v>0</v>
      </c>
    </row>
    <row r="16" spans="1:30 16383:16383" ht="18.95" customHeight="1">
      <c r="A16" s="96" t="s">
        <v>494</v>
      </c>
      <c r="B16" s="252">
        <f>'6'!P15</f>
        <v>33709</v>
      </c>
      <c r="C16" s="253">
        <f>'6'!C15</f>
        <v>1</v>
      </c>
      <c r="D16" s="45">
        <v>39300</v>
      </c>
      <c r="E16" s="253">
        <f>'6'!K15</f>
        <v>33709</v>
      </c>
      <c r="F16" s="253" t="str">
        <f>IF('6'!R15&gt;0,'6'!R15,"")</f>
        <v/>
      </c>
      <c r="G16" s="15"/>
      <c r="H16" s="254">
        <v>0</v>
      </c>
      <c r="I16" s="45">
        <v>0</v>
      </c>
      <c r="J16" s="45">
        <v>0</v>
      </c>
      <c r="K16" s="15"/>
      <c r="L16" s="254">
        <v>0</v>
      </c>
      <c r="M16" s="45">
        <v>0</v>
      </c>
      <c r="N16" s="45">
        <v>0</v>
      </c>
      <c r="O16" s="45">
        <v>0</v>
      </c>
      <c r="P16" s="45">
        <v>0</v>
      </c>
      <c r="Q16" s="45">
        <v>0</v>
      </c>
      <c r="R16" s="45">
        <v>0</v>
      </c>
      <c r="S16" s="45">
        <v>0</v>
      </c>
      <c r="T16" s="45">
        <v>0</v>
      </c>
      <c r="U16" s="15">
        <f t="shared" si="2"/>
        <v>0</v>
      </c>
      <c r="V16" s="97">
        <f t="shared" si="3"/>
        <v>1</v>
      </c>
      <c r="W16" s="98">
        <f t="shared" si="0"/>
        <v>39300</v>
      </c>
      <c r="X16" s="98">
        <f t="shared" si="0"/>
        <v>33709</v>
      </c>
      <c r="Y16" s="99">
        <f t="shared" si="1"/>
        <v>100</v>
      </c>
      <c r="Z16" s="255">
        <f>'6'!R15</f>
        <v>0</v>
      </c>
      <c r="AA16" s="342">
        <v>0</v>
      </c>
      <c r="AB16" s="342">
        <v>0</v>
      </c>
      <c r="AC16" s="342">
        <v>0</v>
      </c>
      <c r="AD16" s="342">
        <v>0</v>
      </c>
    </row>
    <row r="17" spans="1:30" ht="18.95" customHeight="1">
      <c r="A17" s="96" t="s">
        <v>495</v>
      </c>
      <c r="B17" s="252">
        <f>'6'!P16</f>
        <v>37700</v>
      </c>
      <c r="C17" s="253">
        <f>'6'!C16</f>
        <v>1</v>
      </c>
      <c r="D17" s="45">
        <v>39080</v>
      </c>
      <c r="E17" s="253">
        <f>'6'!K16</f>
        <v>37549</v>
      </c>
      <c r="F17" s="253" t="str">
        <f>IF('6'!R16&gt;0,'6'!R16,"")</f>
        <v/>
      </c>
      <c r="G17" s="15"/>
      <c r="H17" s="254">
        <v>0</v>
      </c>
      <c r="I17" s="45">
        <v>0</v>
      </c>
      <c r="J17" s="45">
        <v>0</v>
      </c>
      <c r="K17" s="15"/>
      <c r="L17" s="254">
        <v>0</v>
      </c>
      <c r="M17" s="45">
        <v>0</v>
      </c>
      <c r="N17" s="45">
        <v>0</v>
      </c>
      <c r="O17" s="45">
        <v>0</v>
      </c>
      <c r="P17" s="45">
        <v>0</v>
      </c>
      <c r="Q17" s="45">
        <v>0</v>
      </c>
      <c r="R17" s="45">
        <v>2</v>
      </c>
      <c r="S17" s="45">
        <v>1033</v>
      </c>
      <c r="T17" s="45">
        <v>0</v>
      </c>
      <c r="U17" s="15">
        <f t="shared" ref="U17:U28" si="4">G17+K17</f>
        <v>0</v>
      </c>
      <c r="V17" s="97">
        <f t="shared" ref="V17:V28" si="5">C17+H17+L17+O17+R17</f>
        <v>3</v>
      </c>
      <c r="W17" s="98">
        <f t="shared" si="0"/>
        <v>39080</v>
      </c>
      <c r="X17" s="98">
        <f t="shared" si="0"/>
        <v>37549</v>
      </c>
      <c r="Y17" s="99">
        <f t="shared" si="1"/>
        <v>99.599469496021214</v>
      </c>
      <c r="Z17" s="255">
        <f>'6'!R16</f>
        <v>0</v>
      </c>
      <c r="AA17" s="342">
        <v>0</v>
      </c>
      <c r="AB17" s="342">
        <v>0</v>
      </c>
      <c r="AC17" s="342">
        <v>0</v>
      </c>
      <c r="AD17" s="342">
        <v>0</v>
      </c>
    </row>
    <row r="18" spans="1:30" ht="18.95" customHeight="1">
      <c r="A18" s="96" t="s">
        <v>496</v>
      </c>
      <c r="B18" s="252">
        <f>'6'!P17</f>
        <v>73857</v>
      </c>
      <c r="C18" s="253">
        <f>'6'!C17</f>
        <v>1</v>
      </c>
      <c r="D18" s="45">
        <v>76462</v>
      </c>
      <c r="E18" s="253">
        <f>'6'!K17</f>
        <v>73826</v>
      </c>
      <c r="F18" s="253">
        <f>IF('6'!R17&gt;0,'6'!R17,"")</f>
        <v>62</v>
      </c>
      <c r="G18" s="15"/>
      <c r="H18" s="254">
        <v>0</v>
      </c>
      <c r="I18" s="45">
        <v>0</v>
      </c>
      <c r="J18" s="45">
        <v>0</v>
      </c>
      <c r="K18" s="15"/>
      <c r="L18" s="254">
        <v>0</v>
      </c>
      <c r="M18" s="45">
        <v>0</v>
      </c>
      <c r="N18" s="45">
        <v>0</v>
      </c>
      <c r="O18" s="45">
        <v>0</v>
      </c>
      <c r="P18" s="45">
        <v>0</v>
      </c>
      <c r="Q18" s="45">
        <v>0</v>
      </c>
      <c r="R18" s="45">
        <v>5</v>
      </c>
      <c r="S18" s="45">
        <v>2060</v>
      </c>
      <c r="T18" s="45">
        <v>929</v>
      </c>
      <c r="U18" s="15">
        <f t="shared" si="4"/>
        <v>0</v>
      </c>
      <c r="V18" s="97">
        <f t="shared" si="5"/>
        <v>6</v>
      </c>
      <c r="W18" s="98">
        <f t="shared" si="0"/>
        <v>76462</v>
      </c>
      <c r="X18" s="98">
        <f t="shared" si="0"/>
        <v>73826</v>
      </c>
      <c r="Y18" s="99">
        <f t="shared" si="1"/>
        <v>99.958026998117987</v>
      </c>
      <c r="Z18" s="255">
        <f>'6'!R17</f>
        <v>62</v>
      </c>
      <c r="AA18" s="342">
        <v>0</v>
      </c>
      <c r="AB18" s="342">
        <v>0</v>
      </c>
      <c r="AC18" s="342">
        <v>5</v>
      </c>
      <c r="AD18" s="342">
        <v>0</v>
      </c>
    </row>
    <row r="19" spans="1:30" ht="18.95" customHeight="1">
      <c r="A19" s="96" t="s">
        <v>497</v>
      </c>
      <c r="B19" s="252">
        <f>'6'!P18</f>
        <v>46912</v>
      </c>
      <c r="C19" s="253">
        <f>'6'!C18</f>
        <v>1</v>
      </c>
      <c r="D19" s="45">
        <v>48638</v>
      </c>
      <c r="E19" s="253">
        <f>'6'!K18</f>
        <v>46912</v>
      </c>
      <c r="F19" s="253" t="str">
        <f>IF('6'!R18&gt;0,'6'!R18,"")</f>
        <v/>
      </c>
      <c r="G19" s="15"/>
      <c r="H19" s="254">
        <v>0</v>
      </c>
      <c r="I19" s="45">
        <v>0</v>
      </c>
      <c r="J19" s="45">
        <v>0</v>
      </c>
      <c r="K19" s="15"/>
      <c r="L19" s="254">
        <v>0</v>
      </c>
      <c r="M19" s="45">
        <v>0</v>
      </c>
      <c r="N19" s="45">
        <v>0</v>
      </c>
      <c r="O19" s="45">
        <v>1</v>
      </c>
      <c r="P19" s="45">
        <v>450</v>
      </c>
      <c r="Q19" s="45">
        <v>0</v>
      </c>
      <c r="R19" s="45">
        <v>0</v>
      </c>
      <c r="S19" s="45">
        <v>0</v>
      </c>
      <c r="T19" s="45">
        <v>0</v>
      </c>
      <c r="U19" s="15">
        <f t="shared" si="4"/>
        <v>0</v>
      </c>
      <c r="V19" s="97">
        <f t="shared" si="5"/>
        <v>2</v>
      </c>
      <c r="W19" s="98">
        <f t="shared" si="0"/>
        <v>49088</v>
      </c>
      <c r="X19" s="98">
        <f t="shared" si="0"/>
        <v>46912</v>
      </c>
      <c r="Y19" s="99">
        <f t="shared" si="1"/>
        <v>100</v>
      </c>
      <c r="Z19" s="255">
        <f>'6'!R18</f>
        <v>-62</v>
      </c>
      <c r="AA19" s="342">
        <v>0</v>
      </c>
      <c r="AB19" s="342">
        <v>0</v>
      </c>
      <c r="AC19" s="342">
        <v>1</v>
      </c>
      <c r="AD19" s="342">
        <v>0</v>
      </c>
    </row>
    <row r="20" spans="1:30" ht="18.95" customHeight="1">
      <c r="A20" s="96" t="s">
        <v>498</v>
      </c>
      <c r="B20" s="252">
        <f>'6'!P19</f>
        <v>41571</v>
      </c>
      <c r="C20" s="253">
        <f>'6'!C19</f>
        <v>1</v>
      </c>
      <c r="D20" s="45">
        <v>47600</v>
      </c>
      <c r="E20" s="253">
        <f>'6'!K19</f>
        <v>40949</v>
      </c>
      <c r="F20" s="253" t="str">
        <f>IF('6'!R19&gt;0,'6'!R19,"")</f>
        <v/>
      </c>
      <c r="G20" s="15"/>
      <c r="H20" s="254">
        <v>0</v>
      </c>
      <c r="I20" s="45">
        <v>0</v>
      </c>
      <c r="J20" s="45">
        <v>0</v>
      </c>
      <c r="K20" s="15"/>
      <c r="L20" s="254">
        <v>0</v>
      </c>
      <c r="M20" s="45">
        <v>0</v>
      </c>
      <c r="N20" s="45">
        <v>0</v>
      </c>
      <c r="O20" s="45">
        <v>0</v>
      </c>
      <c r="P20" s="45">
        <v>0</v>
      </c>
      <c r="Q20" s="45">
        <v>0</v>
      </c>
      <c r="R20" s="45">
        <v>0</v>
      </c>
      <c r="S20" s="45">
        <v>0</v>
      </c>
      <c r="T20" s="45">
        <v>0</v>
      </c>
      <c r="U20" s="15">
        <f t="shared" si="4"/>
        <v>0</v>
      </c>
      <c r="V20" s="97">
        <f t="shared" si="5"/>
        <v>1</v>
      </c>
      <c r="W20" s="98">
        <f t="shared" si="0"/>
        <v>47600</v>
      </c>
      <c r="X20" s="98">
        <f t="shared" si="0"/>
        <v>40949</v>
      </c>
      <c r="Y20" s="99">
        <f t="shared" si="1"/>
        <v>98.503764643621764</v>
      </c>
      <c r="Z20" s="255">
        <f>'6'!R19</f>
        <v>0</v>
      </c>
      <c r="AA20" s="342">
        <v>0</v>
      </c>
      <c r="AB20" s="342">
        <v>0</v>
      </c>
      <c r="AC20" s="342">
        <v>2</v>
      </c>
      <c r="AD20" s="342">
        <v>29</v>
      </c>
    </row>
    <row r="21" spans="1:30" ht="18.95" customHeight="1">
      <c r="A21" s="96" t="s">
        <v>499</v>
      </c>
      <c r="B21" s="252">
        <f>'6'!P20</f>
        <v>40028</v>
      </c>
      <c r="C21" s="253">
        <f>'6'!C20</f>
        <v>1</v>
      </c>
      <c r="D21" s="45">
        <v>39020</v>
      </c>
      <c r="E21" s="253">
        <f>'6'!K20</f>
        <v>39619</v>
      </c>
      <c r="F21" s="253">
        <f>IF('6'!R20&gt;0,'6'!R20,"")</f>
        <v>19</v>
      </c>
      <c r="G21" s="15"/>
      <c r="H21" s="254">
        <v>0</v>
      </c>
      <c r="I21" s="45">
        <v>0</v>
      </c>
      <c r="J21" s="45">
        <v>0</v>
      </c>
      <c r="K21" s="15"/>
      <c r="L21" s="254">
        <v>0</v>
      </c>
      <c r="M21" s="45">
        <v>0</v>
      </c>
      <c r="N21" s="45">
        <v>0</v>
      </c>
      <c r="O21" s="45">
        <v>2</v>
      </c>
      <c r="P21" s="45">
        <v>23231</v>
      </c>
      <c r="Q21" s="45">
        <v>55</v>
      </c>
      <c r="R21" s="45">
        <v>3</v>
      </c>
      <c r="S21" s="45">
        <v>770</v>
      </c>
      <c r="T21" s="45">
        <v>80</v>
      </c>
      <c r="U21" s="15">
        <f t="shared" si="4"/>
        <v>0</v>
      </c>
      <c r="V21" s="97">
        <f t="shared" si="5"/>
        <v>6</v>
      </c>
      <c r="W21" s="98">
        <f t="shared" si="0"/>
        <v>62251</v>
      </c>
      <c r="X21" s="98">
        <f t="shared" si="0"/>
        <v>39674</v>
      </c>
      <c r="Y21" s="99">
        <f t="shared" si="1"/>
        <v>99.115619066653338</v>
      </c>
      <c r="Z21" s="255">
        <f>'6'!R20</f>
        <v>19</v>
      </c>
      <c r="AA21" s="343">
        <v>0</v>
      </c>
      <c r="AB21" s="343">
        <v>0</v>
      </c>
      <c r="AC21" s="342">
        <v>2</v>
      </c>
      <c r="AD21" s="342">
        <v>230</v>
      </c>
    </row>
    <row r="22" spans="1:30" ht="18.95" customHeight="1">
      <c r="A22" s="96" t="s">
        <v>500</v>
      </c>
      <c r="B22" s="252">
        <f>'6'!P21</f>
        <v>18641</v>
      </c>
      <c r="C22" s="253">
        <f>'6'!C21</f>
        <v>1</v>
      </c>
      <c r="D22" s="45">
        <v>21300</v>
      </c>
      <c r="E22" s="253">
        <f>'6'!K21</f>
        <v>18511</v>
      </c>
      <c r="F22" s="253" t="str">
        <f>IF('6'!R21&gt;0,'6'!R21,"")</f>
        <v/>
      </c>
      <c r="G22" s="15"/>
      <c r="H22" s="254">
        <v>0</v>
      </c>
      <c r="I22" s="45">
        <v>0</v>
      </c>
      <c r="J22" s="45">
        <v>0</v>
      </c>
      <c r="K22" s="15"/>
      <c r="L22" s="254">
        <v>0</v>
      </c>
      <c r="M22" s="45">
        <v>0</v>
      </c>
      <c r="N22" s="45">
        <v>0</v>
      </c>
      <c r="O22" s="45">
        <v>0</v>
      </c>
      <c r="P22" s="45">
        <v>0</v>
      </c>
      <c r="Q22" s="45">
        <v>0</v>
      </c>
      <c r="R22" s="45">
        <v>0</v>
      </c>
      <c r="S22" s="45">
        <v>0</v>
      </c>
      <c r="T22" s="45">
        <v>0</v>
      </c>
      <c r="U22" s="15">
        <f t="shared" si="4"/>
        <v>0</v>
      </c>
      <c r="V22" s="97">
        <f t="shared" si="5"/>
        <v>1</v>
      </c>
      <c r="W22" s="98">
        <f t="shared" si="0"/>
        <v>21300</v>
      </c>
      <c r="X22" s="98">
        <f t="shared" si="0"/>
        <v>18511</v>
      </c>
      <c r="Y22" s="99">
        <f t="shared" si="1"/>
        <v>99.30261252078752</v>
      </c>
      <c r="Z22" s="255">
        <f>'6'!R21</f>
        <v>0</v>
      </c>
      <c r="AA22" s="343">
        <v>0</v>
      </c>
      <c r="AB22" s="343">
        <v>0</v>
      </c>
      <c r="AC22" s="342">
        <v>0</v>
      </c>
      <c r="AD22" s="342">
        <v>0</v>
      </c>
    </row>
    <row r="23" spans="1:30" ht="18.95" customHeight="1">
      <c r="A23" s="96" t="s">
        <v>501</v>
      </c>
      <c r="B23" s="252">
        <f>'6'!P22</f>
        <v>10797</v>
      </c>
      <c r="C23" s="253">
        <f>'6'!C22</f>
        <v>1</v>
      </c>
      <c r="D23" s="45">
        <v>15000</v>
      </c>
      <c r="E23" s="253">
        <f>'6'!K22</f>
        <v>10775</v>
      </c>
      <c r="F23" s="253" t="str">
        <f>IF('6'!R22&gt;0,'6'!R22,"")</f>
        <v/>
      </c>
      <c r="G23" s="15"/>
      <c r="H23" s="254">
        <v>0</v>
      </c>
      <c r="I23" s="45">
        <v>0</v>
      </c>
      <c r="J23" s="45">
        <v>0</v>
      </c>
      <c r="K23" s="15"/>
      <c r="L23" s="254">
        <v>0</v>
      </c>
      <c r="M23" s="45">
        <v>0</v>
      </c>
      <c r="N23" s="45">
        <v>0</v>
      </c>
      <c r="O23" s="45">
        <v>0</v>
      </c>
      <c r="P23" s="45">
        <v>0</v>
      </c>
      <c r="Q23" s="45">
        <v>0</v>
      </c>
      <c r="R23" s="45">
        <v>0</v>
      </c>
      <c r="S23" s="45">
        <v>0</v>
      </c>
      <c r="T23" s="45">
        <v>0</v>
      </c>
      <c r="U23" s="15">
        <f t="shared" si="4"/>
        <v>0</v>
      </c>
      <c r="V23" s="97">
        <f t="shared" si="5"/>
        <v>1</v>
      </c>
      <c r="W23" s="98">
        <f t="shared" ref="W23:X47" si="6">D23+I23+M23+P23</f>
        <v>15000</v>
      </c>
      <c r="X23" s="98">
        <f t="shared" si="6"/>
        <v>10775</v>
      </c>
      <c r="Y23" s="99">
        <f t="shared" si="1"/>
        <v>99.796239696211913</v>
      </c>
      <c r="Z23" s="255">
        <f>'6'!R22</f>
        <v>0</v>
      </c>
      <c r="AA23" s="342">
        <v>0</v>
      </c>
      <c r="AB23" s="342">
        <v>0</v>
      </c>
      <c r="AC23" s="342">
        <v>0</v>
      </c>
      <c r="AD23" s="342">
        <v>0</v>
      </c>
    </row>
    <row r="24" spans="1:30" ht="18.95" customHeight="1">
      <c r="A24" s="96" t="s">
        <v>502</v>
      </c>
      <c r="B24" s="252">
        <f>'6'!P23</f>
        <v>19097</v>
      </c>
      <c r="C24" s="253">
        <f>'6'!C23</f>
        <v>1</v>
      </c>
      <c r="D24" s="45">
        <v>19400</v>
      </c>
      <c r="E24" s="253">
        <f>'6'!K23</f>
        <v>19001</v>
      </c>
      <c r="F24" s="253" t="str">
        <f>IF('6'!R23&gt;0,'6'!R23,"")</f>
        <v/>
      </c>
      <c r="G24" s="15"/>
      <c r="H24" s="254">
        <v>0</v>
      </c>
      <c r="I24" s="45">
        <v>0</v>
      </c>
      <c r="J24" s="45">
        <v>0</v>
      </c>
      <c r="K24" s="15"/>
      <c r="L24" s="254">
        <v>0</v>
      </c>
      <c r="M24" s="45">
        <v>0</v>
      </c>
      <c r="N24" s="45">
        <v>0</v>
      </c>
      <c r="O24" s="45">
        <v>0</v>
      </c>
      <c r="P24" s="45">
        <v>0</v>
      </c>
      <c r="Q24" s="45">
        <v>0</v>
      </c>
      <c r="R24" s="45">
        <v>1</v>
      </c>
      <c r="S24" s="45">
        <v>1465</v>
      </c>
      <c r="T24" s="45">
        <v>478</v>
      </c>
      <c r="U24" s="15">
        <f t="shared" si="4"/>
        <v>0</v>
      </c>
      <c r="V24" s="97">
        <f t="shared" si="5"/>
        <v>2</v>
      </c>
      <c r="W24" s="98">
        <f t="shared" si="6"/>
        <v>19400</v>
      </c>
      <c r="X24" s="98">
        <f t="shared" si="6"/>
        <v>19001</v>
      </c>
      <c r="Y24" s="99">
        <f t="shared" si="1"/>
        <v>99.497303241346813</v>
      </c>
      <c r="Z24" s="255">
        <f>'6'!R23</f>
        <v>0</v>
      </c>
      <c r="AA24" s="342">
        <v>0</v>
      </c>
      <c r="AB24" s="342">
        <v>0</v>
      </c>
      <c r="AC24" s="342">
        <v>0</v>
      </c>
      <c r="AD24" s="342">
        <v>0</v>
      </c>
    </row>
    <row r="25" spans="1:30" ht="18.95" customHeight="1">
      <c r="A25" s="96" t="s">
        <v>503</v>
      </c>
      <c r="B25" s="252">
        <f>'6'!P24</f>
        <v>10249</v>
      </c>
      <c r="C25" s="253">
        <f>'6'!C24</f>
        <v>1</v>
      </c>
      <c r="D25" s="45">
        <v>11640</v>
      </c>
      <c r="E25" s="253">
        <f>'6'!K24</f>
        <v>10214</v>
      </c>
      <c r="F25" s="253" t="str">
        <f>IF('6'!R24&gt;0,'6'!R24,"")</f>
        <v/>
      </c>
      <c r="G25" s="15"/>
      <c r="H25" s="254">
        <v>0</v>
      </c>
      <c r="I25" s="45">
        <v>0</v>
      </c>
      <c r="J25" s="45">
        <v>0</v>
      </c>
      <c r="K25" s="15"/>
      <c r="L25" s="254">
        <v>0</v>
      </c>
      <c r="M25" s="45">
        <v>0</v>
      </c>
      <c r="N25" s="45">
        <v>0</v>
      </c>
      <c r="O25" s="45">
        <v>0</v>
      </c>
      <c r="P25" s="45">
        <v>0</v>
      </c>
      <c r="Q25" s="45">
        <v>0</v>
      </c>
      <c r="R25" s="45">
        <v>0</v>
      </c>
      <c r="S25" s="45">
        <v>0</v>
      </c>
      <c r="T25" s="45">
        <v>0</v>
      </c>
      <c r="U25" s="15">
        <f t="shared" si="4"/>
        <v>0</v>
      </c>
      <c r="V25" s="97">
        <f t="shared" si="5"/>
        <v>1</v>
      </c>
      <c r="W25" s="98">
        <f t="shared" si="6"/>
        <v>11640</v>
      </c>
      <c r="X25" s="98">
        <f t="shared" si="6"/>
        <v>10214</v>
      </c>
      <c r="Y25" s="99">
        <f t="shared" si="1"/>
        <v>99.658503268611582</v>
      </c>
      <c r="Z25" s="255">
        <f>'6'!R24</f>
        <v>0</v>
      </c>
      <c r="AA25" s="342">
        <v>0</v>
      </c>
      <c r="AB25" s="342">
        <v>0</v>
      </c>
      <c r="AC25" s="342">
        <v>2</v>
      </c>
      <c r="AD25" s="342">
        <v>0</v>
      </c>
    </row>
    <row r="26" spans="1:30" ht="18.95" customHeight="1">
      <c r="A26" s="96" t="s">
        <v>507</v>
      </c>
      <c r="B26" s="252">
        <f>'6'!P25</f>
        <v>73123</v>
      </c>
      <c r="C26" s="253">
        <f>'6'!C25</f>
        <v>1</v>
      </c>
      <c r="D26" s="45">
        <v>78479</v>
      </c>
      <c r="E26" s="253">
        <f>'6'!K25</f>
        <v>73071</v>
      </c>
      <c r="F26" s="253" t="str">
        <f>IF('6'!R25&gt;0,'6'!R25,"")</f>
        <v/>
      </c>
      <c r="G26" s="15"/>
      <c r="H26" s="254">
        <v>0</v>
      </c>
      <c r="I26" s="45">
        <v>0</v>
      </c>
      <c r="J26" s="45">
        <v>0</v>
      </c>
      <c r="K26" s="15"/>
      <c r="L26" s="254">
        <v>0</v>
      </c>
      <c r="M26" s="45">
        <v>0</v>
      </c>
      <c r="N26" s="45">
        <v>0</v>
      </c>
      <c r="O26" s="45">
        <v>0</v>
      </c>
      <c r="P26" s="45">
        <v>0</v>
      </c>
      <c r="Q26" s="45">
        <v>0</v>
      </c>
      <c r="R26" s="45">
        <v>2</v>
      </c>
      <c r="S26" s="45">
        <v>2780</v>
      </c>
      <c r="T26" s="45">
        <v>4</v>
      </c>
      <c r="U26" s="15">
        <f t="shared" si="4"/>
        <v>0</v>
      </c>
      <c r="V26" s="97">
        <f t="shared" si="5"/>
        <v>3</v>
      </c>
      <c r="W26" s="98">
        <f t="shared" si="6"/>
        <v>78479</v>
      </c>
      <c r="X26" s="98">
        <f t="shared" si="6"/>
        <v>73071</v>
      </c>
      <c r="Y26" s="99">
        <f t="shared" si="1"/>
        <v>99.92888694391641</v>
      </c>
      <c r="Z26" s="255">
        <f>'6'!R25</f>
        <v>0</v>
      </c>
      <c r="AA26" s="342">
        <v>0</v>
      </c>
      <c r="AB26" s="342">
        <v>0</v>
      </c>
      <c r="AC26" s="342">
        <v>0</v>
      </c>
      <c r="AD26" s="342">
        <v>0</v>
      </c>
    </row>
    <row r="27" spans="1:30" ht="18.95" customHeight="1">
      <c r="A27" s="96" t="s">
        <v>506</v>
      </c>
      <c r="B27" s="252">
        <f>'6'!P26</f>
        <v>33682</v>
      </c>
      <c r="C27" s="253">
        <f>'6'!C26</f>
        <v>1</v>
      </c>
      <c r="D27" s="45">
        <v>36800</v>
      </c>
      <c r="E27" s="253">
        <f>'6'!K26</f>
        <v>32959</v>
      </c>
      <c r="F27" s="253" t="str">
        <f>IF('6'!R26&gt;0,'6'!R26,"")</f>
        <v/>
      </c>
      <c r="G27" s="15">
        <v>1</v>
      </c>
      <c r="H27" s="254">
        <v>1</v>
      </c>
      <c r="I27" s="45">
        <v>349</v>
      </c>
      <c r="J27" s="45">
        <v>217</v>
      </c>
      <c r="K27" s="15"/>
      <c r="L27" s="254">
        <v>0</v>
      </c>
      <c r="M27" s="45">
        <v>0</v>
      </c>
      <c r="N27" s="45">
        <v>0</v>
      </c>
      <c r="O27" s="45">
        <v>5</v>
      </c>
      <c r="P27" s="45">
        <v>610</v>
      </c>
      <c r="Q27" s="45">
        <v>206</v>
      </c>
      <c r="R27" s="45">
        <v>0</v>
      </c>
      <c r="S27" s="45">
        <v>0</v>
      </c>
      <c r="T27" s="45">
        <v>0</v>
      </c>
      <c r="U27" s="15">
        <f t="shared" si="4"/>
        <v>1</v>
      </c>
      <c r="V27" s="97">
        <f t="shared" si="5"/>
        <v>7</v>
      </c>
      <c r="W27" s="98">
        <f t="shared" si="6"/>
        <v>37759</v>
      </c>
      <c r="X27" s="98">
        <f t="shared" si="6"/>
        <v>33382</v>
      </c>
      <c r="Y27" s="99">
        <f t="shared" si="1"/>
        <v>99.109316548898519</v>
      </c>
      <c r="Z27" s="255">
        <f>'6'!R26</f>
        <v>0</v>
      </c>
      <c r="AA27" s="342">
        <v>0</v>
      </c>
      <c r="AB27" s="342">
        <v>0</v>
      </c>
      <c r="AC27" s="342">
        <v>0</v>
      </c>
      <c r="AD27" s="342">
        <v>0</v>
      </c>
    </row>
    <row r="28" spans="1:30" ht="18.95" customHeight="1">
      <c r="A28" s="96" t="s">
        <v>328</v>
      </c>
      <c r="B28" s="252">
        <f>'6'!P27</f>
        <v>33194</v>
      </c>
      <c r="C28" s="253">
        <f>'6'!C27</f>
        <v>1</v>
      </c>
      <c r="D28" s="45">
        <v>33900</v>
      </c>
      <c r="E28" s="253">
        <f>'6'!K27</f>
        <v>32873</v>
      </c>
      <c r="F28" s="253" t="str">
        <f>IF('6'!R27&gt;0,'6'!R27,"")</f>
        <v/>
      </c>
      <c r="G28" s="15"/>
      <c r="H28" s="254">
        <v>0</v>
      </c>
      <c r="I28" s="45">
        <v>0</v>
      </c>
      <c r="J28" s="45">
        <v>0</v>
      </c>
      <c r="K28" s="15"/>
      <c r="L28" s="254">
        <v>0</v>
      </c>
      <c r="M28" s="45">
        <v>0</v>
      </c>
      <c r="N28" s="45">
        <v>0</v>
      </c>
      <c r="O28" s="45">
        <v>0</v>
      </c>
      <c r="P28" s="45">
        <v>0</v>
      </c>
      <c r="Q28" s="45">
        <v>0</v>
      </c>
      <c r="R28" s="45">
        <v>0</v>
      </c>
      <c r="S28" s="45">
        <v>0</v>
      </c>
      <c r="T28" s="45">
        <v>0</v>
      </c>
      <c r="U28" s="15">
        <f t="shared" si="4"/>
        <v>0</v>
      </c>
      <c r="V28" s="97">
        <f t="shared" si="5"/>
        <v>1</v>
      </c>
      <c r="W28" s="98">
        <f t="shared" si="6"/>
        <v>33900</v>
      </c>
      <c r="X28" s="98">
        <f t="shared" si="6"/>
        <v>32873</v>
      </c>
      <c r="Y28" s="99">
        <f t="shared" si="1"/>
        <v>99.032957763451222</v>
      </c>
      <c r="Z28" s="255">
        <f>'6'!R27</f>
        <v>0</v>
      </c>
      <c r="AA28" s="342">
        <v>0</v>
      </c>
      <c r="AB28" s="342">
        <v>0</v>
      </c>
      <c r="AC28" s="342">
        <v>0</v>
      </c>
      <c r="AD28" s="342">
        <v>0</v>
      </c>
    </row>
    <row r="29" spans="1:30" ht="18.95" customHeight="1">
      <c r="A29" s="96" t="s">
        <v>509</v>
      </c>
      <c r="B29" s="252">
        <f>'6'!P28</f>
        <v>15223</v>
      </c>
      <c r="C29" s="253">
        <f>'6'!C28</f>
        <v>0</v>
      </c>
      <c r="D29" s="45">
        <v>18408</v>
      </c>
      <c r="E29" s="253">
        <f>'6'!K28</f>
        <v>0</v>
      </c>
      <c r="F29" s="253" t="str">
        <f>IF('6'!R28&gt;0,'6'!R28,"")</f>
        <v/>
      </c>
      <c r="G29" s="15"/>
      <c r="H29" s="254">
        <v>6</v>
      </c>
      <c r="I29" s="45">
        <v>20725</v>
      </c>
      <c r="J29" s="45">
        <v>15121</v>
      </c>
      <c r="K29" s="15"/>
      <c r="L29" s="254">
        <v>0</v>
      </c>
      <c r="M29" s="45">
        <v>0</v>
      </c>
      <c r="N29" s="45">
        <v>0</v>
      </c>
      <c r="O29" s="45">
        <v>0</v>
      </c>
      <c r="P29" s="45">
        <v>0</v>
      </c>
      <c r="Q29" s="45">
        <v>0</v>
      </c>
      <c r="R29" s="45">
        <v>0</v>
      </c>
      <c r="S29" s="45">
        <v>0</v>
      </c>
      <c r="T29" s="45">
        <v>0</v>
      </c>
      <c r="U29" s="15">
        <f>G29+K29</f>
        <v>0</v>
      </c>
      <c r="V29" s="97">
        <f>C29+H29+L29+O29+R29</f>
        <v>6</v>
      </c>
      <c r="W29" s="98">
        <f t="shared" si="6"/>
        <v>39133</v>
      </c>
      <c r="X29" s="98">
        <f t="shared" si="6"/>
        <v>15121</v>
      </c>
      <c r="Y29" s="99">
        <f t="shared" si="1"/>
        <v>99.3299612428562</v>
      </c>
      <c r="Z29" s="255">
        <f>'6'!R28</f>
        <v>0</v>
      </c>
      <c r="AA29" s="342">
        <v>0</v>
      </c>
      <c r="AB29" s="342">
        <v>0</v>
      </c>
      <c r="AC29" s="342">
        <v>0</v>
      </c>
      <c r="AD29" s="342">
        <v>0</v>
      </c>
    </row>
    <row r="30" spans="1:30" ht="18.95" customHeight="1">
      <c r="A30" s="96" t="s">
        <v>504</v>
      </c>
      <c r="B30" s="252">
        <f>'6'!P29</f>
        <v>27701</v>
      </c>
      <c r="C30" s="253">
        <f>'6'!C29</f>
        <v>1</v>
      </c>
      <c r="D30" s="45">
        <v>31400</v>
      </c>
      <c r="E30" s="253">
        <f>'6'!K29</f>
        <v>27701</v>
      </c>
      <c r="F30" s="253" t="str">
        <f>IF('6'!R29&gt;0,'6'!R29,"")</f>
        <v/>
      </c>
      <c r="G30" s="15"/>
      <c r="H30" s="254">
        <v>0</v>
      </c>
      <c r="I30" s="45">
        <v>0</v>
      </c>
      <c r="J30" s="45">
        <v>0</v>
      </c>
      <c r="K30" s="15"/>
      <c r="L30" s="254">
        <v>0</v>
      </c>
      <c r="M30" s="45">
        <v>0</v>
      </c>
      <c r="N30" s="45">
        <v>0</v>
      </c>
      <c r="O30" s="45">
        <v>0</v>
      </c>
      <c r="P30" s="45">
        <v>0</v>
      </c>
      <c r="Q30" s="45">
        <v>0</v>
      </c>
      <c r="R30" s="45">
        <v>1</v>
      </c>
      <c r="S30" s="45">
        <v>340</v>
      </c>
      <c r="T30" s="45">
        <v>0</v>
      </c>
      <c r="U30" s="15">
        <f t="shared" ref="U30:U47" si="7">G30+K30</f>
        <v>0</v>
      </c>
      <c r="V30" s="97">
        <f t="shared" ref="V30:V47" si="8">C30+H30+L30+O30+R30</f>
        <v>2</v>
      </c>
      <c r="W30" s="98">
        <f t="shared" si="6"/>
        <v>31400</v>
      </c>
      <c r="X30" s="98">
        <f t="shared" si="6"/>
        <v>27701</v>
      </c>
      <c r="Y30" s="99">
        <f t="shared" si="1"/>
        <v>100</v>
      </c>
      <c r="Z30" s="255">
        <f>'6'!R29</f>
        <v>0</v>
      </c>
      <c r="AA30" s="342">
        <v>0</v>
      </c>
      <c r="AB30" s="342">
        <v>0</v>
      </c>
      <c r="AC30" s="342">
        <v>0</v>
      </c>
      <c r="AD30" s="342">
        <v>0</v>
      </c>
    </row>
    <row r="31" spans="1:30" ht="18.95" customHeight="1">
      <c r="A31" s="96" t="s">
        <v>505</v>
      </c>
      <c r="B31" s="252">
        <f>'6'!P30</f>
        <v>44793</v>
      </c>
      <c r="C31" s="253">
        <f>'6'!C30</f>
        <v>1</v>
      </c>
      <c r="D31" s="45">
        <v>50000</v>
      </c>
      <c r="E31" s="253">
        <f>'6'!K30</f>
        <v>44793</v>
      </c>
      <c r="F31" s="253" t="str">
        <f>IF('6'!R30&gt;0,'6'!R30,"")</f>
        <v/>
      </c>
      <c r="G31" s="15"/>
      <c r="H31" s="254">
        <v>0</v>
      </c>
      <c r="I31" s="45">
        <v>0</v>
      </c>
      <c r="J31" s="45">
        <v>0</v>
      </c>
      <c r="K31" s="15"/>
      <c r="L31" s="254">
        <v>0</v>
      </c>
      <c r="M31" s="45">
        <v>0</v>
      </c>
      <c r="N31" s="45">
        <v>0</v>
      </c>
      <c r="O31" s="45">
        <v>0</v>
      </c>
      <c r="P31" s="45">
        <v>0</v>
      </c>
      <c r="Q31" s="45">
        <v>0</v>
      </c>
      <c r="R31" s="45">
        <v>0</v>
      </c>
      <c r="S31" s="45">
        <v>0</v>
      </c>
      <c r="T31" s="45">
        <v>0</v>
      </c>
      <c r="U31" s="15">
        <f t="shared" si="7"/>
        <v>0</v>
      </c>
      <c r="V31" s="97">
        <f t="shared" si="8"/>
        <v>1</v>
      </c>
      <c r="W31" s="98">
        <f t="shared" si="6"/>
        <v>50000</v>
      </c>
      <c r="X31" s="98">
        <f t="shared" si="6"/>
        <v>44793</v>
      </c>
      <c r="Y31" s="99">
        <f t="shared" si="1"/>
        <v>100</v>
      </c>
      <c r="Z31" s="255">
        <f>'6'!R30</f>
        <v>0</v>
      </c>
      <c r="AA31" s="342">
        <v>0</v>
      </c>
      <c r="AB31" s="342">
        <v>0</v>
      </c>
      <c r="AC31" s="342">
        <v>0</v>
      </c>
      <c r="AD31" s="342">
        <v>0</v>
      </c>
    </row>
    <row r="32" spans="1:30" ht="18.95" customHeight="1">
      <c r="A32" s="96" t="s">
        <v>508</v>
      </c>
      <c r="B32" s="252">
        <f>'6'!P31</f>
        <v>13471</v>
      </c>
      <c r="C32" s="253">
        <f>'6'!C31</f>
        <v>2</v>
      </c>
      <c r="D32" s="45">
        <v>18753</v>
      </c>
      <c r="E32" s="253">
        <f>'6'!K31</f>
        <v>13294</v>
      </c>
      <c r="F32" s="253" t="str">
        <f>IF('6'!R31&gt;0,'6'!R31,"")</f>
        <v/>
      </c>
      <c r="G32" s="15"/>
      <c r="H32" s="254">
        <v>0</v>
      </c>
      <c r="I32" s="45">
        <v>0</v>
      </c>
      <c r="J32" s="45">
        <v>0</v>
      </c>
      <c r="K32" s="15"/>
      <c r="L32" s="254">
        <v>0</v>
      </c>
      <c r="M32" s="45">
        <v>0</v>
      </c>
      <c r="N32" s="45">
        <v>0</v>
      </c>
      <c r="O32" s="45">
        <v>0</v>
      </c>
      <c r="P32" s="45">
        <v>0</v>
      </c>
      <c r="Q32" s="45">
        <v>0</v>
      </c>
      <c r="R32" s="45">
        <v>1</v>
      </c>
      <c r="S32" s="45">
        <v>8000</v>
      </c>
      <c r="T32" s="45">
        <v>200</v>
      </c>
      <c r="U32" s="15">
        <f t="shared" si="7"/>
        <v>0</v>
      </c>
      <c r="V32" s="97">
        <f t="shared" si="8"/>
        <v>3</v>
      </c>
      <c r="W32" s="98">
        <f t="shared" si="6"/>
        <v>18753</v>
      </c>
      <c r="X32" s="98">
        <f t="shared" si="6"/>
        <v>13294</v>
      </c>
      <c r="Y32" s="99">
        <f t="shared" si="1"/>
        <v>98.686066364783613</v>
      </c>
      <c r="Z32" s="255">
        <f>'6'!R31</f>
        <v>0</v>
      </c>
      <c r="AA32" s="342">
        <v>4</v>
      </c>
      <c r="AB32" s="342">
        <v>38</v>
      </c>
      <c r="AC32" s="342">
        <v>0</v>
      </c>
      <c r="AD32" s="342">
        <v>0</v>
      </c>
    </row>
    <row r="33" spans="1:30" ht="18.95" customHeight="1">
      <c r="A33" s="96" t="s">
        <v>510</v>
      </c>
      <c r="B33" s="252">
        <f>'6'!P32</f>
        <v>75827</v>
      </c>
      <c r="C33" s="253">
        <f>'6'!C32</f>
        <v>1</v>
      </c>
      <c r="D33" s="45">
        <v>87700</v>
      </c>
      <c r="E33" s="253">
        <f>'6'!K32</f>
        <v>75805</v>
      </c>
      <c r="F33" s="253" t="str">
        <f>IF('6'!R32&gt;0,'6'!R32,"")</f>
        <v/>
      </c>
      <c r="G33" s="15"/>
      <c r="H33" s="254">
        <v>0</v>
      </c>
      <c r="I33" s="45">
        <v>0</v>
      </c>
      <c r="J33" s="45">
        <v>0</v>
      </c>
      <c r="K33" s="15"/>
      <c r="L33" s="254">
        <v>0</v>
      </c>
      <c r="M33" s="45">
        <v>0</v>
      </c>
      <c r="N33" s="45">
        <v>0</v>
      </c>
      <c r="O33" s="45">
        <v>0</v>
      </c>
      <c r="P33" s="45">
        <v>0</v>
      </c>
      <c r="Q33" s="45">
        <v>0</v>
      </c>
      <c r="R33" s="45">
        <v>2</v>
      </c>
      <c r="S33" s="45">
        <v>1096</v>
      </c>
      <c r="T33" s="45">
        <v>16</v>
      </c>
      <c r="U33" s="15">
        <f t="shared" si="7"/>
        <v>0</v>
      </c>
      <c r="V33" s="97">
        <f t="shared" si="8"/>
        <v>3</v>
      </c>
      <c r="W33" s="98">
        <f t="shared" si="6"/>
        <v>87700</v>
      </c>
      <c r="X33" s="98">
        <f t="shared" si="6"/>
        <v>75805</v>
      </c>
      <c r="Y33" s="99">
        <f t="shared" si="1"/>
        <v>99.970986587890849</v>
      </c>
      <c r="Z33" s="255">
        <f>'6'!R32</f>
        <v>0</v>
      </c>
      <c r="AA33" s="342">
        <v>0</v>
      </c>
      <c r="AB33" s="342">
        <v>0</v>
      </c>
      <c r="AC33" s="342">
        <v>0</v>
      </c>
      <c r="AD33" s="342">
        <v>0</v>
      </c>
    </row>
    <row r="34" spans="1:30" ht="18.95" customHeight="1">
      <c r="A34" s="96" t="s">
        <v>513</v>
      </c>
      <c r="B34" s="252">
        <f>'6'!P33</f>
        <v>15311</v>
      </c>
      <c r="C34" s="253">
        <f>'6'!C33</f>
        <v>1</v>
      </c>
      <c r="D34" s="45">
        <v>18331</v>
      </c>
      <c r="E34" s="253">
        <f>'6'!K33</f>
        <v>15255</v>
      </c>
      <c r="F34" s="253" t="str">
        <f>IF('6'!R33&gt;0,'6'!R33,"")</f>
        <v/>
      </c>
      <c r="G34" s="15"/>
      <c r="H34" s="254">
        <v>0</v>
      </c>
      <c r="I34" s="45">
        <v>0</v>
      </c>
      <c r="J34" s="45">
        <v>0</v>
      </c>
      <c r="K34" s="15"/>
      <c r="L34" s="254">
        <v>0</v>
      </c>
      <c r="M34" s="45">
        <v>0</v>
      </c>
      <c r="N34" s="45">
        <v>0</v>
      </c>
      <c r="O34" s="45">
        <v>1</v>
      </c>
      <c r="P34" s="45">
        <v>620</v>
      </c>
      <c r="Q34" s="45">
        <v>0</v>
      </c>
      <c r="R34" s="45">
        <v>0</v>
      </c>
      <c r="S34" s="45">
        <v>0</v>
      </c>
      <c r="T34" s="45">
        <v>0</v>
      </c>
      <c r="U34" s="15">
        <f t="shared" si="7"/>
        <v>0</v>
      </c>
      <c r="V34" s="97">
        <f t="shared" si="8"/>
        <v>2</v>
      </c>
      <c r="W34" s="98">
        <f t="shared" si="6"/>
        <v>18951</v>
      </c>
      <c r="X34" s="98">
        <f t="shared" si="6"/>
        <v>15255</v>
      </c>
      <c r="Y34" s="99">
        <f t="shared" si="1"/>
        <v>99.634249885703085</v>
      </c>
      <c r="Z34" s="255">
        <f>'6'!R33</f>
        <v>0</v>
      </c>
      <c r="AA34" s="342">
        <v>1</v>
      </c>
      <c r="AB34" s="342">
        <v>0</v>
      </c>
      <c r="AC34" s="342">
        <v>0</v>
      </c>
      <c r="AD34" s="342">
        <v>0</v>
      </c>
    </row>
    <row r="35" spans="1:30" ht="18.95" customHeight="1">
      <c r="A35" s="96" t="s">
        <v>514</v>
      </c>
      <c r="B35" s="252">
        <f>'6'!P34</f>
        <v>12814</v>
      </c>
      <c r="C35" s="253">
        <f>'6'!C34</f>
        <v>1</v>
      </c>
      <c r="D35" s="45">
        <v>14503</v>
      </c>
      <c r="E35" s="253">
        <f>'6'!K34</f>
        <v>12801</v>
      </c>
      <c r="F35" s="253" t="str">
        <f>IF('6'!R34&gt;0,'6'!R34,"")</f>
        <v/>
      </c>
      <c r="G35" s="15"/>
      <c r="H35" s="254">
        <v>0</v>
      </c>
      <c r="I35" s="45">
        <v>0</v>
      </c>
      <c r="J35" s="45">
        <v>0</v>
      </c>
      <c r="K35" s="15"/>
      <c r="L35" s="254">
        <v>0</v>
      </c>
      <c r="M35" s="45">
        <v>0</v>
      </c>
      <c r="N35" s="45">
        <v>0</v>
      </c>
      <c r="O35" s="45">
        <v>0</v>
      </c>
      <c r="P35" s="45">
        <v>0</v>
      </c>
      <c r="Q35" s="45">
        <v>0</v>
      </c>
      <c r="R35" s="45">
        <v>0</v>
      </c>
      <c r="S35" s="45">
        <v>0</v>
      </c>
      <c r="T35" s="45">
        <v>0</v>
      </c>
      <c r="U35" s="15">
        <f t="shared" si="7"/>
        <v>0</v>
      </c>
      <c r="V35" s="97">
        <f t="shared" si="8"/>
        <v>1</v>
      </c>
      <c r="W35" s="98">
        <f t="shared" si="6"/>
        <v>14503</v>
      </c>
      <c r="X35" s="98">
        <f t="shared" si="6"/>
        <v>12801</v>
      </c>
      <c r="Y35" s="99">
        <f t="shared" si="1"/>
        <v>99.898548462619004</v>
      </c>
      <c r="Z35" s="255">
        <f>'6'!R34</f>
        <v>0</v>
      </c>
      <c r="AA35" s="342">
        <v>0</v>
      </c>
      <c r="AB35" s="342">
        <v>0</v>
      </c>
      <c r="AC35" s="342">
        <v>0</v>
      </c>
      <c r="AD35" s="342">
        <v>0</v>
      </c>
    </row>
    <row r="36" spans="1:30" ht="18.95" customHeight="1">
      <c r="A36" s="96" t="s">
        <v>511</v>
      </c>
      <c r="B36" s="252">
        <f>'6'!P35</f>
        <v>21407</v>
      </c>
      <c r="C36" s="253">
        <f>'6'!C35</f>
        <v>1</v>
      </c>
      <c r="D36" s="45">
        <v>24283</v>
      </c>
      <c r="E36" s="253">
        <f>'6'!K35</f>
        <v>21383</v>
      </c>
      <c r="F36" s="253" t="str">
        <f>IF('6'!R35&gt;0,'6'!R35,"")</f>
        <v/>
      </c>
      <c r="G36" s="15"/>
      <c r="H36" s="254">
        <v>0</v>
      </c>
      <c r="I36" s="45">
        <v>0</v>
      </c>
      <c r="J36" s="45">
        <v>0</v>
      </c>
      <c r="K36" s="15"/>
      <c r="L36" s="254">
        <v>0</v>
      </c>
      <c r="M36" s="45">
        <v>0</v>
      </c>
      <c r="N36" s="45">
        <v>0</v>
      </c>
      <c r="O36" s="45">
        <v>0</v>
      </c>
      <c r="P36" s="45">
        <v>0</v>
      </c>
      <c r="Q36" s="45">
        <v>0</v>
      </c>
      <c r="R36" s="45">
        <v>1</v>
      </c>
      <c r="S36" s="45">
        <v>1875</v>
      </c>
      <c r="T36" s="45">
        <v>0</v>
      </c>
      <c r="U36" s="15">
        <f t="shared" si="7"/>
        <v>0</v>
      </c>
      <c r="V36" s="97">
        <f t="shared" si="8"/>
        <v>2</v>
      </c>
      <c r="W36" s="98">
        <f t="shared" si="6"/>
        <v>24283</v>
      </c>
      <c r="X36" s="98">
        <f t="shared" si="6"/>
        <v>21383</v>
      </c>
      <c r="Y36" s="99">
        <f t="shared" si="1"/>
        <v>99.887887139720661</v>
      </c>
      <c r="Z36" s="255">
        <f>'6'!R35</f>
        <v>0</v>
      </c>
      <c r="AA36" s="342">
        <v>0</v>
      </c>
      <c r="AB36" s="342">
        <v>0</v>
      </c>
      <c r="AC36" s="342">
        <v>1</v>
      </c>
      <c r="AD36" s="342">
        <v>0</v>
      </c>
    </row>
    <row r="37" spans="1:30" ht="18.95" customHeight="1">
      <c r="A37" s="96" t="s">
        <v>512</v>
      </c>
      <c r="B37" s="252">
        <f>'6'!P36</f>
        <v>28128</v>
      </c>
      <c r="C37" s="253">
        <f>'6'!C36</f>
        <v>1</v>
      </c>
      <c r="D37" s="45">
        <v>29700</v>
      </c>
      <c r="E37" s="253">
        <f>'6'!K36</f>
        <v>27821</v>
      </c>
      <c r="F37" s="253" t="str">
        <f>IF('6'!R36&gt;0,'6'!R36,"")</f>
        <v/>
      </c>
      <c r="G37" s="15"/>
      <c r="H37" s="254">
        <v>0</v>
      </c>
      <c r="I37" s="45">
        <v>0</v>
      </c>
      <c r="J37" s="45">
        <v>0</v>
      </c>
      <c r="K37" s="15"/>
      <c r="L37" s="254">
        <v>0</v>
      </c>
      <c r="M37" s="45">
        <v>0</v>
      </c>
      <c r="N37" s="45">
        <v>0</v>
      </c>
      <c r="O37" s="45">
        <v>2</v>
      </c>
      <c r="P37" s="45">
        <v>1165</v>
      </c>
      <c r="Q37" s="45">
        <v>0</v>
      </c>
      <c r="R37" s="45">
        <v>0</v>
      </c>
      <c r="S37" s="45">
        <v>0</v>
      </c>
      <c r="T37" s="45">
        <v>0</v>
      </c>
      <c r="U37" s="15">
        <f t="shared" si="7"/>
        <v>0</v>
      </c>
      <c r="V37" s="97">
        <f t="shared" si="8"/>
        <v>3</v>
      </c>
      <c r="W37" s="98">
        <f t="shared" si="6"/>
        <v>30865</v>
      </c>
      <c r="X37" s="98">
        <f t="shared" si="6"/>
        <v>27821</v>
      </c>
      <c r="Y37" s="99">
        <f t="shared" si="1"/>
        <v>98.908560864618892</v>
      </c>
      <c r="Z37" s="255">
        <f>'6'!R36</f>
        <v>0</v>
      </c>
      <c r="AA37" s="342">
        <v>3</v>
      </c>
      <c r="AB37" s="342">
        <v>58</v>
      </c>
      <c r="AC37" s="342">
        <v>0</v>
      </c>
      <c r="AD37" s="342">
        <v>0</v>
      </c>
    </row>
    <row r="38" spans="1:30" ht="18.95" customHeight="1">
      <c r="A38" s="96" t="s">
        <v>1165</v>
      </c>
      <c r="B38" s="252">
        <f>'6'!P37</f>
        <v>38733</v>
      </c>
      <c r="C38" s="253">
        <f>'6'!C37</f>
        <v>1</v>
      </c>
      <c r="D38" s="45">
        <v>43680</v>
      </c>
      <c r="E38" s="253">
        <f>'6'!K37</f>
        <v>38733</v>
      </c>
      <c r="F38" s="253" t="str">
        <f>IF('6'!R37&gt;0,'6'!R37,"")</f>
        <v/>
      </c>
      <c r="G38" s="15"/>
      <c r="H38" s="254">
        <v>0</v>
      </c>
      <c r="I38" s="45">
        <v>0</v>
      </c>
      <c r="J38" s="45">
        <v>0</v>
      </c>
      <c r="K38" s="15"/>
      <c r="L38" s="254">
        <v>0</v>
      </c>
      <c r="M38" s="45">
        <v>0</v>
      </c>
      <c r="N38" s="45">
        <v>0</v>
      </c>
      <c r="O38" s="45">
        <v>0</v>
      </c>
      <c r="P38" s="45">
        <v>0</v>
      </c>
      <c r="Q38" s="45">
        <v>0</v>
      </c>
      <c r="R38" s="45">
        <v>2</v>
      </c>
      <c r="S38" s="45">
        <v>450</v>
      </c>
      <c r="T38" s="45">
        <v>0</v>
      </c>
      <c r="U38" s="15">
        <f t="shared" si="7"/>
        <v>0</v>
      </c>
      <c r="V38" s="97">
        <f t="shared" si="8"/>
        <v>3</v>
      </c>
      <c r="W38" s="98">
        <f t="shared" si="6"/>
        <v>43680</v>
      </c>
      <c r="X38" s="98">
        <f t="shared" si="6"/>
        <v>38733</v>
      </c>
      <c r="Y38" s="99">
        <f t="shared" si="1"/>
        <v>100</v>
      </c>
      <c r="Z38" s="255">
        <f>'6'!R37</f>
        <v>-19</v>
      </c>
      <c r="AA38" s="342">
        <v>0</v>
      </c>
      <c r="AB38" s="342">
        <v>0</v>
      </c>
      <c r="AC38" s="342">
        <v>4</v>
      </c>
      <c r="AD38" s="342">
        <v>0</v>
      </c>
    </row>
    <row r="39" spans="1:30" ht="18.95" customHeight="1">
      <c r="A39" s="96" t="s">
        <v>515</v>
      </c>
      <c r="B39" s="252">
        <f>'6'!P38</f>
        <v>60301</v>
      </c>
      <c r="C39" s="253">
        <f>'6'!C38</f>
        <v>3</v>
      </c>
      <c r="D39" s="45">
        <v>65920</v>
      </c>
      <c r="E39" s="253">
        <f>'6'!K38</f>
        <v>59995</v>
      </c>
      <c r="F39" s="253" t="str">
        <f>IF('6'!R38&gt;0,'6'!R38,"")</f>
        <v/>
      </c>
      <c r="G39" s="15"/>
      <c r="H39" s="254">
        <v>0</v>
      </c>
      <c r="I39" s="45">
        <v>0</v>
      </c>
      <c r="J39" s="45">
        <v>0</v>
      </c>
      <c r="K39" s="15"/>
      <c r="L39" s="254">
        <v>0</v>
      </c>
      <c r="M39" s="45">
        <v>0</v>
      </c>
      <c r="N39" s="45">
        <v>0</v>
      </c>
      <c r="O39" s="45">
        <v>1</v>
      </c>
      <c r="P39" s="45">
        <v>80</v>
      </c>
      <c r="Q39" s="45">
        <v>25</v>
      </c>
      <c r="R39" s="45">
        <v>0</v>
      </c>
      <c r="S39" s="45">
        <v>0</v>
      </c>
      <c r="T39" s="45">
        <v>0</v>
      </c>
      <c r="U39" s="15">
        <f t="shared" si="7"/>
        <v>0</v>
      </c>
      <c r="V39" s="97">
        <f t="shared" si="8"/>
        <v>4</v>
      </c>
      <c r="W39" s="98">
        <f t="shared" si="6"/>
        <v>66000</v>
      </c>
      <c r="X39" s="98">
        <f t="shared" si="6"/>
        <v>60020</v>
      </c>
      <c r="Y39" s="99">
        <f t="shared" si="1"/>
        <v>99.534004411203796</v>
      </c>
      <c r="Z39" s="255">
        <f>'6'!R38</f>
        <v>0</v>
      </c>
      <c r="AA39" s="342">
        <v>0</v>
      </c>
      <c r="AB39" s="342">
        <v>0</v>
      </c>
      <c r="AC39" s="342">
        <v>3</v>
      </c>
      <c r="AD39" s="342">
        <v>0</v>
      </c>
    </row>
    <row r="40" spans="1:30" ht="18.95" customHeight="1">
      <c r="A40" s="96" t="s">
        <v>516</v>
      </c>
      <c r="B40" s="252">
        <f>'6'!P39</f>
        <v>40456</v>
      </c>
      <c r="C40" s="253" t="str">
        <f>'6'!C39&amp;""</f>
        <v>(1)</v>
      </c>
      <c r="D40" s="45">
        <v>49300</v>
      </c>
      <c r="E40" s="253">
        <f>'6'!K39</f>
        <v>40413</v>
      </c>
      <c r="F40" s="253" t="str">
        <f>IF('6'!R39&gt;0,'6'!R39,"")</f>
        <v/>
      </c>
      <c r="G40" s="15"/>
      <c r="H40" s="254">
        <v>0</v>
      </c>
      <c r="I40" s="45">
        <v>0</v>
      </c>
      <c r="J40" s="45">
        <v>0</v>
      </c>
      <c r="K40" s="15"/>
      <c r="L40" s="254">
        <v>0</v>
      </c>
      <c r="M40" s="45">
        <v>0</v>
      </c>
      <c r="N40" s="45">
        <v>0</v>
      </c>
      <c r="O40" s="45">
        <v>2</v>
      </c>
      <c r="P40" s="45">
        <v>2696</v>
      </c>
      <c r="Q40" s="45">
        <v>0</v>
      </c>
      <c r="R40" s="45">
        <v>2</v>
      </c>
      <c r="S40" s="45">
        <v>11095</v>
      </c>
      <c r="T40" s="45">
        <v>0</v>
      </c>
      <c r="U40" s="15">
        <f t="shared" si="7"/>
        <v>0</v>
      </c>
      <c r="V40" s="375">
        <f t="shared" si="8"/>
        <v>4</v>
      </c>
      <c r="W40" s="98">
        <f t="shared" si="6"/>
        <v>51996</v>
      </c>
      <c r="X40" s="98">
        <f t="shared" si="6"/>
        <v>40413</v>
      </c>
      <c r="Y40" s="99">
        <f t="shared" si="1"/>
        <v>99.893711686770814</v>
      </c>
      <c r="Z40" s="255">
        <f>'6'!R39</f>
        <v>0</v>
      </c>
      <c r="AA40" s="342">
        <v>0</v>
      </c>
      <c r="AB40" s="342">
        <v>0</v>
      </c>
      <c r="AC40" s="342">
        <v>1</v>
      </c>
      <c r="AD40" s="342">
        <v>0</v>
      </c>
    </row>
    <row r="41" spans="1:30" ht="18.95" customHeight="1">
      <c r="A41" s="96" t="s">
        <v>518</v>
      </c>
      <c r="B41" s="252">
        <f>'6'!P40</f>
        <v>41334</v>
      </c>
      <c r="C41" s="253" t="str">
        <f>'6'!C40&amp;""</f>
        <v>(1)</v>
      </c>
      <c r="D41" s="45">
        <v>51000</v>
      </c>
      <c r="E41" s="253">
        <f>'6'!K40</f>
        <v>40864</v>
      </c>
      <c r="F41" s="253" t="str">
        <f>IF('6'!R40&gt;0,'6'!R40,"")</f>
        <v/>
      </c>
      <c r="G41" s="15"/>
      <c r="H41" s="254">
        <v>0</v>
      </c>
      <c r="I41" s="45">
        <v>0</v>
      </c>
      <c r="J41" s="45">
        <v>0</v>
      </c>
      <c r="K41" s="15"/>
      <c r="L41" s="254">
        <v>0</v>
      </c>
      <c r="M41" s="45">
        <v>0</v>
      </c>
      <c r="N41" s="45">
        <v>0</v>
      </c>
      <c r="O41" s="45">
        <v>0</v>
      </c>
      <c r="P41" s="45">
        <v>0</v>
      </c>
      <c r="Q41" s="45">
        <v>0</v>
      </c>
      <c r="R41" s="45">
        <v>5</v>
      </c>
      <c r="S41" s="45">
        <v>13588</v>
      </c>
      <c r="T41" s="45">
        <v>288</v>
      </c>
      <c r="U41" s="15">
        <f t="shared" si="7"/>
        <v>0</v>
      </c>
      <c r="V41" s="375">
        <f t="shared" si="8"/>
        <v>5</v>
      </c>
      <c r="W41" s="98">
        <f t="shared" si="6"/>
        <v>51000</v>
      </c>
      <c r="X41" s="98">
        <f t="shared" si="6"/>
        <v>40864</v>
      </c>
      <c r="Y41" s="99">
        <f t="shared" si="1"/>
        <v>98.862921565781193</v>
      </c>
      <c r="Z41" s="255">
        <f>'6'!R40</f>
        <v>0</v>
      </c>
      <c r="AA41" s="342">
        <v>0</v>
      </c>
      <c r="AB41" s="342">
        <v>0</v>
      </c>
      <c r="AC41" s="342">
        <v>0</v>
      </c>
      <c r="AD41" s="342">
        <v>0</v>
      </c>
    </row>
    <row r="42" spans="1:30" ht="18.95" customHeight="1">
      <c r="A42" s="96" t="s">
        <v>517</v>
      </c>
      <c r="B42" s="252">
        <f>'6'!P41</f>
        <v>43131</v>
      </c>
      <c r="C42" s="253">
        <f>'6'!C41</f>
        <v>1</v>
      </c>
      <c r="D42" s="45">
        <v>50500</v>
      </c>
      <c r="E42" s="253">
        <f>'6'!K41</f>
        <v>43046</v>
      </c>
      <c r="F42" s="253" t="str">
        <f>IF('6'!R41&gt;0,'6'!R41,"")</f>
        <v/>
      </c>
      <c r="G42" s="15"/>
      <c r="H42" s="254">
        <v>0</v>
      </c>
      <c r="I42" s="45">
        <v>0</v>
      </c>
      <c r="J42" s="45">
        <v>0</v>
      </c>
      <c r="K42" s="15"/>
      <c r="L42" s="254">
        <v>0</v>
      </c>
      <c r="M42" s="45">
        <v>0</v>
      </c>
      <c r="N42" s="45">
        <v>0</v>
      </c>
      <c r="O42" s="45">
        <v>0</v>
      </c>
      <c r="P42" s="45">
        <v>0</v>
      </c>
      <c r="Q42" s="45">
        <v>0</v>
      </c>
      <c r="R42" s="45">
        <v>4</v>
      </c>
      <c r="S42" s="45">
        <v>963</v>
      </c>
      <c r="T42" s="45">
        <v>640</v>
      </c>
      <c r="U42" s="15">
        <f t="shared" si="7"/>
        <v>0</v>
      </c>
      <c r="V42" s="97">
        <f t="shared" si="8"/>
        <v>5</v>
      </c>
      <c r="W42" s="98">
        <f t="shared" si="6"/>
        <v>50500</v>
      </c>
      <c r="X42" s="98">
        <f t="shared" si="6"/>
        <v>43046</v>
      </c>
      <c r="Y42" s="99">
        <f t="shared" si="1"/>
        <v>99.802925969720164</v>
      </c>
      <c r="Z42" s="255">
        <f>'6'!R41</f>
        <v>0</v>
      </c>
      <c r="AA42" s="342">
        <v>0</v>
      </c>
      <c r="AB42" s="342">
        <v>0</v>
      </c>
      <c r="AC42" s="342">
        <v>2</v>
      </c>
      <c r="AD42" s="342">
        <v>0</v>
      </c>
    </row>
    <row r="43" spans="1:30" ht="18.95" customHeight="1">
      <c r="A43" s="96" t="s">
        <v>453</v>
      </c>
      <c r="B43" s="252">
        <f>'6'!P42</f>
        <v>1508996</v>
      </c>
      <c r="C43" s="253">
        <f>'6'!C42</f>
        <v>1</v>
      </c>
      <c r="D43" s="45">
        <v>1518900</v>
      </c>
      <c r="E43" s="253">
        <f>'6'!K42</f>
        <v>1506702</v>
      </c>
      <c r="F43" s="253" t="str">
        <f>IF('6'!R42&gt;0,'6'!R42,"")</f>
        <v/>
      </c>
      <c r="G43" s="15"/>
      <c r="H43" s="254">
        <v>0</v>
      </c>
      <c r="I43" s="45">
        <v>0</v>
      </c>
      <c r="J43" s="257">
        <v>0</v>
      </c>
      <c r="K43" s="15">
        <v>6</v>
      </c>
      <c r="L43" s="254">
        <v>6</v>
      </c>
      <c r="M43" s="45">
        <v>0</v>
      </c>
      <c r="N43" s="45">
        <v>1351</v>
      </c>
      <c r="O43" s="45">
        <v>11</v>
      </c>
      <c r="P43" s="45">
        <v>4246</v>
      </c>
      <c r="Q43" s="45">
        <v>545</v>
      </c>
      <c r="R43" s="45">
        <v>34</v>
      </c>
      <c r="S43" s="45">
        <v>146467</v>
      </c>
      <c r="T43" s="45">
        <v>19038</v>
      </c>
      <c r="U43" s="15">
        <f t="shared" si="7"/>
        <v>6</v>
      </c>
      <c r="V43" s="97">
        <f t="shared" si="8"/>
        <v>52</v>
      </c>
      <c r="W43" s="98">
        <f t="shared" si="6"/>
        <v>1523146</v>
      </c>
      <c r="X43" s="98">
        <f t="shared" si="6"/>
        <v>1508598</v>
      </c>
      <c r="Y43" s="99">
        <f t="shared" si="1"/>
        <v>99.973624847249425</v>
      </c>
      <c r="Z43" s="255">
        <f>'6'!R42</f>
        <v>0</v>
      </c>
      <c r="AA43" s="342">
        <v>0</v>
      </c>
      <c r="AB43" s="342">
        <v>0</v>
      </c>
      <c r="AC43" s="342">
        <v>17</v>
      </c>
      <c r="AD43" s="342">
        <v>60</v>
      </c>
    </row>
    <row r="44" spans="1:30" ht="18.95" customHeight="1">
      <c r="A44" s="96" t="s">
        <v>423</v>
      </c>
      <c r="B44" s="252">
        <f>'6'!P43</f>
        <v>525365</v>
      </c>
      <c r="C44" s="253">
        <f>'6'!C43</f>
        <v>1</v>
      </c>
      <c r="D44" s="45">
        <v>534000</v>
      </c>
      <c r="E44" s="253">
        <f>'6'!K43</f>
        <v>523501</v>
      </c>
      <c r="F44" s="253" t="str">
        <f>IF('6'!R43&gt;0,'6'!R43,"")</f>
        <v/>
      </c>
      <c r="G44" s="15"/>
      <c r="H44" s="254">
        <v>0</v>
      </c>
      <c r="I44" s="45">
        <v>0</v>
      </c>
      <c r="J44" s="45">
        <v>0</v>
      </c>
      <c r="K44" s="15"/>
      <c r="L44" s="254">
        <v>0</v>
      </c>
      <c r="M44" s="45">
        <v>0</v>
      </c>
      <c r="N44" s="45">
        <v>0</v>
      </c>
      <c r="O44" s="45">
        <v>7</v>
      </c>
      <c r="P44" s="45">
        <v>50</v>
      </c>
      <c r="Q44" s="45">
        <v>234</v>
      </c>
      <c r="R44" s="45">
        <v>11</v>
      </c>
      <c r="S44" s="45">
        <v>3650</v>
      </c>
      <c r="T44" s="45">
        <v>986</v>
      </c>
      <c r="U44" s="15">
        <f t="shared" si="7"/>
        <v>0</v>
      </c>
      <c r="V44" s="97">
        <f t="shared" si="8"/>
        <v>19</v>
      </c>
      <c r="W44" s="98">
        <f t="shared" si="6"/>
        <v>534050</v>
      </c>
      <c r="X44" s="98">
        <f t="shared" si="6"/>
        <v>523735</v>
      </c>
      <c r="Y44" s="99">
        <f t="shared" si="1"/>
        <v>99.689739514432816</v>
      </c>
      <c r="Z44" s="255">
        <f>'6'!R43</f>
        <v>0</v>
      </c>
      <c r="AA44" s="342">
        <v>1</v>
      </c>
      <c r="AB44" s="342">
        <v>0</v>
      </c>
      <c r="AC44" s="342">
        <v>8</v>
      </c>
      <c r="AD44" s="342">
        <v>47</v>
      </c>
    </row>
    <row r="45" spans="1:30" ht="18.95" customHeight="1">
      <c r="A45" s="96" t="s">
        <v>519</v>
      </c>
      <c r="B45" s="252">
        <f>'6'!P44</f>
        <v>455835</v>
      </c>
      <c r="C45" s="253">
        <f>'6'!C44</f>
        <v>1</v>
      </c>
      <c r="D45" s="45">
        <v>578600</v>
      </c>
      <c r="E45" s="253">
        <f>'6'!K44</f>
        <v>455835</v>
      </c>
      <c r="F45" s="253" t="str">
        <f>IF('6'!R44&gt;0,'6'!R44,"")</f>
        <v/>
      </c>
      <c r="G45" s="15"/>
      <c r="H45" s="254">
        <v>0</v>
      </c>
      <c r="I45" s="45">
        <v>0</v>
      </c>
      <c r="J45" s="45">
        <v>0</v>
      </c>
      <c r="K45" s="15"/>
      <c r="L45" s="254">
        <v>0</v>
      </c>
      <c r="M45" s="45">
        <v>0</v>
      </c>
      <c r="N45" s="45">
        <v>0</v>
      </c>
      <c r="O45" s="45">
        <v>0</v>
      </c>
      <c r="P45" s="45">
        <v>0</v>
      </c>
      <c r="Q45" s="45">
        <v>0</v>
      </c>
      <c r="R45" s="45">
        <v>3</v>
      </c>
      <c r="S45" s="45">
        <v>0</v>
      </c>
      <c r="T45" s="45">
        <v>0</v>
      </c>
      <c r="U45" s="15">
        <f t="shared" si="7"/>
        <v>0</v>
      </c>
      <c r="V45" s="97">
        <f t="shared" si="8"/>
        <v>4</v>
      </c>
      <c r="W45" s="98">
        <f t="shared" si="6"/>
        <v>578600</v>
      </c>
      <c r="X45" s="98">
        <f t="shared" si="6"/>
        <v>455835</v>
      </c>
      <c r="Y45" s="99">
        <f t="shared" si="1"/>
        <v>100</v>
      </c>
      <c r="Z45" s="255">
        <f>'6'!R44</f>
        <v>0</v>
      </c>
      <c r="AA45" s="342">
        <v>0</v>
      </c>
      <c r="AB45" s="342">
        <v>0</v>
      </c>
      <c r="AC45" s="342">
        <v>1</v>
      </c>
      <c r="AD45" s="342">
        <v>0</v>
      </c>
    </row>
    <row r="46" spans="1:30" ht="18.95" customHeight="1">
      <c r="A46" s="96" t="s">
        <v>490</v>
      </c>
      <c r="B46" s="252">
        <f>'6'!P45</f>
        <v>304108</v>
      </c>
      <c r="C46" s="253">
        <f>'6'!C45</f>
        <v>1</v>
      </c>
      <c r="D46" s="45">
        <v>300000</v>
      </c>
      <c r="E46" s="253">
        <f>'6'!K45</f>
        <v>304088</v>
      </c>
      <c r="F46" s="253" t="str">
        <f>IF('6'!R45&gt;0,'6'!R45,"")</f>
        <v/>
      </c>
      <c r="G46" s="15"/>
      <c r="H46" s="254">
        <v>0</v>
      </c>
      <c r="I46" s="45">
        <v>0</v>
      </c>
      <c r="J46" s="45">
        <v>0</v>
      </c>
      <c r="K46" s="15"/>
      <c r="L46" s="254">
        <v>0</v>
      </c>
      <c r="M46" s="45">
        <v>0</v>
      </c>
      <c r="N46" s="45">
        <v>0</v>
      </c>
      <c r="O46" s="45">
        <v>0</v>
      </c>
      <c r="P46" s="45">
        <v>0</v>
      </c>
      <c r="Q46" s="45">
        <v>0</v>
      </c>
      <c r="R46" s="45">
        <v>8</v>
      </c>
      <c r="S46" s="45">
        <v>7839</v>
      </c>
      <c r="T46" s="45">
        <v>2972</v>
      </c>
      <c r="U46" s="15">
        <f t="shared" si="7"/>
        <v>0</v>
      </c>
      <c r="V46" s="115">
        <f t="shared" si="8"/>
        <v>9</v>
      </c>
      <c r="W46" s="98">
        <f t="shared" si="6"/>
        <v>300000</v>
      </c>
      <c r="X46" s="98">
        <f t="shared" si="6"/>
        <v>304088</v>
      </c>
      <c r="Y46" s="100">
        <f t="shared" si="1"/>
        <v>99.99342338905916</v>
      </c>
      <c r="Z46" s="255">
        <f>'6'!R45</f>
        <v>0</v>
      </c>
      <c r="AA46" s="342">
        <v>0</v>
      </c>
      <c r="AB46" s="342">
        <v>0</v>
      </c>
      <c r="AC46" s="342">
        <v>0</v>
      </c>
      <c r="AD46" s="342">
        <v>0</v>
      </c>
    </row>
    <row r="47" spans="1:30" ht="18.95" customHeight="1" thickBot="1">
      <c r="A47" s="96" t="s">
        <v>424</v>
      </c>
      <c r="B47" s="252">
        <f>'6'!P46</f>
        <v>483537</v>
      </c>
      <c r="C47" s="253">
        <f>'6'!C46</f>
        <v>1</v>
      </c>
      <c r="D47" s="45">
        <v>512000</v>
      </c>
      <c r="E47" s="253">
        <f>'6'!K46</f>
        <v>483329</v>
      </c>
      <c r="F47" s="256" t="str">
        <f>IF('6'!R46&gt;0,'6'!R46,"")</f>
        <v/>
      </c>
      <c r="G47" s="15"/>
      <c r="H47" s="254">
        <v>0</v>
      </c>
      <c r="I47" s="45">
        <v>0</v>
      </c>
      <c r="J47" s="45">
        <v>0</v>
      </c>
      <c r="K47" s="15"/>
      <c r="L47" s="254">
        <v>0</v>
      </c>
      <c r="M47" s="45">
        <v>0</v>
      </c>
      <c r="N47" s="45">
        <v>0</v>
      </c>
      <c r="O47" s="45">
        <v>1</v>
      </c>
      <c r="P47" s="45">
        <v>188</v>
      </c>
      <c r="Q47" s="45">
        <v>98</v>
      </c>
      <c r="R47" s="45">
        <v>22</v>
      </c>
      <c r="S47" s="45">
        <v>49575</v>
      </c>
      <c r="T47" s="45">
        <v>18425</v>
      </c>
      <c r="U47" s="15">
        <f t="shared" si="7"/>
        <v>0</v>
      </c>
      <c r="V47" s="115">
        <f t="shared" si="8"/>
        <v>24</v>
      </c>
      <c r="W47" s="98">
        <f t="shared" si="6"/>
        <v>512188</v>
      </c>
      <c r="X47" s="98">
        <f t="shared" si="6"/>
        <v>483427</v>
      </c>
      <c r="Y47" s="100">
        <f t="shared" si="1"/>
        <v>99.977250965282906</v>
      </c>
      <c r="Z47" s="255">
        <f>'6'!R46</f>
        <v>0</v>
      </c>
      <c r="AA47" s="342">
        <v>0</v>
      </c>
      <c r="AB47" s="342">
        <v>0</v>
      </c>
      <c r="AC47" s="342">
        <v>2</v>
      </c>
      <c r="AD47" s="342">
        <v>0</v>
      </c>
    </row>
    <row r="48" spans="1:30" ht="18.95" customHeight="1" thickTop="1">
      <c r="A48" s="101" t="s">
        <v>425</v>
      </c>
      <c r="B48" s="102">
        <f>SUM(B7:B47)</f>
        <v>5406826</v>
      </c>
      <c r="C48" s="124">
        <f t="shared" ref="C48:T48" si="9">SUM(C7:C47)</f>
        <v>41</v>
      </c>
      <c r="D48" s="124">
        <f>SUM(D7:D47)</f>
        <v>5827602</v>
      </c>
      <c r="E48" s="124">
        <f t="shared" si="9"/>
        <v>5379522</v>
      </c>
      <c r="F48" s="124">
        <f t="shared" si="9"/>
        <v>5040</v>
      </c>
      <c r="G48" s="103">
        <f t="shared" si="9"/>
        <v>3</v>
      </c>
      <c r="H48" s="258">
        <f t="shared" si="9"/>
        <v>9</v>
      </c>
      <c r="I48" s="124">
        <f t="shared" si="9"/>
        <v>21074</v>
      </c>
      <c r="J48" s="124">
        <f t="shared" si="9"/>
        <v>17378</v>
      </c>
      <c r="K48" s="103">
        <f t="shared" si="9"/>
        <v>7</v>
      </c>
      <c r="L48" s="258">
        <f t="shared" si="9"/>
        <v>7</v>
      </c>
      <c r="M48" s="124">
        <f t="shared" si="9"/>
        <v>0</v>
      </c>
      <c r="N48" s="124">
        <f t="shared" si="9"/>
        <v>2079</v>
      </c>
      <c r="O48" s="259">
        <f t="shared" si="9"/>
        <v>45</v>
      </c>
      <c r="P48" s="124">
        <f t="shared" si="9"/>
        <v>37230</v>
      </c>
      <c r="Q48" s="124">
        <f t="shared" si="9"/>
        <v>1263</v>
      </c>
      <c r="R48" s="124">
        <f t="shared" si="9"/>
        <v>124</v>
      </c>
      <c r="S48" s="124">
        <f t="shared" si="9"/>
        <v>290933</v>
      </c>
      <c r="T48" s="124">
        <f t="shared" si="9"/>
        <v>62184</v>
      </c>
      <c r="U48" s="103">
        <f>SUM(U7:U47)</f>
        <v>10</v>
      </c>
      <c r="V48" s="104">
        <f>C48+H48+L48+O48+R48</f>
        <v>226</v>
      </c>
      <c r="W48" s="102">
        <f>SUM(W7:W47)</f>
        <v>5885906</v>
      </c>
      <c r="X48" s="102">
        <f>SUM(X7:X47)</f>
        <v>5400242</v>
      </c>
      <c r="Y48" s="105">
        <f>X48/B48*100</f>
        <v>99.878228002898567</v>
      </c>
      <c r="Z48" s="102">
        <f>SUM(Z7:Z47)</f>
        <v>0</v>
      </c>
      <c r="AA48" s="102">
        <f>SUM(AA7:AA47)</f>
        <v>9</v>
      </c>
      <c r="AB48" s="102">
        <f>SUM(AB7:AB47)</f>
        <v>96</v>
      </c>
      <c r="AC48" s="102">
        <f>SUM(AC7:AC47)</f>
        <v>58</v>
      </c>
      <c r="AD48" s="102">
        <f>SUM(AD7:AD47)</f>
        <v>366</v>
      </c>
    </row>
    <row r="49" spans="1:30" ht="3" customHeight="1">
      <c r="A49" s="508"/>
      <c r="B49" s="508"/>
      <c r="C49" s="508"/>
      <c r="D49" s="508"/>
      <c r="E49" s="508"/>
      <c r="F49" s="508"/>
      <c r="G49" s="508"/>
      <c r="H49" s="508"/>
      <c r="I49" s="508"/>
      <c r="J49" s="508"/>
      <c r="K49" s="508"/>
      <c r="L49" s="508"/>
      <c r="M49" s="508"/>
      <c r="N49" s="508"/>
      <c r="O49" s="508"/>
      <c r="P49" s="508"/>
      <c r="Q49" s="508"/>
      <c r="R49" s="508"/>
      <c r="S49" s="508"/>
      <c r="T49" s="508"/>
      <c r="U49" s="508"/>
      <c r="V49" s="508"/>
      <c r="W49" s="508"/>
      <c r="X49" s="508"/>
      <c r="Y49" s="508"/>
      <c r="Z49" s="508"/>
      <c r="AA49" s="508"/>
      <c r="AB49" s="508"/>
      <c r="AC49" s="508"/>
      <c r="AD49" s="508"/>
    </row>
    <row r="50" spans="1:30" s="23" customFormat="1" ht="24.75" customHeight="1">
      <c r="A50" s="684" t="s">
        <v>1555</v>
      </c>
      <c r="B50" s="685"/>
      <c r="C50" s="685"/>
      <c r="D50" s="685"/>
      <c r="E50" s="685"/>
      <c r="F50" s="685"/>
      <c r="G50" s="685"/>
      <c r="H50" s="685"/>
      <c r="I50" s="685"/>
      <c r="J50" s="685"/>
      <c r="K50" s="685"/>
      <c r="L50" s="685"/>
      <c r="M50" s="685"/>
      <c r="N50" s="685"/>
      <c r="O50" s="685"/>
      <c r="P50" s="685"/>
      <c r="Q50" s="685"/>
      <c r="R50" s="685"/>
      <c r="S50" s="685"/>
      <c r="T50" s="685"/>
      <c r="U50" s="685"/>
      <c r="V50" s="685"/>
      <c r="W50" s="685"/>
      <c r="X50" s="685"/>
      <c r="Y50" s="685"/>
      <c r="Z50" s="685"/>
      <c r="AA50" s="685"/>
      <c r="AB50" s="685"/>
      <c r="AC50" s="685"/>
      <c r="AD50" s="685"/>
    </row>
  </sheetData>
  <mergeCells count="36">
    <mergeCell ref="A50:AD50"/>
    <mergeCell ref="Z2:Z6"/>
    <mergeCell ref="R4:R6"/>
    <mergeCell ref="U2:X3"/>
    <mergeCell ref="X4:X6"/>
    <mergeCell ref="R3:T3"/>
    <mergeCell ref="W4:W6"/>
    <mergeCell ref="T4:T6"/>
    <mergeCell ref="Y2:Y6"/>
    <mergeCell ref="O3:Q3"/>
    <mergeCell ref="AA2:AD2"/>
    <mergeCell ref="AA3:AB3"/>
    <mergeCell ref="AC3:AD3"/>
    <mergeCell ref="AA4:AA6"/>
    <mergeCell ref="AB4:AB6"/>
    <mergeCell ref="AC4:AC6"/>
    <mergeCell ref="AD4:AD6"/>
    <mergeCell ref="P4:P6"/>
    <mergeCell ref="Q4:Q6"/>
    <mergeCell ref="S4:S6"/>
    <mergeCell ref="U4:V6"/>
    <mergeCell ref="A2:A6"/>
    <mergeCell ref="B2:B6"/>
    <mergeCell ref="D4:D6"/>
    <mergeCell ref="E4:E6"/>
    <mergeCell ref="C4:C6"/>
    <mergeCell ref="C2:F3"/>
    <mergeCell ref="G2:N2"/>
    <mergeCell ref="J4:J6"/>
    <mergeCell ref="N4:N6"/>
    <mergeCell ref="O4:O6"/>
    <mergeCell ref="I4:I6"/>
    <mergeCell ref="M4:M6"/>
    <mergeCell ref="O2:T2"/>
    <mergeCell ref="K4:L6"/>
    <mergeCell ref="G4:H6"/>
  </mergeCells>
  <phoneticPr fontId="2"/>
  <printOptions horizontalCentered="1"/>
  <pageMargins left="0.78740157480314965" right="0.78740157480314965" top="0.98425196850393704" bottom="0.98425196850393704" header="0.51181102362204722" footer="0.51181102362204722"/>
  <pageSetup paperSize="9" scale="52" orientation="landscape" r:id="rId1"/>
  <headerFooter scaleWithDoc="0" alignWithMargins="0">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S25"/>
  <sheetViews>
    <sheetView showZeros="0" zoomScaleNormal="100" zoomScaleSheetLayoutView="80" workbookViewId="0">
      <pane xSplit="3" ySplit="7" topLeftCell="D8" activePane="bottomRight" state="frozen"/>
      <selection pane="topRight"/>
      <selection pane="bottomLeft"/>
      <selection pane="bottomRight"/>
    </sheetView>
  </sheetViews>
  <sheetFormatPr defaultColWidth="9" defaultRowHeight="18" customHeight="1"/>
  <cols>
    <col min="1" max="1" width="9" style="10"/>
    <col min="2" max="2" width="9.75" style="3" customWidth="1"/>
    <col min="3" max="3" width="8.125" style="3" customWidth="1"/>
    <col min="4" max="5" width="11.625" style="3" customWidth="1"/>
    <col min="6" max="16" width="4.875" style="3" customWidth="1"/>
    <col min="17" max="18" width="11.75" style="3" customWidth="1"/>
    <col min="19" max="19" width="10.625" style="3" customWidth="1"/>
    <col min="20" max="16384" width="9" style="3"/>
  </cols>
  <sheetData>
    <row r="1" spans="1:19" ht="18" customHeight="1">
      <c r="A1" s="16" t="s">
        <v>426</v>
      </c>
    </row>
    <row r="2" spans="1:19" ht="21" customHeight="1">
      <c r="A2" s="16" t="s">
        <v>600</v>
      </c>
    </row>
    <row r="3" spans="1:19" ht="18" customHeight="1">
      <c r="A3" s="512"/>
      <c r="B3" s="4"/>
      <c r="C3" s="4"/>
      <c r="D3" s="4"/>
      <c r="E3" s="4"/>
      <c r="F3" s="688" t="s">
        <v>342</v>
      </c>
      <c r="G3" s="670"/>
      <c r="H3" s="670"/>
      <c r="I3" s="670"/>
      <c r="J3" s="671"/>
      <c r="K3" s="688" t="s">
        <v>211</v>
      </c>
      <c r="L3" s="689"/>
      <c r="M3" s="689"/>
      <c r="N3" s="689"/>
      <c r="O3" s="689"/>
      <c r="P3" s="690"/>
      <c r="Q3" s="512"/>
      <c r="R3" s="512"/>
      <c r="S3" s="512"/>
    </row>
    <row r="4" spans="1:19" ht="18" customHeight="1">
      <c r="A4" s="5" t="s">
        <v>363</v>
      </c>
      <c r="B4" s="5" t="s">
        <v>427</v>
      </c>
      <c r="C4" s="5" t="s">
        <v>428</v>
      </c>
      <c r="D4" s="5" t="s">
        <v>284</v>
      </c>
      <c r="E4" s="5" t="s">
        <v>285</v>
      </c>
      <c r="F4" s="512" t="s">
        <v>286</v>
      </c>
      <c r="G4" s="512" t="s">
        <v>287</v>
      </c>
      <c r="H4" s="512" t="s">
        <v>288</v>
      </c>
      <c r="I4" s="512" t="s">
        <v>289</v>
      </c>
      <c r="J4" s="512" t="s">
        <v>290</v>
      </c>
      <c r="K4" s="5" t="s">
        <v>291</v>
      </c>
      <c r="L4" s="5" t="s">
        <v>292</v>
      </c>
      <c r="M4" s="513" t="s">
        <v>345</v>
      </c>
      <c r="N4" s="513" t="s">
        <v>346</v>
      </c>
      <c r="O4" s="404" t="s">
        <v>176</v>
      </c>
      <c r="P4" s="512" t="s">
        <v>290</v>
      </c>
      <c r="Q4" s="5" t="s">
        <v>354</v>
      </c>
      <c r="R4" s="5" t="s">
        <v>293</v>
      </c>
      <c r="S4" s="5" t="s">
        <v>294</v>
      </c>
    </row>
    <row r="5" spans="1:19" ht="18" customHeight="1">
      <c r="A5" s="504" t="s">
        <v>147</v>
      </c>
      <c r="B5" s="504" t="s">
        <v>429</v>
      </c>
      <c r="C5" s="5" t="s">
        <v>430</v>
      </c>
      <c r="D5" s="5" t="s">
        <v>295</v>
      </c>
      <c r="E5" s="5" t="s">
        <v>295</v>
      </c>
      <c r="F5" s="5" t="s">
        <v>296</v>
      </c>
      <c r="G5" s="5" t="s">
        <v>296</v>
      </c>
      <c r="H5" s="5" t="s">
        <v>297</v>
      </c>
      <c r="I5" s="5" t="s">
        <v>298</v>
      </c>
      <c r="J5" s="5" t="s">
        <v>299</v>
      </c>
      <c r="K5" s="5" t="s">
        <v>300</v>
      </c>
      <c r="L5" s="5" t="s">
        <v>300</v>
      </c>
      <c r="M5" s="515" t="s">
        <v>304</v>
      </c>
      <c r="N5" s="515" t="s">
        <v>357</v>
      </c>
      <c r="O5" s="405" t="s">
        <v>598</v>
      </c>
      <c r="P5" s="5" t="s">
        <v>299</v>
      </c>
      <c r="Q5" s="5" t="s">
        <v>215</v>
      </c>
      <c r="R5" s="5" t="s">
        <v>215</v>
      </c>
      <c r="S5" s="5" t="s">
        <v>301</v>
      </c>
    </row>
    <row r="6" spans="1:19" ht="18" customHeight="1">
      <c r="A6" s="504"/>
      <c r="B6" s="504"/>
      <c r="C6" s="6"/>
      <c r="D6" s="6" t="s">
        <v>216</v>
      </c>
      <c r="E6" s="6" t="s">
        <v>216</v>
      </c>
      <c r="F6" s="5" t="s">
        <v>298</v>
      </c>
      <c r="G6" s="5" t="s">
        <v>298</v>
      </c>
      <c r="H6" s="5" t="s">
        <v>298</v>
      </c>
      <c r="I6" s="5" t="s">
        <v>302</v>
      </c>
      <c r="J6" s="5" t="s">
        <v>303</v>
      </c>
      <c r="K6" s="5" t="s">
        <v>304</v>
      </c>
      <c r="L6" s="5" t="s">
        <v>304</v>
      </c>
      <c r="M6" s="515" t="s">
        <v>359</v>
      </c>
      <c r="N6" s="515" t="s">
        <v>299</v>
      </c>
      <c r="O6" s="405" t="s">
        <v>599</v>
      </c>
      <c r="P6" s="5" t="s">
        <v>360</v>
      </c>
      <c r="Q6" s="5" t="s">
        <v>361</v>
      </c>
      <c r="R6" s="5" t="s">
        <v>361</v>
      </c>
      <c r="S6" s="5" t="s">
        <v>305</v>
      </c>
    </row>
    <row r="7" spans="1:19" ht="18" customHeight="1">
      <c r="A7" s="505" t="s">
        <v>148</v>
      </c>
      <c r="B7" s="505" t="s">
        <v>148</v>
      </c>
      <c r="C7" s="8" t="s">
        <v>148</v>
      </c>
      <c r="D7" s="5" t="s">
        <v>365</v>
      </c>
      <c r="E7" s="5" t="s">
        <v>365</v>
      </c>
      <c r="F7" s="5"/>
      <c r="G7" s="5"/>
      <c r="H7" s="5"/>
      <c r="I7" s="5" t="s">
        <v>298</v>
      </c>
      <c r="J7" s="5"/>
      <c r="K7" s="5" t="s">
        <v>306</v>
      </c>
      <c r="L7" s="5" t="s">
        <v>306</v>
      </c>
      <c r="M7" s="515"/>
      <c r="N7" s="515" t="s">
        <v>41</v>
      </c>
      <c r="O7" s="405"/>
      <c r="P7" s="8"/>
      <c r="Q7" s="5" t="s">
        <v>368</v>
      </c>
      <c r="R7" s="5" t="s">
        <v>368</v>
      </c>
      <c r="S7" s="8" t="s">
        <v>214</v>
      </c>
    </row>
    <row r="8" spans="1:19" s="10" customFormat="1" ht="24.95" customHeight="1">
      <c r="A8" s="7" t="s">
        <v>431</v>
      </c>
      <c r="B8" s="7" t="s">
        <v>447</v>
      </c>
      <c r="C8" s="126">
        <f>SUM('7'!C7)</f>
        <v>1</v>
      </c>
      <c r="D8" s="45">
        <v>98600</v>
      </c>
      <c r="E8" s="45">
        <v>93596</v>
      </c>
      <c r="F8" s="126">
        <v>2</v>
      </c>
      <c r="G8" s="126">
        <v>0</v>
      </c>
      <c r="H8" s="126">
        <v>0</v>
      </c>
      <c r="I8" s="126">
        <v>1</v>
      </c>
      <c r="J8" s="126">
        <v>0</v>
      </c>
      <c r="K8" s="126">
        <v>1</v>
      </c>
      <c r="L8" s="126">
        <v>1</v>
      </c>
      <c r="M8" s="126">
        <v>0</v>
      </c>
      <c r="N8" s="411">
        <v>0</v>
      </c>
      <c r="O8" s="413">
        <v>0</v>
      </c>
      <c r="P8" s="416">
        <v>0</v>
      </c>
      <c r="Q8" s="45">
        <v>41800</v>
      </c>
      <c r="R8" s="45">
        <v>31315</v>
      </c>
      <c r="S8" s="45">
        <v>334.57626394290355</v>
      </c>
    </row>
    <row r="9" spans="1:19" ht="24.95" customHeight="1">
      <c r="A9" s="691" t="s">
        <v>388</v>
      </c>
      <c r="B9" s="7" t="s">
        <v>448</v>
      </c>
      <c r="C9" s="126">
        <f>SUM('7'!C11:C12)</f>
        <v>2</v>
      </c>
      <c r="D9" s="45">
        <v>381205</v>
      </c>
      <c r="E9" s="45">
        <v>331445</v>
      </c>
      <c r="F9" s="126">
        <v>3</v>
      </c>
      <c r="G9" s="126">
        <v>0</v>
      </c>
      <c r="H9" s="126">
        <v>25</v>
      </c>
      <c r="I9" s="126">
        <v>5</v>
      </c>
      <c r="J9" s="126">
        <v>1</v>
      </c>
      <c r="K9" s="126">
        <v>0</v>
      </c>
      <c r="L9" s="126">
        <v>5</v>
      </c>
      <c r="M9" s="126">
        <v>0</v>
      </c>
      <c r="N9" s="411">
        <v>0</v>
      </c>
      <c r="O9" s="413">
        <v>0</v>
      </c>
      <c r="P9" s="416">
        <v>1</v>
      </c>
      <c r="Q9" s="201">
        <v>148280</v>
      </c>
      <c r="R9" s="201">
        <v>110737</v>
      </c>
      <c r="S9" s="45">
        <v>334.03128724222722</v>
      </c>
    </row>
    <row r="10" spans="1:19" ht="24.95" customHeight="1">
      <c r="A10" s="674"/>
      <c r="B10" s="7" t="s">
        <v>432</v>
      </c>
      <c r="C10" s="126">
        <f>SUM('7'!C8:C10)</f>
        <v>3</v>
      </c>
      <c r="D10" s="45">
        <v>428500</v>
      </c>
      <c r="E10" s="45">
        <v>377003</v>
      </c>
      <c r="F10" s="126">
        <v>4</v>
      </c>
      <c r="G10" s="126">
        <v>1</v>
      </c>
      <c r="H10" s="126">
        <v>9</v>
      </c>
      <c r="I10" s="126">
        <v>4</v>
      </c>
      <c r="J10" s="126">
        <v>0</v>
      </c>
      <c r="K10" s="126">
        <v>0</v>
      </c>
      <c r="L10" s="126">
        <v>3</v>
      </c>
      <c r="M10" s="126">
        <v>1</v>
      </c>
      <c r="N10" s="411">
        <v>0</v>
      </c>
      <c r="O10" s="413">
        <v>0</v>
      </c>
      <c r="P10" s="416">
        <v>3</v>
      </c>
      <c r="Q10" s="45">
        <v>232250</v>
      </c>
      <c r="R10" s="45">
        <v>120707</v>
      </c>
      <c r="S10" s="45">
        <v>320.17517101985925</v>
      </c>
    </row>
    <row r="11" spans="1:19" ht="24.95" customHeight="1">
      <c r="A11" s="512" t="s">
        <v>391</v>
      </c>
      <c r="B11" s="7" t="s">
        <v>392</v>
      </c>
      <c r="C11" s="126">
        <f>SUM('7'!C13:C16)</f>
        <v>4</v>
      </c>
      <c r="D11" s="45">
        <v>455000</v>
      </c>
      <c r="E11" s="45">
        <v>405860</v>
      </c>
      <c r="F11" s="126">
        <v>2</v>
      </c>
      <c r="G11" s="126">
        <v>1</v>
      </c>
      <c r="H11" s="126">
        <v>49</v>
      </c>
      <c r="I11" s="126">
        <v>4</v>
      </c>
      <c r="J11" s="126">
        <v>0</v>
      </c>
      <c r="K11" s="126">
        <v>0</v>
      </c>
      <c r="L11" s="126">
        <v>4</v>
      </c>
      <c r="M11" s="126">
        <v>0</v>
      </c>
      <c r="N11" s="411">
        <v>10</v>
      </c>
      <c r="O11" s="413">
        <v>2</v>
      </c>
      <c r="P11" s="416">
        <v>7</v>
      </c>
      <c r="Q11" s="45">
        <v>253400</v>
      </c>
      <c r="R11" s="45">
        <v>140080</v>
      </c>
      <c r="S11" s="45">
        <v>345.1436455920761</v>
      </c>
    </row>
    <row r="12" spans="1:19" ht="24.95" customHeight="1">
      <c r="A12" s="7" t="s">
        <v>393</v>
      </c>
      <c r="B12" s="7" t="s">
        <v>224</v>
      </c>
      <c r="C12" s="126">
        <f>SUM('7'!C17:C22)</f>
        <v>6</v>
      </c>
      <c r="D12" s="45">
        <v>272080</v>
      </c>
      <c r="E12" s="45">
        <v>257347</v>
      </c>
      <c r="F12" s="126">
        <v>11</v>
      </c>
      <c r="G12" s="126">
        <v>0</v>
      </c>
      <c r="H12" s="126">
        <v>111</v>
      </c>
      <c r="I12" s="126">
        <v>13</v>
      </c>
      <c r="J12" s="126">
        <v>0</v>
      </c>
      <c r="K12" s="126">
        <v>2</v>
      </c>
      <c r="L12" s="126">
        <v>10</v>
      </c>
      <c r="M12" s="126">
        <v>8</v>
      </c>
      <c r="N12" s="411">
        <v>10</v>
      </c>
      <c r="O12" s="413">
        <v>3</v>
      </c>
      <c r="P12" s="126">
        <v>20</v>
      </c>
      <c r="Q12" s="45">
        <v>119560</v>
      </c>
      <c r="R12" s="45">
        <v>104602</v>
      </c>
      <c r="S12" s="45">
        <v>406.4628691999518</v>
      </c>
    </row>
    <row r="13" spans="1:19" ht="24.95" customHeight="1">
      <c r="A13" s="7" t="s">
        <v>394</v>
      </c>
      <c r="B13" s="7" t="s">
        <v>394</v>
      </c>
      <c r="C13" s="126">
        <f>SUM('7'!C23:C25)</f>
        <v>3</v>
      </c>
      <c r="D13" s="45">
        <v>46040</v>
      </c>
      <c r="E13" s="45">
        <v>39990</v>
      </c>
      <c r="F13" s="126">
        <v>11</v>
      </c>
      <c r="G13" s="126">
        <v>9</v>
      </c>
      <c r="H13" s="126">
        <v>8</v>
      </c>
      <c r="I13" s="126">
        <v>2</v>
      </c>
      <c r="J13" s="126">
        <v>0</v>
      </c>
      <c r="K13" s="126">
        <v>4</v>
      </c>
      <c r="L13" s="126">
        <v>5</v>
      </c>
      <c r="M13" s="126">
        <v>6</v>
      </c>
      <c r="N13" s="411">
        <v>3</v>
      </c>
      <c r="O13" s="413">
        <v>1</v>
      </c>
      <c r="P13" s="416">
        <v>0</v>
      </c>
      <c r="Q13" s="45">
        <v>22820</v>
      </c>
      <c r="R13" s="45">
        <v>18309</v>
      </c>
      <c r="S13" s="45">
        <v>457.83945986496622</v>
      </c>
    </row>
    <row r="14" spans="1:19" ht="24.95" customHeight="1">
      <c r="A14" s="691" t="s">
        <v>395</v>
      </c>
      <c r="B14" s="7" t="s">
        <v>449</v>
      </c>
      <c r="C14" s="126">
        <f>SUM('7'!C26:C29)</f>
        <v>3</v>
      </c>
      <c r="D14" s="45">
        <v>123100</v>
      </c>
      <c r="E14" s="45">
        <v>117381</v>
      </c>
      <c r="F14" s="126">
        <v>7</v>
      </c>
      <c r="G14" s="126">
        <v>1</v>
      </c>
      <c r="H14" s="126">
        <v>33</v>
      </c>
      <c r="I14" s="126">
        <v>1</v>
      </c>
      <c r="J14" s="126">
        <v>0</v>
      </c>
      <c r="K14" s="126">
        <v>4</v>
      </c>
      <c r="L14" s="126">
        <v>10</v>
      </c>
      <c r="M14" s="126">
        <v>8</v>
      </c>
      <c r="N14" s="411">
        <v>7</v>
      </c>
      <c r="O14" s="413">
        <v>3</v>
      </c>
      <c r="P14" s="416">
        <v>9</v>
      </c>
      <c r="Q14" s="45">
        <v>54700</v>
      </c>
      <c r="R14" s="45">
        <v>44571</v>
      </c>
      <c r="S14" s="45">
        <v>379.71221918368389</v>
      </c>
    </row>
    <row r="15" spans="1:19" ht="24.95" customHeight="1">
      <c r="A15" s="674"/>
      <c r="B15" s="7" t="s">
        <v>433</v>
      </c>
      <c r="C15" s="126">
        <f>SUM('7'!C30:C32)</f>
        <v>4</v>
      </c>
      <c r="D15" s="45">
        <v>144640</v>
      </c>
      <c r="E15" s="45">
        <v>107310</v>
      </c>
      <c r="F15" s="126">
        <v>2</v>
      </c>
      <c r="G15" s="126">
        <v>1</v>
      </c>
      <c r="H15" s="126">
        <v>20</v>
      </c>
      <c r="I15" s="126">
        <v>0</v>
      </c>
      <c r="J15" s="126">
        <v>0</v>
      </c>
      <c r="K15" s="126">
        <v>0</v>
      </c>
      <c r="L15" s="126">
        <v>5</v>
      </c>
      <c r="M15" s="126">
        <v>3</v>
      </c>
      <c r="N15" s="411">
        <v>8</v>
      </c>
      <c r="O15" s="413">
        <v>3</v>
      </c>
      <c r="P15" s="126">
        <v>5</v>
      </c>
      <c r="Q15" s="45">
        <v>127615</v>
      </c>
      <c r="R15" s="45">
        <v>73265</v>
      </c>
      <c r="S15" s="45">
        <v>641.36613549529397</v>
      </c>
    </row>
    <row r="16" spans="1:19" ht="24.95" customHeight="1">
      <c r="A16" s="691" t="s">
        <v>472</v>
      </c>
      <c r="B16" s="7" t="s">
        <v>450</v>
      </c>
      <c r="C16" s="126">
        <f>SUM('7'!C33:C35)</f>
        <v>3</v>
      </c>
      <c r="D16" s="45">
        <v>120534</v>
      </c>
      <c r="E16" s="45">
        <v>103861</v>
      </c>
      <c r="F16" s="126">
        <v>28</v>
      </c>
      <c r="G16" s="126">
        <v>10</v>
      </c>
      <c r="H16" s="126">
        <v>53</v>
      </c>
      <c r="I16" s="126">
        <v>0</v>
      </c>
      <c r="J16" s="126">
        <v>18</v>
      </c>
      <c r="K16" s="126">
        <v>6</v>
      </c>
      <c r="L16" s="126">
        <v>20</v>
      </c>
      <c r="M16" s="126">
        <v>17</v>
      </c>
      <c r="N16" s="411">
        <v>37</v>
      </c>
      <c r="O16" s="413">
        <v>3</v>
      </c>
      <c r="P16" s="416">
        <v>1</v>
      </c>
      <c r="Q16" s="45">
        <v>76350</v>
      </c>
      <c r="R16" s="45">
        <v>58036</v>
      </c>
      <c r="S16" s="45">
        <v>558.78529958309662</v>
      </c>
    </row>
    <row r="17" spans="1:19" ht="24.95" customHeight="1">
      <c r="A17" s="674"/>
      <c r="B17" s="7" t="s">
        <v>223</v>
      </c>
      <c r="C17" s="126">
        <f>SUM('7'!C36:C37)</f>
        <v>2</v>
      </c>
      <c r="D17" s="45">
        <v>53983</v>
      </c>
      <c r="E17" s="45">
        <v>49204</v>
      </c>
      <c r="F17" s="126">
        <v>20</v>
      </c>
      <c r="G17" s="126">
        <v>0</v>
      </c>
      <c r="H17" s="126">
        <v>28</v>
      </c>
      <c r="I17" s="126">
        <v>0</v>
      </c>
      <c r="J17" s="126">
        <v>2</v>
      </c>
      <c r="K17" s="126">
        <v>10</v>
      </c>
      <c r="L17" s="126">
        <v>16</v>
      </c>
      <c r="M17" s="126">
        <v>8</v>
      </c>
      <c r="N17" s="411">
        <v>8</v>
      </c>
      <c r="O17" s="413">
        <v>2</v>
      </c>
      <c r="P17" s="416">
        <v>0</v>
      </c>
      <c r="Q17" s="45">
        <v>29058</v>
      </c>
      <c r="R17" s="45">
        <v>29924</v>
      </c>
      <c r="S17" s="45">
        <v>608.16193805381681</v>
      </c>
    </row>
    <row r="18" spans="1:19" ht="24.95" customHeight="1">
      <c r="A18" s="7" t="s">
        <v>473</v>
      </c>
      <c r="B18" s="7" t="s">
        <v>225</v>
      </c>
      <c r="C18" s="126">
        <f>SUM('7'!C38:C39)</f>
        <v>4</v>
      </c>
      <c r="D18" s="45">
        <v>109620</v>
      </c>
      <c r="E18" s="45">
        <v>98747</v>
      </c>
      <c r="F18" s="126">
        <v>6</v>
      </c>
      <c r="G18" s="126">
        <v>1</v>
      </c>
      <c r="H18" s="126">
        <v>42</v>
      </c>
      <c r="I18" s="126">
        <v>1</v>
      </c>
      <c r="J18" s="126">
        <v>0</v>
      </c>
      <c r="K18" s="126">
        <v>4</v>
      </c>
      <c r="L18" s="126">
        <v>8</v>
      </c>
      <c r="M18" s="126">
        <v>6</v>
      </c>
      <c r="N18" s="411">
        <v>5</v>
      </c>
      <c r="O18" s="413">
        <v>5</v>
      </c>
      <c r="P18" s="416">
        <v>7</v>
      </c>
      <c r="Q18" s="45">
        <v>51000</v>
      </c>
      <c r="R18" s="45">
        <v>39229</v>
      </c>
      <c r="S18" s="45">
        <v>397.26776509666115</v>
      </c>
    </row>
    <row r="19" spans="1:19" ht="24.95" customHeight="1">
      <c r="A19" s="7" t="s">
        <v>474</v>
      </c>
      <c r="B19" s="7" t="s">
        <v>446</v>
      </c>
      <c r="C19" s="126">
        <f>SUM('7'!C40:C42)</f>
        <v>1</v>
      </c>
      <c r="D19" s="45">
        <v>150800</v>
      </c>
      <c r="E19" s="45">
        <v>124323</v>
      </c>
      <c r="F19" s="126">
        <v>33</v>
      </c>
      <c r="G19" s="126">
        <v>0</v>
      </c>
      <c r="H19" s="126">
        <v>118</v>
      </c>
      <c r="I19" s="126">
        <v>1</v>
      </c>
      <c r="J19" s="126">
        <v>4</v>
      </c>
      <c r="K19" s="126">
        <v>1</v>
      </c>
      <c r="L19" s="126">
        <v>44</v>
      </c>
      <c r="M19" s="126">
        <v>1</v>
      </c>
      <c r="N19" s="411">
        <v>2</v>
      </c>
      <c r="O19" s="413">
        <v>0</v>
      </c>
      <c r="P19" s="416">
        <v>0</v>
      </c>
      <c r="Q19" s="254">
        <v>96800</v>
      </c>
      <c r="R19" s="254">
        <v>54863</v>
      </c>
      <c r="S19" s="45">
        <v>441.29404856703906</v>
      </c>
    </row>
    <row r="20" spans="1:19" ht="24.95" customHeight="1">
      <c r="A20" s="5" t="s">
        <v>216</v>
      </c>
      <c r="B20" s="7" t="s">
        <v>453</v>
      </c>
      <c r="C20" s="126">
        <f>'7'!C43</f>
        <v>1</v>
      </c>
      <c r="D20" s="45">
        <v>1518900</v>
      </c>
      <c r="E20" s="45">
        <v>1506702</v>
      </c>
      <c r="F20" s="126">
        <v>3</v>
      </c>
      <c r="G20" s="126">
        <v>0</v>
      </c>
      <c r="H20" s="126">
        <v>0</v>
      </c>
      <c r="I20" s="126">
        <v>2</v>
      </c>
      <c r="J20" s="126">
        <v>1</v>
      </c>
      <c r="K20" s="126">
        <v>0</v>
      </c>
      <c r="L20" s="126">
        <v>3</v>
      </c>
      <c r="M20" s="126">
        <v>1</v>
      </c>
      <c r="N20" s="411">
        <v>0</v>
      </c>
      <c r="O20" s="413">
        <v>0</v>
      </c>
      <c r="P20" s="416">
        <v>2</v>
      </c>
      <c r="Q20" s="209">
        <v>565100</v>
      </c>
      <c r="R20" s="209">
        <v>532620</v>
      </c>
      <c r="S20" s="45">
        <v>353.50055950015332</v>
      </c>
    </row>
    <row r="21" spans="1:19" ht="24.95" customHeight="1">
      <c r="A21" s="5" t="s">
        <v>150</v>
      </c>
      <c r="B21" s="7" t="s">
        <v>454</v>
      </c>
      <c r="C21" s="126">
        <f>'7'!C44</f>
        <v>1</v>
      </c>
      <c r="D21" s="45">
        <v>534000</v>
      </c>
      <c r="E21" s="45">
        <v>523501</v>
      </c>
      <c r="F21" s="126">
        <v>11</v>
      </c>
      <c r="G21" s="126">
        <v>3</v>
      </c>
      <c r="H21" s="126">
        <v>17</v>
      </c>
      <c r="I21" s="126">
        <v>5</v>
      </c>
      <c r="J21" s="126">
        <v>0</v>
      </c>
      <c r="K21" s="126">
        <v>6</v>
      </c>
      <c r="L21" s="126">
        <v>7</v>
      </c>
      <c r="M21" s="126">
        <v>9</v>
      </c>
      <c r="N21" s="411">
        <v>0</v>
      </c>
      <c r="O21" s="413">
        <v>1</v>
      </c>
      <c r="P21" s="416">
        <v>0</v>
      </c>
      <c r="Q21" s="254">
        <v>203000</v>
      </c>
      <c r="R21" s="254">
        <v>182014</v>
      </c>
      <c r="S21" s="45">
        <v>347.68605981650467</v>
      </c>
    </row>
    <row r="22" spans="1:19" ht="24.95" customHeight="1">
      <c r="A22" s="5" t="s">
        <v>554</v>
      </c>
      <c r="B22" s="7" t="s">
        <v>455</v>
      </c>
      <c r="C22" s="126">
        <f>'7'!C45</f>
        <v>1</v>
      </c>
      <c r="D22" s="45">
        <v>578600</v>
      </c>
      <c r="E22" s="45">
        <v>455835</v>
      </c>
      <c r="F22" s="126">
        <v>2</v>
      </c>
      <c r="G22" s="126">
        <v>0</v>
      </c>
      <c r="H22" s="126">
        <v>0</v>
      </c>
      <c r="I22" s="126">
        <v>2</v>
      </c>
      <c r="J22" s="126">
        <v>0</v>
      </c>
      <c r="K22" s="126">
        <v>0</v>
      </c>
      <c r="L22" s="126">
        <v>1</v>
      </c>
      <c r="M22" s="126">
        <v>0</v>
      </c>
      <c r="N22" s="411">
        <v>0</v>
      </c>
      <c r="O22" s="413">
        <v>0</v>
      </c>
      <c r="P22" s="416">
        <v>1</v>
      </c>
      <c r="Q22" s="254">
        <v>383500</v>
      </c>
      <c r="R22" s="254">
        <v>154881</v>
      </c>
      <c r="S22" s="45">
        <v>339.77426042317944</v>
      </c>
    </row>
    <row r="23" spans="1:19" ht="24.95" customHeight="1">
      <c r="A23" s="5"/>
      <c r="B23" s="512" t="s">
        <v>766</v>
      </c>
      <c r="C23" s="127">
        <f>'7'!C46</f>
        <v>1</v>
      </c>
      <c r="D23" s="45">
        <v>300000</v>
      </c>
      <c r="E23" s="45">
        <v>304088</v>
      </c>
      <c r="F23" s="126">
        <v>1</v>
      </c>
      <c r="G23" s="126">
        <v>0</v>
      </c>
      <c r="H23" s="126">
        <v>49</v>
      </c>
      <c r="I23" s="126">
        <v>2</v>
      </c>
      <c r="J23" s="126">
        <v>0</v>
      </c>
      <c r="K23" s="126">
        <v>0</v>
      </c>
      <c r="L23" s="126">
        <v>3</v>
      </c>
      <c r="M23" s="126">
        <v>0</v>
      </c>
      <c r="N23" s="411">
        <v>0</v>
      </c>
      <c r="O23" s="413">
        <v>0</v>
      </c>
      <c r="P23" s="416">
        <v>2</v>
      </c>
      <c r="Q23" s="254">
        <v>132000</v>
      </c>
      <c r="R23" s="254">
        <v>102750</v>
      </c>
      <c r="S23" s="198">
        <v>337.89560916576778</v>
      </c>
    </row>
    <row r="24" spans="1:19" ht="24.95" customHeight="1" thickBot="1">
      <c r="A24" s="5"/>
      <c r="B24" s="512" t="s">
        <v>456</v>
      </c>
      <c r="C24" s="127">
        <f>'7'!C47</f>
        <v>1</v>
      </c>
      <c r="D24" s="45">
        <v>512000</v>
      </c>
      <c r="E24" s="45">
        <v>483329</v>
      </c>
      <c r="F24" s="126">
        <v>4</v>
      </c>
      <c r="G24" s="126">
        <v>0</v>
      </c>
      <c r="H24" s="126">
        <v>5</v>
      </c>
      <c r="I24" s="126">
        <v>2</v>
      </c>
      <c r="J24" s="126">
        <v>0</v>
      </c>
      <c r="K24" s="126">
        <v>0</v>
      </c>
      <c r="L24" s="126">
        <v>3</v>
      </c>
      <c r="M24" s="126">
        <v>0</v>
      </c>
      <c r="N24" s="411">
        <v>0</v>
      </c>
      <c r="O24" s="413">
        <v>1</v>
      </c>
      <c r="P24" s="126">
        <v>1</v>
      </c>
      <c r="Q24" s="45">
        <v>205700</v>
      </c>
      <c r="R24" s="45">
        <v>154857</v>
      </c>
      <c r="S24" s="198">
        <v>320.39666562527805</v>
      </c>
    </row>
    <row r="25" spans="1:19" ht="32.25" customHeight="1" thickTop="1">
      <c r="A25" s="46"/>
      <c r="B25" s="13" t="s">
        <v>451</v>
      </c>
      <c r="C25" s="128">
        <f t="shared" ref="C25:P25" si="0">SUM(C8:C24)</f>
        <v>41</v>
      </c>
      <c r="D25" s="124">
        <f t="shared" si="0"/>
        <v>5827602</v>
      </c>
      <c r="E25" s="124">
        <f t="shared" si="0"/>
        <v>5379522</v>
      </c>
      <c r="F25" s="129">
        <f t="shared" si="0"/>
        <v>150</v>
      </c>
      <c r="G25" s="129">
        <f t="shared" si="0"/>
        <v>27</v>
      </c>
      <c r="H25" s="128">
        <f t="shared" si="0"/>
        <v>567</v>
      </c>
      <c r="I25" s="129">
        <f t="shared" si="0"/>
        <v>45</v>
      </c>
      <c r="J25" s="129">
        <f t="shared" si="0"/>
        <v>26</v>
      </c>
      <c r="K25" s="129">
        <f t="shared" si="0"/>
        <v>38</v>
      </c>
      <c r="L25" s="129">
        <f t="shared" si="0"/>
        <v>148</v>
      </c>
      <c r="M25" s="129">
        <f t="shared" si="0"/>
        <v>68</v>
      </c>
      <c r="N25" s="412">
        <f t="shared" si="0"/>
        <v>90</v>
      </c>
      <c r="O25" s="414">
        <f t="shared" si="0"/>
        <v>24</v>
      </c>
      <c r="P25" s="417">
        <f t="shared" si="0"/>
        <v>59</v>
      </c>
      <c r="Q25" s="124">
        <f>SUM(Q8:Q24)</f>
        <v>2742933</v>
      </c>
      <c r="R25" s="124">
        <f>SUM(R8:R24)</f>
        <v>1952760</v>
      </c>
      <c r="S25" s="124">
        <f>(R25-T25)*1000/E25</f>
        <v>362.99879431666977</v>
      </c>
    </row>
  </sheetData>
  <mergeCells count="5">
    <mergeCell ref="K3:P3"/>
    <mergeCell ref="A14:A15"/>
    <mergeCell ref="A16:A17"/>
    <mergeCell ref="F3:J3"/>
    <mergeCell ref="A9:A10"/>
  </mergeCells>
  <phoneticPr fontId="2"/>
  <printOptions horizontalCentered="1"/>
  <pageMargins left="0.78740157480314965" right="0.78740157480314965" top="0.98425196850393704" bottom="0.98425196850393704" header="0.51181102362204722" footer="0.51181102362204722"/>
  <pageSetup paperSize="9" scale="85" orientation="landscape" r:id="rId1"/>
  <headerFooter scaleWithDoc="0" alignWithMargins="0">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D58"/>
  <sheetViews>
    <sheetView showZeros="0" zoomScaleNormal="100" zoomScaleSheetLayoutView="100" workbookViewId="0">
      <pane xSplit="1" ySplit="6" topLeftCell="B7" activePane="bottomRight" state="frozen"/>
      <selection pane="topRight"/>
      <selection pane="bottomLeft"/>
      <selection pane="bottomRight"/>
    </sheetView>
  </sheetViews>
  <sheetFormatPr defaultColWidth="9" defaultRowHeight="14.25"/>
  <cols>
    <col min="1" max="1" width="5.125" style="200" customWidth="1"/>
    <col min="2" max="2" width="22.5" style="208" customWidth="1"/>
    <col min="3" max="4" width="10.625" style="12" customWidth="1"/>
    <col min="5" max="5" width="5.125" style="12" customWidth="1"/>
    <col min="6" max="6" width="4.75" style="12" customWidth="1"/>
    <col min="7" max="7" width="5.125" style="12" customWidth="1"/>
    <col min="8" max="10" width="4.75" style="12" customWidth="1"/>
    <col min="11" max="11" width="5.125" style="12" customWidth="1"/>
    <col min="12" max="15" width="4.75" style="12" customWidth="1"/>
    <col min="16" max="17" width="13.625" style="12" customWidth="1"/>
    <col min="18" max="18" width="7.125" style="12" customWidth="1"/>
    <col min="19" max="23" width="9.125" style="12" customWidth="1"/>
    <col min="24" max="27" width="8.625" style="12" customWidth="1"/>
    <col min="28" max="29" width="10.625" style="12" customWidth="1"/>
    <col min="30" max="30" width="9.125" style="12" customWidth="1"/>
    <col min="31" max="16384" width="9" style="12"/>
  </cols>
  <sheetData>
    <row r="1" spans="1:30" s="3" customFormat="1" ht="18" customHeight="1">
      <c r="A1" s="3" t="s">
        <v>341</v>
      </c>
      <c r="B1" s="203"/>
      <c r="D1" s="3" t="s">
        <v>172</v>
      </c>
    </row>
    <row r="2" spans="1:30" s="3" customFormat="1" ht="18" customHeight="1">
      <c r="A2" s="512"/>
      <c r="B2" s="204"/>
      <c r="C2" s="4"/>
      <c r="D2" s="4"/>
      <c r="E2" s="688" t="s">
        <v>342</v>
      </c>
      <c r="F2" s="670"/>
      <c r="G2" s="670"/>
      <c r="H2" s="670"/>
      <c r="I2" s="671"/>
      <c r="J2" s="688" t="s">
        <v>211</v>
      </c>
      <c r="K2" s="689"/>
      <c r="L2" s="689"/>
      <c r="M2" s="689"/>
      <c r="N2" s="689"/>
      <c r="O2" s="690"/>
      <c r="P2" s="4"/>
      <c r="Q2" s="512"/>
      <c r="R2" s="512"/>
      <c r="S2" s="506" t="s">
        <v>591</v>
      </c>
      <c r="T2" s="510" t="s">
        <v>343</v>
      </c>
      <c r="U2" s="511" t="s">
        <v>344</v>
      </c>
      <c r="V2" s="511"/>
      <c r="W2" s="511"/>
      <c r="X2" s="511"/>
      <c r="Y2" s="511"/>
      <c r="Z2" s="199"/>
      <c r="AA2" s="199"/>
      <c r="AB2" s="512"/>
      <c r="AC2" s="512" t="s">
        <v>591</v>
      </c>
      <c r="AD2" s="512" t="s">
        <v>591</v>
      </c>
    </row>
    <row r="3" spans="1:30" s="3" customFormat="1" ht="18" customHeight="1">
      <c r="A3" s="5" t="s">
        <v>212</v>
      </c>
      <c r="B3" s="205"/>
      <c r="C3" s="5" t="s">
        <v>284</v>
      </c>
      <c r="D3" s="5" t="s">
        <v>285</v>
      </c>
      <c r="E3" s="512" t="s">
        <v>286</v>
      </c>
      <c r="F3" s="512" t="s">
        <v>287</v>
      </c>
      <c r="G3" s="512" t="s">
        <v>288</v>
      </c>
      <c r="H3" s="512" t="s">
        <v>289</v>
      </c>
      <c r="I3" s="512" t="s">
        <v>290</v>
      </c>
      <c r="J3" s="5" t="s">
        <v>291</v>
      </c>
      <c r="K3" s="5" t="s">
        <v>292</v>
      </c>
      <c r="L3" s="513" t="s">
        <v>345</v>
      </c>
      <c r="M3" s="513" t="s">
        <v>346</v>
      </c>
      <c r="N3" s="404" t="s">
        <v>176</v>
      </c>
      <c r="O3" s="514" t="s">
        <v>649</v>
      </c>
      <c r="P3" s="5" t="s">
        <v>347</v>
      </c>
      <c r="Q3" s="5" t="s">
        <v>588</v>
      </c>
      <c r="R3" s="5" t="s">
        <v>586</v>
      </c>
      <c r="S3" s="5" t="s">
        <v>594</v>
      </c>
      <c r="T3" s="5" t="s">
        <v>203</v>
      </c>
      <c r="U3" s="515" t="s">
        <v>202</v>
      </c>
      <c r="V3" s="510" t="s">
        <v>343</v>
      </c>
      <c r="W3" s="344" t="s">
        <v>344</v>
      </c>
      <c r="X3" s="344"/>
      <c r="Y3" s="344"/>
      <c r="Z3" s="5" t="s">
        <v>203</v>
      </c>
      <c r="AA3" s="5" t="s">
        <v>353</v>
      </c>
      <c r="AB3" s="5" t="s">
        <v>354</v>
      </c>
      <c r="AC3" s="5" t="s">
        <v>590</v>
      </c>
      <c r="AD3" s="206" t="s">
        <v>593</v>
      </c>
    </row>
    <row r="4" spans="1:30" s="3" customFormat="1" ht="18" customHeight="1">
      <c r="A4" s="5" t="s">
        <v>355</v>
      </c>
      <c r="B4" s="206" t="s">
        <v>356</v>
      </c>
      <c r="C4" s="5" t="s">
        <v>295</v>
      </c>
      <c r="D4" s="5" t="s">
        <v>295</v>
      </c>
      <c r="E4" s="5" t="s">
        <v>296</v>
      </c>
      <c r="F4" s="5" t="s">
        <v>296</v>
      </c>
      <c r="G4" s="5" t="s">
        <v>297</v>
      </c>
      <c r="H4" s="5" t="s">
        <v>298</v>
      </c>
      <c r="I4" s="5" t="s">
        <v>299</v>
      </c>
      <c r="J4" s="5" t="s">
        <v>300</v>
      </c>
      <c r="K4" s="5" t="s">
        <v>300</v>
      </c>
      <c r="L4" s="515" t="s">
        <v>650</v>
      </c>
      <c r="M4" s="515" t="s">
        <v>357</v>
      </c>
      <c r="N4" s="405" t="s">
        <v>651</v>
      </c>
      <c r="O4" s="516" t="s">
        <v>652</v>
      </c>
      <c r="P4" s="5"/>
      <c r="Q4" s="5" t="s">
        <v>589</v>
      </c>
      <c r="R4" s="5" t="s">
        <v>587</v>
      </c>
      <c r="S4" s="5" t="s">
        <v>361</v>
      </c>
      <c r="T4" s="5" t="s">
        <v>362</v>
      </c>
      <c r="U4" s="5" t="s">
        <v>362</v>
      </c>
      <c r="V4" s="5" t="s">
        <v>349</v>
      </c>
      <c r="W4" s="5" t="s">
        <v>350</v>
      </c>
      <c r="X4" s="5" t="s">
        <v>351</v>
      </c>
      <c r="Y4" s="5" t="s">
        <v>352</v>
      </c>
      <c r="Z4" s="5" t="s">
        <v>583</v>
      </c>
      <c r="AA4" s="5" t="s">
        <v>584</v>
      </c>
      <c r="AB4" s="5" t="s">
        <v>358</v>
      </c>
      <c r="AC4" s="5" t="s">
        <v>358</v>
      </c>
      <c r="AD4" s="5" t="s">
        <v>592</v>
      </c>
    </row>
    <row r="5" spans="1:30" s="3" customFormat="1" ht="18" customHeight="1">
      <c r="A5" s="5"/>
      <c r="B5" s="205"/>
      <c r="C5" s="6" t="s">
        <v>213</v>
      </c>
      <c r="D5" s="6" t="s">
        <v>213</v>
      </c>
      <c r="E5" s="5" t="s">
        <v>298</v>
      </c>
      <c r="F5" s="5" t="s">
        <v>298</v>
      </c>
      <c r="G5" s="5" t="s">
        <v>298</v>
      </c>
      <c r="H5" s="5" t="s">
        <v>302</v>
      </c>
      <c r="I5" s="5" t="s">
        <v>303</v>
      </c>
      <c r="J5" s="5" t="s">
        <v>304</v>
      </c>
      <c r="K5" s="5" t="s">
        <v>304</v>
      </c>
      <c r="L5" s="515" t="s">
        <v>359</v>
      </c>
      <c r="M5" s="515" t="s">
        <v>654</v>
      </c>
      <c r="N5" s="405" t="s">
        <v>653</v>
      </c>
      <c r="O5" s="516" t="s">
        <v>360</v>
      </c>
      <c r="P5" s="5"/>
      <c r="Q5" s="5"/>
      <c r="R5" s="5"/>
      <c r="T5" s="5" t="s">
        <v>268</v>
      </c>
      <c r="U5" s="5" t="s">
        <v>268</v>
      </c>
      <c r="V5" s="5"/>
      <c r="W5" s="5"/>
      <c r="X5" s="5"/>
      <c r="Y5" s="206" t="s">
        <v>187</v>
      </c>
      <c r="Z5" s="5" t="s">
        <v>362</v>
      </c>
      <c r="AA5" s="5" t="s">
        <v>585</v>
      </c>
      <c r="AB5" s="5" t="s">
        <v>361</v>
      </c>
      <c r="AC5" s="5" t="s">
        <v>361</v>
      </c>
      <c r="AD5" s="5" t="s">
        <v>305</v>
      </c>
    </row>
    <row r="6" spans="1:30" s="3" customFormat="1" ht="18" customHeight="1">
      <c r="A6" s="5"/>
      <c r="B6" s="205"/>
      <c r="C6" s="5" t="s">
        <v>365</v>
      </c>
      <c r="D6" s="5" t="s">
        <v>365</v>
      </c>
      <c r="E6" s="5"/>
      <c r="F6" s="5"/>
      <c r="G6" s="5"/>
      <c r="H6" s="5" t="s">
        <v>298</v>
      </c>
      <c r="I6" s="5"/>
      <c r="J6" s="5" t="s">
        <v>306</v>
      </c>
      <c r="K6" s="5" t="s">
        <v>306</v>
      </c>
      <c r="L6" s="515"/>
      <c r="M6" s="515" t="s">
        <v>655</v>
      </c>
      <c r="N6" s="406"/>
      <c r="O6" s="516"/>
      <c r="P6" s="5" t="s">
        <v>366</v>
      </c>
      <c r="Q6" s="5" t="s">
        <v>366</v>
      </c>
      <c r="R6" s="5" t="s">
        <v>365</v>
      </c>
      <c r="S6" s="5" t="s">
        <v>367</v>
      </c>
      <c r="T6" s="5" t="s">
        <v>367</v>
      </c>
      <c r="U6" s="5" t="s">
        <v>367</v>
      </c>
      <c r="V6" s="5" t="s">
        <v>367</v>
      </c>
      <c r="W6" s="5" t="s">
        <v>367</v>
      </c>
      <c r="X6" s="5" t="s">
        <v>367</v>
      </c>
      <c r="Y6" s="8" t="s">
        <v>367</v>
      </c>
      <c r="Z6" s="8" t="s">
        <v>367</v>
      </c>
      <c r="AA6" s="8" t="s">
        <v>367</v>
      </c>
      <c r="AB6" s="5" t="s">
        <v>368</v>
      </c>
      <c r="AC6" s="5" t="s">
        <v>368</v>
      </c>
      <c r="AD6" s="8" t="s">
        <v>214</v>
      </c>
    </row>
    <row r="7" spans="1:30" s="3" customFormat="1" ht="27.95" customHeight="1">
      <c r="A7" s="7">
        <v>1</v>
      </c>
      <c r="B7" s="202" t="s">
        <v>336</v>
      </c>
      <c r="C7" s="45">
        <v>1518900</v>
      </c>
      <c r="D7" s="45">
        <v>1506702</v>
      </c>
      <c r="E7" s="334">
        <v>3</v>
      </c>
      <c r="F7" s="334">
        <v>0</v>
      </c>
      <c r="G7" s="334">
        <v>0</v>
      </c>
      <c r="H7" s="334">
        <v>2</v>
      </c>
      <c r="I7" s="334">
        <v>1</v>
      </c>
      <c r="J7" s="334">
        <v>0</v>
      </c>
      <c r="K7" s="334">
        <v>3</v>
      </c>
      <c r="L7" s="335">
        <v>1</v>
      </c>
      <c r="M7" s="335">
        <v>0</v>
      </c>
      <c r="N7" s="407">
        <v>0</v>
      </c>
      <c r="O7" s="334">
        <v>2</v>
      </c>
      <c r="P7" s="250">
        <v>28811951</v>
      </c>
      <c r="Q7" s="250">
        <v>13516606</v>
      </c>
      <c r="R7" s="250">
        <v>627</v>
      </c>
      <c r="S7" s="250">
        <v>186774</v>
      </c>
      <c r="T7" s="423">
        <v>180825</v>
      </c>
      <c r="U7" s="423">
        <v>175588</v>
      </c>
      <c r="V7" s="423">
        <v>132173</v>
      </c>
      <c r="W7" s="423">
        <v>31674</v>
      </c>
      <c r="X7" s="423">
        <v>6667</v>
      </c>
      <c r="Y7" s="423">
        <v>5074</v>
      </c>
      <c r="Z7" s="423">
        <v>5237</v>
      </c>
      <c r="AA7" s="423">
        <v>5949</v>
      </c>
      <c r="AB7" s="125">
        <v>565100</v>
      </c>
      <c r="AC7" s="125">
        <v>532620</v>
      </c>
      <c r="AD7" s="45">
        <v>354</v>
      </c>
    </row>
    <row r="8" spans="1:30" s="3" customFormat="1" ht="27.95" customHeight="1">
      <c r="A8" s="7">
        <v>2</v>
      </c>
      <c r="B8" s="202" t="s">
        <v>338</v>
      </c>
      <c r="C8" s="45">
        <v>578600</v>
      </c>
      <c r="D8" s="45">
        <v>455835</v>
      </c>
      <c r="E8" s="334">
        <v>2</v>
      </c>
      <c r="F8" s="334">
        <v>0</v>
      </c>
      <c r="G8" s="334">
        <v>0</v>
      </c>
      <c r="H8" s="334">
        <v>2</v>
      </c>
      <c r="I8" s="334">
        <v>0</v>
      </c>
      <c r="J8" s="334">
        <v>0</v>
      </c>
      <c r="K8" s="334">
        <v>1</v>
      </c>
      <c r="L8" s="335">
        <v>0</v>
      </c>
      <c r="M8" s="335">
        <v>0</v>
      </c>
      <c r="N8" s="407">
        <v>0</v>
      </c>
      <c r="O8" s="334">
        <v>1</v>
      </c>
      <c r="P8" s="250">
        <v>7892265</v>
      </c>
      <c r="Q8" s="250">
        <v>1010379</v>
      </c>
      <c r="R8" s="250">
        <v>126</v>
      </c>
      <c r="S8" s="250">
        <v>52691</v>
      </c>
      <c r="T8" s="423">
        <v>51070</v>
      </c>
      <c r="U8" s="423">
        <v>49747</v>
      </c>
      <c r="V8" s="423">
        <v>40359</v>
      </c>
      <c r="W8" s="423">
        <v>7405</v>
      </c>
      <c r="X8" s="423">
        <v>1982</v>
      </c>
      <c r="Y8" s="423">
        <v>1</v>
      </c>
      <c r="Z8" s="423">
        <v>1323</v>
      </c>
      <c r="AA8" s="423">
        <v>1621</v>
      </c>
      <c r="AB8" s="125">
        <v>383500</v>
      </c>
      <c r="AC8" s="125">
        <v>154881</v>
      </c>
      <c r="AD8" s="45">
        <v>340</v>
      </c>
    </row>
    <row r="9" spans="1:30" s="3" customFormat="1" ht="27.95" customHeight="1">
      <c r="A9" s="7">
        <v>3</v>
      </c>
      <c r="B9" s="202" t="s">
        <v>315</v>
      </c>
      <c r="C9" s="45">
        <v>120000</v>
      </c>
      <c r="D9" s="45">
        <v>91134</v>
      </c>
      <c r="E9" s="334">
        <v>1</v>
      </c>
      <c r="F9" s="334">
        <v>1</v>
      </c>
      <c r="G9" s="334">
        <v>2</v>
      </c>
      <c r="H9" s="334">
        <v>1</v>
      </c>
      <c r="I9" s="334">
        <v>0</v>
      </c>
      <c r="J9" s="334">
        <v>0</v>
      </c>
      <c r="K9" s="334">
        <v>2</v>
      </c>
      <c r="L9" s="335">
        <v>0</v>
      </c>
      <c r="M9" s="335">
        <v>2</v>
      </c>
      <c r="N9" s="407">
        <v>0</v>
      </c>
      <c r="O9" s="334">
        <v>0</v>
      </c>
      <c r="P9" s="250">
        <v>935887</v>
      </c>
      <c r="Q9" s="250">
        <v>522199</v>
      </c>
      <c r="R9" s="250">
        <v>19</v>
      </c>
      <c r="S9" s="250">
        <v>12121</v>
      </c>
      <c r="T9" s="423">
        <v>11219</v>
      </c>
      <c r="U9" s="423">
        <v>11208</v>
      </c>
      <c r="V9" s="423">
        <v>9425</v>
      </c>
      <c r="W9" s="423">
        <v>1776</v>
      </c>
      <c r="X9" s="423">
        <v>0</v>
      </c>
      <c r="Y9" s="423">
        <v>7</v>
      </c>
      <c r="Z9" s="423">
        <v>11</v>
      </c>
      <c r="AA9" s="423">
        <v>902</v>
      </c>
      <c r="AB9" s="125">
        <v>109000</v>
      </c>
      <c r="AC9" s="125">
        <v>36315</v>
      </c>
      <c r="AD9" s="45">
        <v>398</v>
      </c>
    </row>
    <row r="10" spans="1:30" s="3" customFormat="1" ht="27.95" customHeight="1">
      <c r="A10" s="7">
        <v>4</v>
      </c>
      <c r="B10" s="202" t="s">
        <v>331</v>
      </c>
      <c r="C10" s="45">
        <v>87700</v>
      </c>
      <c r="D10" s="45">
        <v>75805</v>
      </c>
      <c r="E10" s="334">
        <v>10</v>
      </c>
      <c r="F10" s="334">
        <v>5</v>
      </c>
      <c r="G10" s="334">
        <v>34</v>
      </c>
      <c r="H10" s="334">
        <v>0</v>
      </c>
      <c r="I10" s="334">
        <v>4</v>
      </c>
      <c r="J10" s="334">
        <v>4</v>
      </c>
      <c r="K10" s="334">
        <v>7</v>
      </c>
      <c r="L10" s="335">
        <v>7</v>
      </c>
      <c r="M10" s="335">
        <v>16</v>
      </c>
      <c r="N10" s="407">
        <v>0</v>
      </c>
      <c r="O10" s="334">
        <v>0</v>
      </c>
      <c r="P10" s="250">
        <v>1520866</v>
      </c>
      <c r="Q10" s="250">
        <v>639783</v>
      </c>
      <c r="R10" s="250">
        <v>23</v>
      </c>
      <c r="S10" s="250">
        <v>12090</v>
      </c>
      <c r="T10" s="423">
        <v>9884</v>
      </c>
      <c r="U10" s="423">
        <v>9745</v>
      </c>
      <c r="V10" s="423">
        <v>6699</v>
      </c>
      <c r="W10" s="423">
        <v>2497</v>
      </c>
      <c r="X10" s="423">
        <v>461</v>
      </c>
      <c r="Y10" s="423">
        <v>88</v>
      </c>
      <c r="Z10" s="423">
        <v>139</v>
      </c>
      <c r="AA10" s="423">
        <v>2206</v>
      </c>
      <c r="AB10" s="125">
        <v>54100</v>
      </c>
      <c r="AC10" s="125">
        <v>41058</v>
      </c>
      <c r="AD10" s="45">
        <v>542</v>
      </c>
    </row>
    <row r="11" spans="1:30" s="3" customFormat="1" ht="27.95" customHeight="1">
      <c r="A11" s="7">
        <v>5</v>
      </c>
      <c r="B11" s="202" t="s">
        <v>339</v>
      </c>
      <c r="C11" s="45">
        <v>512000</v>
      </c>
      <c r="D11" s="45">
        <v>483329</v>
      </c>
      <c r="E11" s="334">
        <v>4</v>
      </c>
      <c r="F11" s="334">
        <v>0</v>
      </c>
      <c r="G11" s="334">
        <v>5</v>
      </c>
      <c r="H11" s="334">
        <v>2</v>
      </c>
      <c r="I11" s="334">
        <v>0</v>
      </c>
      <c r="J11" s="334">
        <v>0</v>
      </c>
      <c r="K11" s="334">
        <v>3</v>
      </c>
      <c r="L11" s="335">
        <v>0</v>
      </c>
      <c r="M11" s="335">
        <v>0</v>
      </c>
      <c r="N11" s="408">
        <v>1</v>
      </c>
      <c r="O11" s="334">
        <v>1</v>
      </c>
      <c r="P11" s="250">
        <v>8779057</v>
      </c>
      <c r="Q11" s="250">
        <v>2259849</v>
      </c>
      <c r="R11" s="250">
        <v>167</v>
      </c>
      <c r="S11" s="250">
        <v>53814</v>
      </c>
      <c r="T11" s="423">
        <v>52478</v>
      </c>
      <c r="U11" s="423">
        <v>50929</v>
      </c>
      <c r="V11" s="423">
        <v>44314</v>
      </c>
      <c r="W11" s="423">
        <v>6256</v>
      </c>
      <c r="X11" s="423">
        <v>359</v>
      </c>
      <c r="Y11" s="423">
        <v>0</v>
      </c>
      <c r="Z11" s="423">
        <v>1549</v>
      </c>
      <c r="AA11" s="423">
        <v>1336</v>
      </c>
      <c r="AB11" s="125">
        <v>205700</v>
      </c>
      <c r="AC11" s="125">
        <v>154857</v>
      </c>
      <c r="AD11" s="45">
        <v>320</v>
      </c>
    </row>
    <row r="12" spans="1:30" s="3" customFormat="1" ht="27.95" customHeight="1">
      <c r="A12" s="7">
        <v>7</v>
      </c>
      <c r="B12" s="202" t="s">
        <v>847</v>
      </c>
      <c r="C12" s="45">
        <v>43700</v>
      </c>
      <c r="D12" s="45">
        <v>38752</v>
      </c>
      <c r="E12" s="334">
        <v>4</v>
      </c>
      <c r="F12" s="334">
        <v>1</v>
      </c>
      <c r="G12" s="334">
        <v>9</v>
      </c>
      <c r="H12" s="334">
        <v>1</v>
      </c>
      <c r="I12" s="334">
        <v>0</v>
      </c>
      <c r="J12" s="334">
        <v>1</v>
      </c>
      <c r="K12" s="334">
        <v>3</v>
      </c>
      <c r="L12" s="335">
        <v>3</v>
      </c>
      <c r="M12" s="335">
        <v>0</v>
      </c>
      <c r="N12" s="407">
        <v>0</v>
      </c>
      <c r="O12" s="334">
        <v>4</v>
      </c>
      <c r="P12" s="250">
        <v>1153024</v>
      </c>
      <c r="Q12" s="250">
        <v>233462</v>
      </c>
      <c r="R12" s="250">
        <v>15</v>
      </c>
      <c r="S12" s="250">
        <v>4666</v>
      </c>
      <c r="T12" s="423">
        <v>4238</v>
      </c>
      <c r="U12" s="423">
        <v>4089</v>
      </c>
      <c r="V12" s="423">
        <v>3113</v>
      </c>
      <c r="W12" s="423">
        <v>440</v>
      </c>
      <c r="X12" s="423">
        <v>187</v>
      </c>
      <c r="Y12" s="423">
        <v>349</v>
      </c>
      <c r="Z12" s="423">
        <v>149</v>
      </c>
      <c r="AA12" s="423">
        <v>428</v>
      </c>
      <c r="AB12" s="125">
        <v>18300</v>
      </c>
      <c r="AC12" s="125">
        <v>14672</v>
      </c>
      <c r="AD12" s="45">
        <v>379</v>
      </c>
    </row>
    <row r="13" spans="1:30" s="3" customFormat="1" ht="27.95" customHeight="1">
      <c r="A13" s="7">
        <v>8</v>
      </c>
      <c r="B13" s="202" t="s">
        <v>337</v>
      </c>
      <c r="C13" s="45">
        <v>534000</v>
      </c>
      <c r="D13" s="45">
        <v>523501</v>
      </c>
      <c r="E13" s="334">
        <v>11</v>
      </c>
      <c r="F13" s="334">
        <v>3</v>
      </c>
      <c r="G13" s="334">
        <v>17</v>
      </c>
      <c r="H13" s="334">
        <v>5</v>
      </c>
      <c r="I13" s="334">
        <v>0</v>
      </c>
      <c r="J13" s="334">
        <v>6</v>
      </c>
      <c r="K13" s="334">
        <v>7</v>
      </c>
      <c r="L13" s="335">
        <v>9</v>
      </c>
      <c r="M13" s="335">
        <v>0</v>
      </c>
      <c r="N13" s="407">
        <v>1</v>
      </c>
      <c r="O13" s="334">
        <v>0</v>
      </c>
      <c r="P13" s="250">
        <v>9987586</v>
      </c>
      <c r="Q13" s="250">
        <v>4588804</v>
      </c>
      <c r="R13" s="250">
        <v>115</v>
      </c>
      <c r="S13" s="250">
        <v>59893</v>
      </c>
      <c r="T13" s="423">
        <v>55776</v>
      </c>
      <c r="U13" s="423">
        <v>54496</v>
      </c>
      <c r="V13" s="423">
        <v>45103</v>
      </c>
      <c r="W13" s="423">
        <v>7229</v>
      </c>
      <c r="X13" s="423">
        <v>2144</v>
      </c>
      <c r="Y13" s="423">
        <v>20</v>
      </c>
      <c r="Z13" s="423">
        <v>1280</v>
      </c>
      <c r="AA13" s="423">
        <v>4117</v>
      </c>
      <c r="AB13" s="125">
        <v>203000</v>
      </c>
      <c r="AC13" s="125">
        <v>182014</v>
      </c>
      <c r="AD13" s="45">
        <v>348</v>
      </c>
    </row>
    <row r="14" spans="1:30" s="3" customFormat="1" ht="27.95" customHeight="1">
      <c r="A14" s="7">
        <v>9</v>
      </c>
      <c r="B14" s="202" t="s">
        <v>313</v>
      </c>
      <c r="C14" s="45">
        <v>300000</v>
      </c>
      <c r="D14" s="45">
        <v>304088</v>
      </c>
      <c r="E14" s="334">
        <v>1</v>
      </c>
      <c r="F14" s="334">
        <v>0</v>
      </c>
      <c r="G14" s="334">
        <v>49</v>
      </c>
      <c r="H14" s="334">
        <v>2</v>
      </c>
      <c r="I14" s="334">
        <v>0</v>
      </c>
      <c r="J14" s="334">
        <v>0</v>
      </c>
      <c r="K14" s="334">
        <v>3</v>
      </c>
      <c r="L14" s="335">
        <v>0</v>
      </c>
      <c r="M14" s="335">
        <v>0</v>
      </c>
      <c r="N14" s="407">
        <v>0</v>
      </c>
      <c r="O14" s="334">
        <v>2</v>
      </c>
      <c r="P14" s="250">
        <v>5041718</v>
      </c>
      <c r="Q14" s="250">
        <v>1219919</v>
      </c>
      <c r="R14" s="250">
        <v>67</v>
      </c>
      <c r="S14" s="250">
        <v>32499</v>
      </c>
      <c r="T14" s="423">
        <v>32158</v>
      </c>
      <c r="U14" s="423">
        <v>31370</v>
      </c>
      <c r="V14" s="423">
        <v>25707</v>
      </c>
      <c r="W14" s="423">
        <v>3557</v>
      </c>
      <c r="X14" s="423">
        <v>2085</v>
      </c>
      <c r="Y14" s="423">
        <v>21</v>
      </c>
      <c r="Z14" s="423">
        <v>788</v>
      </c>
      <c r="AA14" s="423">
        <v>341</v>
      </c>
      <c r="AB14" s="125">
        <v>132000</v>
      </c>
      <c r="AC14" s="125">
        <v>102750</v>
      </c>
      <c r="AD14" s="45">
        <v>338</v>
      </c>
    </row>
    <row r="15" spans="1:30" s="3" customFormat="1" ht="27.95" customHeight="1">
      <c r="A15" s="7">
        <v>10</v>
      </c>
      <c r="B15" s="202" t="s">
        <v>326</v>
      </c>
      <c r="C15" s="45">
        <v>36800</v>
      </c>
      <c r="D15" s="45">
        <v>32959</v>
      </c>
      <c r="E15" s="334">
        <v>7</v>
      </c>
      <c r="F15" s="334">
        <v>1</v>
      </c>
      <c r="G15" s="334">
        <v>13</v>
      </c>
      <c r="H15" s="334">
        <v>0</v>
      </c>
      <c r="I15" s="334">
        <v>0</v>
      </c>
      <c r="J15" s="334">
        <v>4</v>
      </c>
      <c r="K15" s="334">
        <v>10</v>
      </c>
      <c r="L15" s="335">
        <v>3</v>
      </c>
      <c r="M15" s="335">
        <v>0</v>
      </c>
      <c r="N15" s="407">
        <v>0</v>
      </c>
      <c r="O15" s="334">
        <v>1</v>
      </c>
      <c r="P15" s="250">
        <v>660872</v>
      </c>
      <c r="Q15" s="250">
        <v>130696</v>
      </c>
      <c r="R15" s="250">
        <v>12</v>
      </c>
      <c r="S15" s="250">
        <v>4147</v>
      </c>
      <c r="T15" s="423">
        <v>3710</v>
      </c>
      <c r="U15" s="423">
        <v>3541</v>
      </c>
      <c r="V15" s="423">
        <v>3068</v>
      </c>
      <c r="W15" s="423">
        <v>282</v>
      </c>
      <c r="X15" s="423">
        <v>191</v>
      </c>
      <c r="Y15" s="423">
        <v>0</v>
      </c>
      <c r="Z15" s="423">
        <v>169</v>
      </c>
      <c r="AA15" s="423">
        <v>437</v>
      </c>
      <c r="AB15" s="125">
        <v>16800</v>
      </c>
      <c r="AC15" s="125">
        <v>13786</v>
      </c>
      <c r="AD15" s="45">
        <v>418</v>
      </c>
    </row>
    <row r="16" spans="1:30" s="3" customFormat="1" ht="27.95" customHeight="1">
      <c r="A16" s="7">
        <v>13</v>
      </c>
      <c r="B16" s="202" t="s">
        <v>308</v>
      </c>
      <c r="C16" s="45">
        <v>204000</v>
      </c>
      <c r="D16" s="45">
        <v>197003</v>
      </c>
      <c r="E16" s="334">
        <v>3</v>
      </c>
      <c r="F16" s="334">
        <v>1</v>
      </c>
      <c r="G16" s="334">
        <v>1</v>
      </c>
      <c r="H16" s="334">
        <v>1</v>
      </c>
      <c r="I16" s="334">
        <v>0</v>
      </c>
      <c r="J16" s="334">
        <v>0</v>
      </c>
      <c r="K16" s="334">
        <v>1</v>
      </c>
      <c r="L16" s="335">
        <v>0</v>
      </c>
      <c r="M16" s="335">
        <v>0</v>
      </c>
      <c r="N16" s="407">
        <v>0</v>
      </c>
      <c r="O16" s="334">
        <v>2</v>
      </c>
      <c r="P16" s="250">
        <v>3016390</v>
      </c>
      <c r="Q16" s="250">
        <v>1401822</v>
      </c>
      <c r="R16" s="250">
        <v>48</v>
      </c>
      <c r="S16" s="250">
        <v>21113</v>
      </c>
      <c r="T16" s="423">
        <v>21036</v>
      </c>
      <c r="U16" s="423">
        <v>20855</v>
      </c>
      <c r="V16" s="423">
        <v>17420</v>
      </c>
      <c r="W16" s="423">
        <v>2607</v>
      </c>
      <c r="X16" s="423">
        <v>787</v>
      </c>
      <c r="Y16" s="423">
        <v>41</v>
      </c>
      <c r="Z16" s="423">
        <v>181</v>
      </c>
      <c r="AA16" s="423">
        <v>77</v>
      </c>
      <c r="AB16" s="125">
        <v>123650</v>
      </c>
      <c r="AC16" s="125">
        <v>61621</v>
      </c>
      <c r="AD16" s="45">
        <v>313</v>
      </c>
    </row>
    <row r="17" spans="1:30" s="10" customFormat="1" ht="27.95" customHeight="1">
      <c r="A17" s="7">
        <v>14</v>
      </c>
      <c r="B17" s="202" t="s">
        <v>307</v>
      </c>
      <c r="C17" s="45">
        <v>98600</v>
      </c>
      <c r="D17" s="45">
        <v>93596</v>
      </c>
      <c r="E17" s="334">
        <v>2</v>
      </c>
      <c r="F17" s="334">
        <v>0</v>
      </c>
      <c r="G17" s="334">
        <v>0</v>
      </c>
      <c r="H17" s="334">
        <v>1</v>
      </c>
      <c r="I17" s="334">
        <v>0</v>
      </c>
      <c r="J17" s="334">
        <v>1</v>
      </c>
      <c r="K17" s="334">
        <v>1</v>
      </c>
      <c r="L17" s="335">
        <v>0</v>
      </c>
      <c r="M17" s="335">
        <v>0</v>
      </c>
      <c r="N17" s="407">
        <v>0</v>
      </c>
      <c r="O17" s="334">
        <v>0</v>
      </c>
      <c r="P17" s="250">
        <v>1736611</v>
      </c>
      <c r="Q17" s="250">
        <v>186475</v>
      </c>
      <c r="R17" s="250">
        <v>34</v>
      </c>
      <c r="S17" s="250">
        <v>10398</v>
      </c>
      <c r="T17" s="423">
        <v>10356</v>
      </c>
      <c r="U17" s="423">
        <v>10292</v>
      </c>
      <c r="V17" s="423">
        <v>9249</v>
      </c>
      <c r="W17" s="423">
        <v>1017</v>
      </c>
      <c r="X17" s="423" t="s">
        <v>831</v>
      </c>
      <c r="Y17" s="423">
        <v>26</v>
      </c>
      <c r="Z17" s="423">
        <v>64</v>
      </c>
      <c r="AA17" s="423">
        <v>42</v>
      </c>
      <c r="AB17" s="125">
        <v>41800</v>
      </c>
      <c r="AC17" s="125">
        <v>31315</v>
      </c>
      <c r="AD17" s="45">
        <v>335</v>
      </c>
    </row>
    <row r="18" spans="1:30" s="3" customFormat="1" ht="27.95" customHeight="1">
      <c r="A18" s="7">
        <v>16</v>
      </c>
      <c r="B18" s="202" t="s">
        <v>311</v>
      </c>
      <c r="C18" s="45">
        <v>151805</v>
      </c>
      <c r="D18" s="45">
        <v>106642</v>
      </c>
      <c r="E18" s="334">
        <v>3</v>
      </c>
      <c r="F18" s="334">
        <v>0</v>
      </c>
      <c r="G18" s="334">
        <v>1</v>
      </c>
      <c r="H18" s="334">
        <v>3</v>
      </c>
      <c r="I18" s="334">
        <v>0</v>
      </c>
      <c r="J18" s="334">
        <v>0</v>
      </c>
      <c r="K18" s="334">
        <v>3</v>
      </c>
      <c r="L18" s="335">
        <v>0</v>
      </c>
      <c r="M18" s="335">
        <v>0</v>
      </c>
      <c r="N18" s="407">
        <v>0</v>
      </c>
      <c r="O18" s="334">
        <v>1</v>
      </c>
      <c r="P18" s="250">
        <v>2337063</v>
      </c>
      <c r="Q18" s="250">
        <v>278871</v>
      </c>
      <c r="R18" s="250">
        <v>34</v>
      </c>
      <c r="S18" s="250">
        <v>12416</v>
      </c>
      <c r="T18" s="423">
        <v>11544</v>
      </c>
      <c r="U18" s="423">
        <v>11502</v>
      </c>
      <c r="V18" s="423">
        <v>9113</v>
      </c>
      <c r="W18" s="423">
        <v>1819</v>
      </c>
      <c r="X18" s="423">
        <v>570</v>
      </c>
      <c r="Y18" s="423" t="s">
        <v>831</v>
      </c>
      <c r="Z18" s="423">
        <v>42</v>
      </c>
      <c r="AA18" s="423">
        <v>872</v>
      </c>
      <c r="AB18" s="125">
        <v>74180</v>
      </c>
      <c r="AC18" s="125">
        <v>36900</v>
      </c>
      <c r="AD18" s="45">
        <v>346</v>
      </c>
    </row>
    <row r="19" spans="1:30" s="3" customFormat="1" ht="27.95" customHeight="1">
      <c r="A19" s="7">
        <v>18</v>
      </c>
      <c r="B19" s="202" t="s">
        <v>325</v>
      </c>
      <c r="C19" s="45">
        <v>55400</v>
      </c>
      <c r="D19" s="45">
        <v>48667</v>
      </c>
      <c r="E19" s="337">
        <v>0</v>
      </c>
      <c r="F19" s="337">
        <v>1</v>
      </c>
      <c r="G19" s="337">
        <v>4</v>
      </c>
      <c r="H19" s="337">
        <v>0</v>
      </c>
      <c r="I19" s="337">
        <v>0</v>
      </c>
      <c r="J19" s="337">
        <v>0</v>
      </c>
      <c r="K19" s="337">
        <v>4</v>
      </c>
      <c r="L19" s="338">
        <v>1</v>
      </c>
      <c r="M19" s="338">
        <v>0</v>
      </c>
      <c r="N19" s="409">
        <v>0</v>
      </c>
      <c r="O19" s="337">
        <v>3</v>
      </c>
      <c r="P19" s="250">
        <v>882884</v>
      </c>
      <c r="Q19" s="250">
        <v>102434</v>
      </c>
      <c r="R19" s="250">
        <v>37</v>
      </c>
      <c r="S19" s="250">
        <v>7357</v>
      </c>
      <c r="T19" s="423">
        <v>5969</v>
      </c>
      <c r="U19" s="423">
        <v>5937</v>
      </c>
      <c r="V19" s="423">
        <v>4575</v>
      </c>
      <c r="W19" s="423">
        <v>1004</v>
      </c>
      <c r="X19" s="423">
        <v>358</v>
      </c>
      <c r="Y19" s="423">
        <v>0</v>
      </c>
      <c r="Z19" s="423">
        <v>32</v>
      </c>
      <c r="AA19" s="423">
        <v>1388</v>
      </c>
      <c r="AB19" s="125">
        <v>33000</v>
      </c>
      <c r="AC19" s="125">
        <v>26116</v>
      </c>
      <c r="AD19" s="45">
        <v>493</v>
      </c>
    </row>
    <row r="20" spans="1:30" s="3" customFormat="1" ht="27.95" customHeight="1">
      <c r="A20" s="7">
        <v>19</v>
      </c>
      <c r="B20" s="202" t="s">
        <v>830</v>
      </c>
      <c r="C20" s="45">
        <v>50000</v>
      </c>
      <c r="D20" s="45">
        <v>44793</v>
      </c>
      <c r="E20" s="334">
        <v>1</v>
      </c>
      <c r="F20" s="334">
        <v>0</v>
      </c>
      <c r="G20" s="334">
        <v>8</v>
      </c>
      <c r="H20" s="334">
        <v>0</v>
      </c>
      <c r="I20" s="334">
        <v>0</v>
      </c>
      <c r="J20" s="334">
        <v>0</v>
      </c>
      <c r="K20" s="334">
        <v>1</v>
      </c>
      <c r="L20" s="335">
        <v>0</v>
      </c>
      <c r="M20" s="335">
        <v>5</v>
      </c>
      <c r="N20" s="407">
        <v>3</v>
      </c>
      <c r="O20" s="334">
        <v>2</v>
      </c>
      <c r="P20" s="250">
        <v>755741</v>
      </c>
      <c r="Q20" s="250">
        <v>418740</v>
      </c>
      <c r="R20" s="250">
        <v>30</v>
      </c>
      <c r="S20" s="250">
        <v>11559</v>
      </c>
      <c r="T20" s="423">
        <v>10719</v>
      </c>
      <c r="U20" s="423">
        <v>10683</v>
      </c>
      <c r="V20" s="423">
        <v>4457</v>
      </c>
      <c r="W20" s="423">
        <v>1086</v>
      </c>
      <c r="X20" s="423">
        <v>5140</v>
      </c>
      <c r="Y20" s="423" t="s">
        <v>831</v>
      </c>
      <c r="Z20" s="423">
        <v>36</v>
      </c>
      <c r="AA20" s="423">
        <v>840</v>
      </c>
      <c r="AB20" s="125">
        <v>55900</v>
      </c>
      <c r="AC20" s="125">
        <v>39144</v>
      </c>
      <c r="AD20" s="45">
        <v>841</v>
      </c>
    </row>
    <row r="21" spans="1:30" s="3" customFormat="1" ht="27.95" customHeight="1">
      <c r="A21" s="7">
        <v>20</v>
      </c>
      <c r="B21" s="202" t="s">
        <v>309</v>
      </c>
      <c r="C21" s="45">
        <v>229400</v>
      </c>
      <c r="D21" s="45">
        <v>224803</v>
      </c>
      <c r="E21" s="334">
        <v>0</v>
      </c>
      <c r="F21" s="334">
        <v>0</v>
      </c>
      <c r="G21" s="334">
        <v>24</v>
      </c>
      <c r="H21" s="334">
        <v>2</v>
      </c>
      <c r="I21" s="334">
        <v>1</v>
      </c>
      <c r="J21" s="334">
        <v>0</v>
      </c>
      <c r="K21" s="334">
        <v>2</v>
      </c>
      <c r="L21" s="335">
        <v>0</v>
      </c>
      <c r="M21" s="335">
        <v>0</v>
      </c>
      <c r="N21" s="407">
        <v>0</v>
      </c>
      <c r="O21" s="334">
        <v>0</v>
      </c>
      <c r="P21" s="250">
        <v>3512030</v>
      </c>
      <c r="Q21" s="250">
        <v>783265</v>
      </c>
      <c r="R21" s="250">
        <v>96</v>
      </c>
      <c r="S21" s="250">
        <v>25076</v>
      </c>
      <c r="T21" s="423">
        <v>23614</v>
      </c>
      <c r="U21" s="423">
        <v>23334</v>
      </c>
      <c r="V21" s="423">
        <v>21672</v>
      </c>
      <c r="W21" s="423">
        <v>1492</v>
      </c>
      <c r="X21" s="423">
        <v>170</v>
      </c>
      <c r="Y21" s="423" t="s">
        <v>831</v>
      </c>
      <c r="Z21" s="423">
        <v>280</v>
      </c>
      <c r="AA21" s="423">
        <v>1462</v>
      </c>
      <c r="AB21" s="125">
        <v>74100</v>
      </c>
      <c r="AC21" s="125">
        <v>73837</v>
      </c>
      <c r="AD21" s="45">
        <v>328</v>
      </c>
    </row>
    <row r="22" spans="1:30" s="3" customFormat="1" ht="27.95" customHeight="1">
      <c r="A22" s="7">
        <v>21</v>
      </c>
      <c r="B22" s="202" t="s">
        <v>314</v>
      </c>
      <c r="C22" s="45">
        <v>265000</v>
      </c>
      <c r="D22" s="45">
        <v>251025</v>
      </c>
      <c r="E22" s="334">
        <v>1</v>
      </c>
      <c r="F22" s="334">
        <v>0</v>
      </c>
      <c r="G22" s="334">
        <v>12</v>
      </c>
      <c r="H22" s="334">
        <v>1</v>
      </c>
      <c r="I22" s="334">
        <v>0</v>
      </c>
      <c r="J22" s="334">
        <v>0</v>
      </c>
      <c r="K22" s="334">
        <v>1</v>
      </c>
      <c r="L22" s="335">
        <v>0</v>
      </c>
      <c r="M22" s="335">
        <v>4</v>
      </c>
      <c r="N22" s="407">
        <v>2</v>
      </c>
      <c r="O22" s="334">
        <v>5</v>
      </c>
      <c r="P22" s="250">
        <v>4026595</v>
      </c>
      <c r="Q22" s="250">
        <v>2484365</v>
      </c>
      <c r="R22" s="250">
        <v>59</v>
      </c>
      <c r="S22" s="250">
        <v>27681</v>
      </c>
      <c r="T22" s="423">
        <v>26570</v>
      </c>
      <c r="U22" s="423">
        <v>26019</v>
      </c>
      <c r="V22" s="423">
        <v>21128</v>
      </c>
      <c r="W22" s="423">
        <v>3265</v>
      </c>
      <c r="X22" s="423">
        <v>1388</v>
      </c>
      <c r="Y22" s="423">
        <v>238</v>
      </c>
      <c r="Z22" s="423">
        <v>551</v>
      </c>
      <c r="AA22" s="423">
        <v>1111</v>
      </c>
      <c r="AB22" s="125">
        <v>111500</v>
      </c>
      <c r="AC22" s="125">
        <v>82994</v>
      </c>
      <c r="AD22" s="45">
        <v>331</v>
      </c>
    </row>
    <row r="23" spans="1:30" s="3" customFormat="1" ht="27.95" customHeight="1">
      <c r="A23" s="7">
        <v>22</v>
      </c>
      <c r="B23" s="202" t="s">
        <v>327</v>
      </c>
      <c r="C23" s="45">
        <v>52400</v>
      </c>
      <c r="D23" s="45">
        <v>51549</v>
      </c>
      <c r="E23" s="334">
        <v>0</v>
      </c>
      <c r="F23" s="334">
        <v>0</v>
      </c>
      <c r="G23" s="334">
        <v>17</v>
      </c>
      <c r="H23" s="334">
        <v>0</v>
      </c>
      <c r="I23" s="334">
        <v>0</v>
      </c>
      <c r="J23" s="334">
        <v>0</v>
      </c>
      <c r="K23" s="334">
        <v>0</v>
      </c>
      <c r="L23" s="335">
        <v>4</v>
      </c>
      <c r="M23" s="335">
        <v>6</v>
      </c>
      <c r="N23" s="407">
        <v>3</v>
      </c>
      <c r="O23" s="334">
        <v>6</v>
      </c>
      <c r="P23" s="250">
        <v>685380</v>
      </c>
      <c r="Q23" s="250">
        <v>230346</v>
      </c>
      <c r="R23" s="250">
        <v>18</v>
      </c>
      <c r="S23" s="250">
        <v>6303</v>
      </c>
      <c r="T23" s="423">
        <v>5727</v>
      </c>
      <c r="U23" s="423">
        <v>5721</v>
      </c>
      <c r="V23" s="423">
        <v>4557</v>
      </c>
      <c r="W23" s="423">
        <v>582</v>
      </c>
      <c r="X23" s="423">
        <v>359</v>
      </c>
      <c r="Y23" s="423">
        <v>223</v>
      </c>
      <c r="Z23" s="423">
        <v>6</v>
      </c>
      <c r="AA23" s="423">
        <v>576</v>
      </c>
      <c r="AB23" s="125">
        <v>25200</v>
      </c>
      <c r="AC23" s="125">
        <v>19122</v>
      </c>
      <c r="AD23" s="45">
        <v>371</v>
      </c>
    </row>
    <row r="24" spans="1:30" s="3" customFormat="1" ht="27.75" customHeight="1">
      <c r="A24" s="7">
        <v>23</v>
      </c>
      <c r="B24" s="202" t="s">
        <v>334</v>
      </c>
      <c r="C24" s="45">
        <v>18331</v>
      </c>
      <c r="D24" s="45">
        <v>15255</v>
      </c>
      <c r="E24" s="334">
        <v>13</v>
      </c>
      <c r="F24" s="334">
        <v>2</v>
      </c>
      <c r="G24" s="334">
        <v>12</v>
      </c>
      <c r="H24" s="334">
        <v>0</v>
      </c>
      <c r="I24" s="334">
        <v>4</v>
      </c>
      <c r="J24" s="334">
        <v>2</v>
      </c>
      <c r="K24" s="334">
        <v>10</v>
      </c>
      <c r="L24" s="335">
        <v>2</v>
      </c>
      <c r="M24" s="335">
        <v>11</v>
      </c>
      <c r="N24" s="407">
        <v>1</v>
      </c>
      <c r="O24" s="334">
        <v>0</v>
      </c>
      <c r="P24" s="250">
        <v>289679</v>
      </c>
      <c r="Q24" s="250">
        <v>274087</v>
      </c>
      <c r="R24" s="250">
        <v>9</v>
      </c>
      <c r="S24" s="250">
        <v>2547</v>
      </c>
      <c r="T24" s="423">
        <v>2049</v>
      </c>
      <c r="U24" s="423">
        <v>2045</v>
      </c>
      <c r="V24" s="423">
        <v>1380</v>
      </c>
      <c r="W24" s="423">
        <v>452</v>
      </c>
      <c r="X24" s="423">
        <v>211</v>
      </c>
      <c r="Y24" s="423">
        <v>2</v>
      </c>
      <c r="Z24" s="423">
        <v>4</v>
      </c>
      <c r="AA24" s="423">
        <v>498</v>
      </c>
      <c r="AB24" s="125">
        <v>14118</v>
      </c>
      <c r="AC24" s="125">
        <v>9750</v>
      </c>
      <c r="AD24" s="45">
        <v>639</v>
      </c>
    </row>
    <row r="25" spans="1:30" s="3" customFormat="1" ht="27.95" customHeight="1">
      <c r="A25" s="7">
        <v>24</v>
      </c>
      <c r="B25" s="202" t="s">
        <v>332</v>
      </c>
      <c r="C25" s="45">
        <v>24283</v>
      </c>
      <c r="D25" s="45">
        <v>21383</v>
      </c>
      <c r="E25" s="334">
        <v>9</v>
      </c>
      <c r="F25" s="334">
        <v>0</v>
      </c>
      <c r="G25" s="334">
        <v>18</v>
      </c>
      <c r="H25" s="334">
        <v>0</v>
      </c>
      <c r="I25" s="334">
        <v>2</v>
      </c>
      <c r="J25" s="334">
        <v>7</v>
      </c>
      <c r="K25" s="334">
        <v>5</v>
      </c>
      <c r="L25" s="335">
        <v>8</v>
      </c>
      <c r="M25" s="335">
        <v>4</v>
      </c>
      <c r="N25" s="407">
        <v>2</v>
      </c>
      <c r="O25" s="334">
        <v>0</v>
      </c>
      <c r="P25" s="250">
        <v>500445</v>
      </c>
      <c r="Q25" s="250">
        <v>178995</v>
      </c>
      <c r="R25" s="250">
        <v>8</v>
      </c>
      <c r="S25" s="250">
        <v>3038</v>
      </c>
      <c r="T25" s="423">
        <v>2490</v>
      </c>
      <c r="U25" s="423">
        <v>2468</v>
      </c>
      <c r="V25" s="423">
        <v>1790</v>
      </c>
      <c r="W25" s="423">
        <v>349</v>
      </c>
      <c r="X25" s="423">
        <v>52</v>
      </c>
      <c r="Y25" s="423">
        <v>277</v>
      </c>
      <c r="Z25" s="423">
        <v>22</v>
      </c>
      <c r="AA25" s="423">
        <v>548</v>
      </c>
      <c r="AB25" s="125">
        <v>12158</v>
      </c>
      <c r="AC25" s="125">
        <v>15198</v>
      </c>
      <c r="AD25" s="45">
        <v>711</v>
      </c>
    </row>
    <row r="26" spans="1:30" s="3" customFormat="1" ht="27.95" customHeight="1">
      <c r="A26" s="7">
        <v>25</v>
      </c>
      <c r="B26" s="202" t="s">
        <v>310</v>
      </c>
      <c r="C26" s="45">
        <v>185000</v>
      </c>
      <c r="D26" s="45">
        <v>151059</v>
      </c>
      <c r="E26" s="334">
        <v>1</v>
      </c>
      <c r="F26" s="334">
        <v>0</v>
      </c>
      <c r="G26" s="334">
        <v>5</v>
      </c>
      <c r="H26" s="334">
        <v>1</v>
      </c>
      <c r="I26" s="334">
        <v>0</v>
      </c>
      <c r="J26" s="334">
        <v>0</v>
      </c>
      <c r="K26" s="334">
        <v>1</v>
      </c>
      <c r="L26" s="335">
        <v>0</v>
      </c>
      <c r="M26" s="335">
        <v>0</v>
      </c>
      <c r="N26" s="407">
        <v>0</v>
      </c>
      <c r="O26" s="334">
        <v>1</v>
      </c>
      <c r="P26" s="250">
        <v>2814122</v>
      </c>
      <c r="Q26" s="250">
        <v>565224</v>
      </c>
      <c r="R26" s="250">
        <v>47</v>
      </c>
      <c r="S26" s="250">
        <v>15478</v>
      </c>
      <c r="T26" s="423">
        <v>14916</v>
      </c>
      <c r="U26" s="423">
        <v>14874</v>
      </c>
      <c r="V26" s="423">
        <v>13093</v>
      </c>
      <c r="W26" s="423">
        <v>1671</v>
      </c>
      <c r="X26" s="423">
        <v>85</v>
      </c>
      <c r="Y26" s="423">
        <v>25</v>
      </c>
      <c r="Z26" s="423">
        <v>42</v>
      </c>
      <c r="AA26" s="423">
        <v>562</v>
      </c>
      <c r="AB26" s="125">
        <v>90100</v>
      </c>
      <c r="AC26" s="125">
        <v>47874</v>
      </c>
      <c r="AD26" s="45">
        <v>317</v>
      </c>
    </row>
    <row r="27" spans="1:30" s="3" customFormat="1" ht="27.95" customHeight="1">
      <c r="A27" s="7">
        <v>27</v>
      </c>
      <c r="B27" s="202" t="s">
        <v>1022</v>
      </c>
      <c r="C27" s="45">
        <v>39080</v>
      </c>
      <c r="D27" s="45">
        <v>37549</v>
      </c>
      <c r="E27" s="334">
        <v>1</v>
      </c>
      <c r="F27" s="334">
        <v>0</v>
      </c>
      <c r="G27" s="334">
        <v>13</v>
      </c>
      <c r="H27" s="334">
        <v>1</v>
      </c>
      <c r="I27" s="334">
        <v>0</v>
      </c>
      <c r="J27" s="334">
        <v>0</v>
      </c>
      <c r="K27" s="334">
        <v>3</v>
      </c>
      <c r="L27" s="335">
        <v>3</v>
      </c>
      <c r="M27" s="335">
        <v>0</v>
      </c>
      <c r="N27" s="407">
        <v>2</v>
      </c>
      <c r="O27" s="334">
        <v>4</v>
      </c>
      <c r="P27" s="250">
        <v>826359</v>
      </c>
      <c r="Q27" s="250">
        <v>194047</v>
      </c>
      <c r="R27" s="250">
        <v>6</v>
      </c>
      <c r="S27" s="250">
        <v>4345</v>
      </c>
      <c r="T27" s="423">
        <v>3978</v>
      </c>
      <c r="U27" s="423">
        <v>3900</v>
      </c>
      <c r="V27" s="423">
        <v>3072</v>
      </c>
      <c r="W27" s="423">
        <v>794</v>
      </c>
      <c r="X27" s="423">
        <v>32</v>
      </c>
      <c r="Y27" s="423">
        <v>2</v>
      </c>
      <c r="Z27" s="423">
        <v>78</v>
      </c>
      <c r="AA27" s="423">
        <v>367</v>
      </c>
      <c r="AB27" s="125">
        <v>17530</v>
      </c>
      <c r="AC27" s="125">
        <v>13113</v>
      </c>
      <c r="AD27" s="45">
        <v>349</v>
      </c>
    </row>
    <row r="28" spans="1:30" s="3" customFormat="1" ht="27.95" customHeight="1">
      <c r="A28" s="7">
        <v>32</v>
      </c>
      <c r="B28" s="202" t="s">
        <v>9</v>
      </c>
      <c r="C28" s="45">
        <v>39000</v>
      </c>
      <c r="D28" s="45">
        <v>39600</v>
      </c>
      <c r="E28" s="334">
        <v>7</v>
      </c>
      <c r="F28" s="334">
        <v>0</v>
      </c>
      <c r="G28" s="334">
        <v>0</v>
      </c>
      <c r="H28" s="334">
        <v>4</v>
      </c>
      <c r="I28" s="334">
        <v>0</v>
      </c>
      <c r="J28" s="334">
        <v>0</v>
      </c>
      <c r="K28" s="334">
        <v>3</v>
      </c>
      <c r="L28" s="335">
        <v>0</v>
      </c>
      <c r="M28" s="335">
        <v>0</v>
      </c>
      <c r="N28" s="407">
        <v>0</v>
      </c>
      <c r="O28" s="334">
        <v>3</v>
      </c>
      <c r="P28" s="250">
        <v>746165</v>
      </c>
      <c r="Q28" s="250">
        <v>1764110</v>
      </c>
      <c r="R28" s="250">
        <v>10</v>
      </c>
      <c r="S28" s="250">
        <v>5573</v>
      </c>
      <c r="T28" s="423">
        <v>5413</v>
      </c>
      <c r="U28" s="423">
        <v>5060</v>
      </c>
      <c r="V28" s="423">
        <v>3137</v>
      </c>
      <c r="W28" s="423">
        <v>895</v>
      </c>
      <c r="X28" s="423">
        <v>1028</v>
      </c>
      <c r="Y28" s="423" t="s">
        <v>831</v>
      </c>
      <c r="Z28" s="423">
        <v>353</v>
      </c>
      <c r="AA28" s="423">
        <v>160</v>
      </c>
      <c r="AB28" s="125">
        <v>19500</v>
      </c>
      <c r="AC28" s="125">
        <v>16662</v>
      </c>
      <c r="AD28" s="45">
        <v>421</v>
      </c>
    </row>
    <row r="29" spans="1:30" s="3" customFormat="1" ht="27.95" customHeight="1">
      <c r="A29" s="7">
        <v>36</v>
      </c>
      <c r="B29" s="202" t="s">
        <v>320</v>
      </c>
      <c r="C29" s="45">
        <v>47600</v>
      </c>
      <c r="D29" s="45">
        <v>40949</v>
      </c>
      <c r="E29" s="334">
        <v>0</v>
      </c>
      <c r="F29" s="334">
        <v>0</v>
      </c>
      <c r="G29" s="334">
        <v>0</v>
      </c>
      <c r="H29" s="334">
        <v>3</v>
      </c>
      <c r="I29" s="334">
        <v>0</v>
      </c>
      <c r="J29" s="334">
        <v>0</v>
      </c>
      <c r="K29" s="334">
        <v>0</v>
      </c>
      <c r="L29" s="335">
        <v>0</v>
      </c>
      <c r="M29" s="335">
        <v>0</v>
      </c>
      <c r="N29" s="407">
        <v>0</v>
      </c>
      <c r="O29" s="334">
        <v>0</v>
      </c>
      <c r="P29" s="250">
        <v>600749</v>
      </c>
      <c r="Q29" s="250">
        <v>640600</v>
      </c>
      <c r="R29" s="250">
        <v>9</v>
      </c>
      <c r="S29" s="250">
        <v>4819</v>
      </c>
      <c r="T29" s="423">
        <v>4624</v>
      </c>
      <c r="U29" s="423">
        <v>4507</v>
      </c>
      <c r="V29" s="423">
        <v>3208</v>
      </c>
      <c r="W29" s="423">
        <v>646</v>
      </c>
      <c r="X29" s="423">
        <v>450</v>
      </c>
      <c r="Y29" s="423">
        <v>203</v>
      </c>
      <c r="Z29" s="423">
        <v>117</v>
      </c>
      <c r="AA29" s="423">
        <v>195</v>
      </c>
      <c r="AB29" s="125">
        <v>17600</v>
      </c>
      <c r="AC29" s="125">
        <v>15281</v>
      </c>
      <c r="AD29" s="45">
        <v>373</v>
      </c>
    </row>
    <row r="30" spans="1:30" s="3" customFormat="1" ht="27.95" customHeight="1">
      <c r="A30" s="7">
        <v>37</v>
      </c>
      <c r="B30" s="202" t="s">
        <v>318</v>
      </c>
      <c r="C30" s="45">
        <v>76400</v>
      </c>
      <c r="D30" s="45">
        <v>73764</v>
      </c>
      <c r="E30" s="334">
        <v>0</v>
      </c>
      <c r="F30" s="334">
        <v>0</v>
      </c>
      <c r="G30" s="334">
        <v>80</v>
      </c>
      <c r="H30" s="334">
        <v>4</v>
      </c>
      <c r="I30" s="334">
        <v>0</v>
      </c>
      <c r="J30" s="334">
        <v>0</v>
      </c>
      <c r="K30" s="334">
        <v>0</v>
      </c>
      <c r="L30" s="335">
        <v>0</v>
      </c>
      <c r="M30" s="335">
        <v>7</v>
      </c>
      <c r="N30" s="407">
        <v>0</v>
      </c>
      <c r="O30" s="334">
        <v>5</v>
      </c>
      <c r="P30" s="250">
        <v>1457899</v>
      </c>
      <c r="Q30" s="250">
        <v>883618</v>
      </c>
      <c r="R30" s="250">
        <v>19</v>
      </c>
      <c r="S30" s="250">
        <v>10152</v>
      </c>
      <c r="T30" s="423">
        <v>9361</v>
      </c>
      <c r="U30" s="423">
        <v>9353</v>
      </c>
      <c r="V30" s="423">
        <v>6602</v>
      </c>
      <c r="W30" s="423">
        <v>1732</v>
      </c>
      <c r="X30" s="423">
        <v>983</v>
      </c>
      <c r="Y30" s="423">
        <v>36</v>
      </c>
      <c r="Z30" s="423">
        <v>8</v>
      </c>
      <c r="AA30" s="423">
        <v>791</v>
      </c>
      <c r="AB30" s="125">
        <v>33400</v>
      </c>
      <c r="AC30" s="125">
        <v>30765</v>
      </c>
      <c r="AD30" s="45">
        <v>417</v>
      </c>
    </row>
    <row r="31" spans="1:30" s="3" customFormat="1" ht="27.95" customHeight="1">
      <c r="A31" s="7">
        <v>38</v>
      </c>
      <c r="B31" s="202" t="s">
        <v>319</v>
      </c>
      <c r="C31" s="45">
        <v>48700</v>
      </c>
      <c r="D31" s="45">
        <v>46974</v>
      </c>
      <c r="E31" s="334">
        <v>2</v>
      </c>
      <c r="F31" s="334">
        <v>0</v>
      </c>
      <c r="G31" s="334">
        <v>5</v>
      </c>
      <c r="H31" s="334">
        <v>1</v>
      </c>
      <c r="I31" s="334">
        <v>0</v>
      </c>
      <c r="J31" s="334">
        <v>0</v>
      </c>
      <c r="K31" s="334">
        <v>0</v>
      </c>
      <c r="L31" s="335">
        <v>1</v>
      </c>
      <c r="M31" s="335">
        <v>3</v>
      </c>
      <c r="N31" s="407">
        <v>1</v>
      </c>
      <c r="O31" s="334">
        <v>3</v>
      </c>
      <c r="P31" s="250">
        <v>1108081</v>
      </c>
      <c r="Q31" s="250">
        <v>566309</v>
      </c>
      <c r="R31" s="250">
        <v>13</v>
      </c>
      <c r="S31" s="250">
        <v>7011</v>
      </c>
      <c r="T31" s="423">
        <v>6564</v>
      </c>
      <c r="U31" s="423">
        <v>6479</v>
      </c>
      <c r="V31" s="423">
        <v>3763</v>
      </c>
      <c r="W31" s="423">
        <v>1462</v>
      </c>
      <c r="X31" s="423">
        <v>1252</v>
      </c>
      <c r="Y31" s="423">
        <v>2</v>
      </c>
      <c r="Z31" s="423">
        <v>85</v>
      </c>
      <c r="AA31" s="423">
        <v>447</v>
      </c>
      <c r="AB31" s="125">
        <v>24600</v>
      </c>
      <c r="AC31" s="125">
        <v>21918</v>
      </c>
      <c r="AD31" s="45">
        <v>467</v>
      </c>
    </row>
    <row r="32" spans="1:30" s="3" customFormat="1" ht="27.95" customHeight="1">
      <c r="A32" s="7">
        <v>39</v>
      </c>
      <c r="B32" s="202" t="s">
        <v>328</v>
      </c>
      <c r="C32" s="45">
        <v>33900</v>
      </c>
      <c r="D32" s="45">
        <v>32873</v>
      </c>
      <c r="E32" s="334">
        <v>0</v>
      </c>
      <c r="F32" s="334">
        <v>0</v>
      </c>
      <c r="G32" s="334">
        <v>3</v>
      </c>
      <c r="H32" s="334">
        <v>1</v>
      </c>
      <c r="I32" s="334">
        <v>0</v>
      </c>
      <c r="J32" s="334">
        <v>0</v>
      </c>
      <c r="K32" s="334">
        <v>0</v>
      </c>
      <c r="L32" s="335">
        <v>1</v>
      </c>
      <c r="M32" s="335">
        <v>1</v>
      </c>
      <c r="N32" s="407">
        <v>0</v>
      </c>
      <c r="O32" s="334">
        <v>2</v>
      </c>
      <c r="P32" s="250">
        <v>286027</v>
      </c>
      <c r="Q32" s="250">
        <v>140897</v>
      </c>
      <c r="R32" s="250">
        <v>9</v>
      </c>
      <c r="S32" s="250">
        <v>3746</v>
      </c>
      <c r="T32" s="423">
        <v>3517</v>
      </c>
      <c r="U32" s="423">
        <v>3447</v>
      </c>
      <c r="V32" s="423">
        <v>2904</v>
      </c>
      <c r="W32" s="423">
        <v>503</v>
      </c>
      <c r="X32" s="423">
        <v>40</v>
      </c>
      <c r="Y32" s="423" t="s">
        <v>831</v>
      </c>
      <c r="Z32" s="423">
        <v>70</v>
      </c>
      <c r="AA32" s="423">
        <v>229</v>
      </c>
      <c r="AB32" s="125">
        <v>12700</v>
      </c>
      <c r="AC32" s="125">
        <v>11663</v>
      </c>
      <c r="AD32" s="45">
        <v>355</v>
      </c>
    </row>
    <row r="33" spans="1:30" s="3" customFormat="1" ht="27.95" customHeight="1">
      <c r="A33" s="7">
        <v>45</v>
      </c>
      <c r="B33" s="202" t="s">
        <v>118</v>
      </c>
      <c r="C33" s="45">
        <v>44400</v>
      </c>
      <c r="D33" s="45">
        <v>41521</v>
      </c>
      <c r="E33" s="334">
        <v>1</v>
      </c>
      <c r="F33" s="334">
        <v>0</v>
      </c>
      <c r="G33" s="334">
        <v>18</v>
      </c>
      <c r="H33" s="334">
        <v>0</v>
      </c>
      <c r="I33" s="334">
        <v>0</v>
      </c>
      <c r="J33" s="334">
        <v>2</v>
      </c>
      <c r="K33" s="334">
        <v>2</v>
      </c>
      <c r="L33" s="334">
        <v>2</v>
      </c>
      <c r="M33" s="335">
        <v>4</v>
      </c>
      <c r="N33" s="407">
        <v>4</v>
      </c>
      <c r="O33" s="334">
        <v>2</v>
      </c>
      <c r="P33" s="250">
        <v>1384686</v>
      </c>
      <c r="Q33" s="250">
        <v>442071</v>
      </c>
      <c r="R33" s="250">
        <v>14</v>
      </c>
      <c r="S33" s="250">
        <v>5984</v>
      </c>
      <c r="T33" s="423">
        <v>4705</v>
      </c>
      <c r="U33" s="423">
        <v>4668</v>
      </c>
      <c r="V33" s="423">
        <v>3491</v>
      </c>
      <c r="W33" s="423">
        <v>741</v>
      </c>
      <c r="X33" s="423">
        <v>363</v>
      </c>
      <c r="Y33" s="423">
        <v>73</v>
      </c>
      <c r="Z33" s="423">
        <v>37</v>
      </c>
      <c r="AA33" s="423">
        <v>1279</v>
      </c>
      <c r="AB33" s="125">
        <v>21600</v>
      </c>
      <c r="AC33" s="125">
        <v>17319</v>
      </c>
      <c r="AD33" s="45">
        <v>417</v>
      </c>
    </row>
    <row r="34" spans="1:30" s="3" customFormat="1" ht="27.95" customHeight="1">
      <c r="A34" s="7">
        <v>56</v>
      </c>
      <c r="B34" s="202" t="s">
        <v>329</v>
      </c>
      <c r="C34" s="45">
        <v>14240</v>
      </c>
      <c r="D34" s="45">
        <v>13156</v>
      </c>
      <c r="E34" s="334">
        <v>0</v>
      </c>
      <c r="F34" s="334">
        <v>0</v>
      </c>
      <c r="G34" s="334">
        <v>4</v>
      </c>
      <c r="H34" s="334">
        <v>0</v>
      </c>
      <c r="I34" s="334">
        <v>0</v>
      </c>
      <c r="J34" s="334">
        <v>0</v>
      </c>
      <c r="K34" s="334">
        <v>0</v>
      </c>
      <c r="L34" s="335">
        <v>1</v>
      </c>
      <c r="M34" s="335">
        <v>1</v>
      </c>
      <c r="N34" s="407">
        <v>0</v>
      </c>
      <c r="O34" s="334">
        <v>0</v>
      </c>
      <c r="P34" s="250">
        <v>355441</v>
      </c>
      <c r="Q34" s="250">
        <v>466781</v>
      </c>
      <c r="R34" s="250">
        <v>10</v>
      </c>
      <c r="S34" s="250">
        <v>1745</v>
      </c>
      <c r="T34" s="423">
        <v>1645</v>
      </c>
      <c r="U34" s="423">
        <v>1569</v>
      </c>
      <c r="V34" s="423">
        <v>1258</v>
      </c>
      <c r="W34" s="423">
        <v>162</v>
      </c>
      <c r="X34" s="423">
        <v>139</v>
      </c>
      <c r="Y34" s="423">
        <v>10</v>
      </c>
      <c r="Z34" s="423">
        <v>76</v>
      </c>
      <c r="AA34" s="423">
        <v>100</v>
      </c>
      <c r="AB34" s="125">
        <v>7315</v>
      </c>
      <c r="AC34" s="125">
        <v>5592</v>
      </c>
      <c r="AD34" s="45">
        <v>363</v>
      </c>
    </row>
    <row r="35" spans="1:30" s="3" customFormat="1" ht="27.95" customHeight="1">
      <c r="A35" s="7">
        <v>57</v>
      </c>
      <c r="B35" s="202" t="s">
        <v>323</v>
      </c>
      <c r="C35" s="45">
        <v>19400</v>
      </c>
      <c r="D35" s="45">
        <v>19001</v>
      </c>
      <c r="E35" s="334">
        <v>0</v>
      </c>
      <c r="F35" s="334">
        <v>0</v>
      </c>
      <c r="G35" s="334">
        <v>3</v>
      </c>
      <c r="H35" s="334">
        <v>1</v>
      </c>
      <c r="I35" s="334">
        <v>0</v>
      </c>
      <c r="J35" s="334">
        <v>0</v>
      </c>
      <c r="K35" s="334">
        <v>1</v>
      </c>
      <c r="L35" s="335">
        <v>0</v>
      </c>
      <c r="M35" s="335">
        <v>1</v>
      </c>
      <c r="N35" s="407">
        <v>1</v>
      </c>
      <c r="O35" s="334">
        <v>0</v>
      </c>
      <c r="P35" s="250">
        <v>287023</v>
      </c>
      <c r="Q35" s="250">
        <v>42606</v>
      </c>
      <c r="R35" s="250">
        <v>6</v>
      </c>
      <c r="S35" s="250">
        <v>2527</v>
      </c>
      <c r="T35" s="423">
        <v>2423</v>
      </c>
      <c r="U35" s="423">
        <v>2423</v>
      </c>
      <c r="V35" s="423">
        <v>1806</v>
      </c>
      <c r="W35" s="423">
        <v>342</v>
      </c>
      <c r="X35" s="423">
        <v>275</v>
      </c>
      <c r="Y35" s="423" t="s">
        <v>831</v>
      </c>
      <c r="Z35" s="423">
        <v>0</v>
      </c>
      <c r="AA35" s="423">
        <v>104</v>
      </c>
      <c r="AB35" s="125">
        <v>10000</v>
      </c>
      <c r="AC35" s="125">
        <v>7760</v>
      </c>
      <c r="AD35" s="45">
        <v>408</v>
      </c>
    </row>
    <row r="36" spans="1:30" s="3" customFormat="1" ht="27.95" customHeight="1">
      <c r="A36" s="7">
        <v>60</v>
      </c>
      <c r="B36" s="202" t="s">
        <v>322</v>
      </c>
      <c r="C36" s="45">
        <v>15000</v>
      </c>
      <c r="D36" s="45">
        <v>10775</v>
      </c>
      <c r="E36" s="334">
        <v>0</v>
      </c>
      <c r="F36" s="334">
        <v>0</v>
      </c>
      <c r="G36" s="334">
        <v>4</v>
      </c>
      <c r="H36" s="334">
        <v>1</v>
      </c>
      <c r="I36" s="334">
        <v>0</v>
      </c>
      <c r="J36" s="334">
        <v>0</v>
      </c>
      <c r="K36" s="334">
        <v>0</v>
      </c>
      <c r="L36" s="335">
        <v>2</v>
      </c>
      <c r="M36" s="335">
        <v>2</v>
      </c>
      <c r="N36" s="407">
        <v>0</v>
      </c>
      <c r="O36" s="334">
        <v>0</v>
      </c>
      <c r="P36" s="250">
        <v>157333</v>
      </c>
      <c r="Q36" s="250">
        <v>309088</v>
      </c>
      <c r="R36" s="250">
        <v>5</v>
      </c>
      <c r="S36" s="250">
        <v>1608</v>
      </c>
      <c r="T36" s="423">
        <v>1454</v>
      </c>
      <c r="U36" s="423">
        <v>1202</v>
      </c>
      <c r="V36" s="423">
        <v>991</v>
      </c>
      <c r="W36" s="423">
        <v>130</v>
      </c>
      <c r="X36" s="423">
        <v>80</v>
      </c>
      <c r="Y36" s="423">
        <v>1</v>
      </c>
      <c r="Z36" s="423">
        <v>252</v>
      </c>
      <c r="AA36" s="423">
        <v>154</v>
      </c>
      <c r="AB36" s="125">
        <v>7700</v>
      </c>
      <c r="AC36" s="125">
        <v>5514</v>
      </c>
      <c r="AD36" s="45">
        <v>512</v>
      </c>
    </row>
    <row r="37" spans="1:30" s="3" customFormat="1" ht="27.95" customHeight="1">
      <c r="A37" s="7">
        <v>65</v>
      </c>
      <c r="B37" s="202" t="s">
        <v>333</v>
      </c>
      <c r="C37" s="45">
        <v>29700</v>
      </c>
      <c r="D37" s="45">
        <v>27821</v>
      </c>
      <c r="E37" s="334">
        <v>11</v>
      </c>
      <c r="F37" s="334">
        <v>0</v>
      </c>
      <c r="G37" s="334">
        <v>10</v>
      </c>
      <c r="H37" s="334">
        <v>0</v>
      </c>
      <c r="I37" s="334">
        <v>0</v>
      </c>
      <c r="J37" s="334">
        <v>3</v>
      </c>
      <c r="K37" s="334">
        <v>11</v>
      </c>
      <c r="L37" s="335">
        <v>0</v>
      </c>
      <c r="M37" s="335">
        <v>4</v>
      </c>
      <c r="N37" s="407">
        <v>0</v>
      </c>
      <c r="O37" s="334">
        <v>0</v>
      </c>
      <c r="P37" s="250">
        <v>508326</v>
      </c>
      <c r="Q37" s="250">
        <v>94287</v>
      </c>
      <c r="R37" s="250">
        <v>4</v>
      </c>
      <c r="S37" s="250">
        <v>3913</v>
      </c>
      <c r="T37" s="423">
        <v>3287</v>
      </c>
      <c r="U37" s="423">
        <v>3270</v>
      </c>
      <c r="V37" s="423">
        <v>2521</v>
      </c>
      <c r="W37" s="423">
        <v>679</v>
      </c>
      <c r="X37" s="423">
        <v>68</v>
      </c>
      <c r="Y37" s="423">
        <v>2</v>
      </c>
      <c r="Z37" s="423">
        <v>17</v>
      </c>
      <c r="AA37" s="423">
        <v>626</v>
      </c>
      <c r="AB37" s="125">
        <v>16900</v>
      </c>
      <c r="AC37" s="125">
        <v>14726</v>
      </c>
      <c r="AD37" s="45">
        <v>529</v>
      </c>
    </row>
    <row r="38" spans="1:30" s="3" customFormat="1" ht="27.95" customHeight="1">
      <c r="A38" s="7">
        <v>71</v>
      </c>
      <c r="B38" s="202" t="s">
        <v>316</v>
      </c>
      <c r="C38" s="45">
        <v>30700</v>
      </c>
      <c r="D38" s="45">
        <v>29992</v>
      </c>
      <c r="E38" s="334">
        <v>0</v>
      </c>
      <c r="F38" s="334">
        <v>0</v>
      </c>
      <c r="G38" s="334">
        <v>14</v>
      </c>
      <c r="H38" s="334">
        <v>1</v>
      </c>
      <c r="I38" s="334">
        <v>0</v>
      </c>
      <c r="J38" s="334">
        <v>0</v>
      </c>
      <c r="K38" s="334">
        <v>0</v>
      </c>
      <c r="L38" s="335">
        <v>0</v>
      </c>
      <c r="M38" s="335">
        <v>3</v>
      </c>
      <c r="N38" s="407">
        <v>0</v>
      </c>
      <c r="O38" s="334">
        <v>2</v>
      </c>
      <c r="P38" s="250">
        <v>483644</v>
      </c>
      <c r="Q38" s="250">
        <v>384041</v>
      </c>
      <c r="R38" s="250">
        <v>10</v>
      </c>
      <c r="S38" s="250">
        <v>3198</v>
      </c>
      <c r="T38" s="423">
        <v>3093</v>
      </c>
      <c r="U38" s="423">
        <v>3085</v>
      </c>
      <c r="V38" s="423">
        <v>2520</v>
      </c>
      <c r="W38" s="423">
        <v>404</v>
      </c>
      <c r="X38" s="423">
        <v>158</v>
      </c>
      <c r="Y38" s="423">
        <v>3</v>
      </c>
      <c r="Z38" s="423">
        <v>8</v>
      </c>
      <c r="AA38" s="423">
        <v>105</v>
      </c>
      <c r="AB38" s="125">
        <v>10900</v>
      </c>
      <c r="AC38" s="125">
        <v>9707</v>
      </c>
      <c r="AD38" s="45">
        <v>324</v>
      </c>
    </row>
    <row r="39" spans="1:30" s="3" customFormat="1" ht="27.95" customHeight="1">
      <c r="A39" s="7">
        <v>78</v>
      </c>
      <c r="B39" s="202" t="s">
        <v>312</v>
      </c>
      <c r="C39" s="45">
        <v>39500</v>
      </c>
      <c r="D39" s="45">
        <v>28941</v>
      </c>
      <c r="E39" s="334">
        <v>0</v>
      </c>
      <c r="F39" s="334">
        <v>0</v>
      </c>
      <c r="G39" s="334">
        <v>3</v>
      </c>
      <c r="H39" s="334">
        <v>2</v>
      </c>
      <c r="I39" s="334">
        <v>0</v>
      </c>
      <c r="J39" s="334">
        <v>0</v>
      </c>
      <c r="K39" s="334">
        <v>1</v>
      </c>
      <c r="L39" s="335">
        <v>1</v>
      </c>
      <c r="M39" s="335">
        <v>0</v>
      </c>
      <c r="N39" s="407">
        <v>0</v>
      </c>
      <c r="O39" s="334">
        <v>0</v>
      </c>
      <c r="P39" s="250">
        <v>522780</v>
      </c>
      <c r="Q39" s="250">
        <v>107727</v>
      </c>
      <c r="R39" s="250">
        <v>6</v>
      </c>
      <c r="S39" s="250">
        <v>3171</v>
      </c>
      <c r="T39" s="423">
        <v>3001</v>
      </c>
      <c r="U39" s="423">
        <v>3000</v>
      </c>
      <c r="V39" s="423">
        <v>2616</v>
      </c>
      <c r="W39" s="423">
        <v>384</v>
      </c>
      <c r="X39" s="423" t="s">
        <v>831</v>
      </c>
      <c r="Y39" s="423">
        <v>0</v>
      </c>
      <c r="Z39" s="423">
        <v>1</v>
      </c>
      <c r="AA39" s="423">
        <v>170</v>
      </c>
      <c r="AB39" s="125">
        <v>18500</v>
      </c>
      <c r="AC39" s="125">
        <v>11212</v>
      </c>
      <c r="AD39" s="45">
        <v>387</v>
      </c>
    </row>
    <row r="40" spans="1:30" s="3" customFormat="1" ht="27.95" customHeight="1">
      <c r="A40" s="7">
        <v>80</v>
      </c>
      <c r="B40" s="202" t="s">
        <v>321</v>
      </c>
      <c r="C40" s="45">
        <v>21300</v>
      </c>
      <c r="D40" s="45">
        <v>18511</v>
      </c>
      <c r="E40" s="334">
        <v>1</v>
      </c>
      <c r="F40" s="334">
        <v>0</v>
      </c>
      <c r="G40" s="334">
        <v>13</v>
      </c>
      <c r="H40" s="334">
        <v>0</v>
      </c>
      <c r="I40" s="334">
        <v>0</v>
      </c>
      <c r="J40" s="334">
        <v>2</v>
      </c>
      <c r="K40" s="334">
        <v>4</v>
      </c>
      <c r="L40" s="335">
        <v>4</v>
      </c>
      <c r="M40" s="335">
        <v>0</v>
      </c>
      <c r="N40" s="407">
        <v>0</v>
      </c>
      <c r="O40" s="334">
        <v>5</v>
      </c>
      <c r="P40" s="250">
        <v>360815</v>
      </c>
      <c r="Q40" s="250">
        <v>33545</v>
      </c>
      <c r="R40" s="250">
        <v>5</v>
      </c>
      <c r="S40" s="250">
        <v>2243</v>
      </c>
      <c r="T40" s="423">
        <v>1873</v>
      </c>
      <c r="U40" s="423">
        <v>1867</v>
      </c>
      <c r="V40" s="423">
        <v>1638</v>
      </c>
      <c r="W40" s="423">
        <v>195</v>
      </c>
      <c r="X40" s="423">
        <v>27</v>
      </c>
      <c r="Y40" s="423">
        <v>7</v>
      </c>
      <c r="Z40" s="423">
        <v>6</v>
      </c>
      <c r="AA40" s="423">
        <v>370</v>
      </c>
      <c r="AB40" s="125">
        <v>6930</v>
      </c>
      <c r="AC40" s="125">
        <v>6863</v>
      </c>
      <c r="AD40" s="45">
        <v>371</v>
      </c>
    </row>
    <row r="41" spans="1:30" s="3" customFormat="1" ht="27.95" customHeight="1">
      <c r="A41" s="7">
        <v>85</v>
      </c>
      <c r="B41" s="202" t="s">
        <v>335</v>
      </c>
      <c r="C41" s="45">
        <v>14503</v>
      </c>
      <c r="D41" s="45">
        <v>12801</v>
      </c>
      <c r="E41" s="334">
        <v>5</v>
      </c>
      <c r="F41" s="334">
        <v>3</v>
      </c>
      <c r="G41" s="334">
        <v>7</v>
      </c>
      <c r="H41" s="334">
        <v>0</v>
      </c>
      <c r="I41" s="334">
        <v>10</v>
      </c>
      <c r="J41" s="334">
        <v>0</v>
      </c>
      <c r="K41" s="334">
        <v>3</v>
      </c>
      <c r="L41" s="335">
        <v>8</v>
      </c>
      <c r="M41" s="335">
        <v>10</v>
      </c>
      <c r="N41" s="407">
        <v>2</v>
      </c>
      <c r="O41" s="334">
        <v>1</v>
      </c>
      <c r="P41" s="250">
        <v>270111</v>
      </c>
      <c r="Q41" s="250">
        <v>29982</v>
      </c>
      <c r="R41" s="250">
        <v>6</v>
      </c>
      <c r="S41" s="250">
        <v>2089</v>
      </c>
      <c r="T41" s="423">
        <v>1452</v>
      </c>
      <c r="U41" s="423">
        <v>1451</v>
      </c>
      <c r="V41" s="423">
        <v>978</v>
      </c>
      <c r="W41" s="423">
        <v>473</v>
      </c>
      <c r="X41" s="423" t="s">
        <v>831</v>
      </c>
      <c r="Y41" s="423" t="s">
        <v>831</v>
      </c>
      <c r="Z41" s="423">
        <v>1</v>
      </c>
      <c r="AA41" s="423">
        <v>637</v>
      </c>
      <c r="AB41" s="125">
        <v>8132</v>
      </c>
      <c r="AC41" s="125">
        <v>7228</v>
      </c>
      <c r="AD41" s="45">
        <v>565</v>
      </c>
    </row>
    <row r="42" spans="1:30" s="3" customFormat="1" ht="27.95" customHeight="1">
      <c r="A42" s="7">
        <v>86</v>
      </c>
      <c r="B42" s="202" t="s">
        <v>317</v>
      </c>
      <c r="C42" s="45">
        <v>39300</v>
      </c>
      <c r="D42" s="45">
        <v>33709</v>
      </c>
      <c r="E42" s="334">
        <v>0</v>
      </c>
      <c r="F42" s="334">
        <v>0</v>
      </c>
      <c r="G42" s="334">
        <v>21</v>
      </c>
      <c r="H42" s="334">
        <v>1</v>
      </c>
      <c r="I42" s="334">
        <v>0</v>
      </c>
      <c r="J42" s="334">
        <v>0</v>
      </c>
      <c r="K42" s="334">
        <v>1</v>
      </c>
      <c r="L42" s="335">
        <v>0</v>
      </c>
      <c r="M42" s="335">
        <v>1</v>
      </c>
      <c r="N42" s="407">
        <v>0</v>
      </c>
      <c r="O42" s="334">
        <v>0</v>
      </c>
      <c r="P42" s="250">
        <v>505864</v>
      </c>
      <c r="Q42" s="250">
        <v>207159</v>
      </c>
      <c r="R42" s="250">
        <v>12</v>
      </c>
      <c r="S42" s="250">
        <v>3584</v>
      </c>
      <c r="T42" s="423">
        <v>3583</v>
      </c>
      <c r="U42" s="423">
        <v>3536</v>
      </c>
      <c r="V42" s="423">
        <v>2899</v>
      </c>
      <c r="W42" s="423">
        <v>307</v>
      </c>
      <c r="X42" s="423">
        <v>304</v>
      </c>
      <c r="Y42" s="423">
        <v>26</v>
      </c>
      <c r="Z42" s="423">
        <v>47</v>
      </c>
      <c r="AA42" s="423">
        <v>1</v>
      </c>
      <c r="AB42" s="125">
        <v>22000</v>
      </c>
      <c r="AC42" s="125">
        <v>11064</v>
      </c>
      <c r="AD42" s="45">
        <v>328</v>
      </c>
    </row>
    <row r="43" spans="1:30" s="3" customFormat="1" ht="27.95" customHeight="1">
      <c r="A43" s="7">
        <v>90</v>
      </c>
      <c r="B43" s="202" t="s">
        <v>580</v>
      </c>
      <c r="C43" s="45">
        <v>12000</v>
      </c>
      <c r="D43" s="45">
        <v>10327</v>
      </c>
      <c r="E43" s="334">
        <v>0</v>
      </c>
      <c r="F43" s="334">
        <v>0</v>
      </c>
      <c r="G43" s="334">
        <v>6</v>
      </c>
      <c r="H43" s="334">
        <v>0</v>
      </c>
      <c r="I43" s="334">
        <v>0</v>
      </c>
      <c r="J43" s="334">
        <v>0</v>
      </c>
      <c r="K43" s="334">
        <v>0</v>
      </c>
      <c r="L43" s="335">
        <v>1</v>
      </c>
      <c r="M43" s="335">
        <v>1</v>
      </c>
      <c r="N43" s="407">
        <v>1</v>
      </c>
      <c r="O43" s="334">
        <v>0</v>
      </c>
      <c r="P43" s="250" t="s">
        <v>831</v>
      </c>
      <c r="Q43" s="250">
        <v>0</v>
      </c>
      <c r="R43" s="250">
        <v>4</v>
      </c>
      <c r="S43" s="250">
        <v>1313</v>
      </c>
      <c r="T43" s="423">
        <v>1066</v>
      </c>
      <c r="U43" s="423">
        <v>1057</v>
      </c>
      <c r="V43" s="423">
        <v>866</v>
      </c>
      <c r="W43" s="423">
        <v>113</v>
      </c>
      <c r="X43" s="423">
        <v>45</v>
      </c>
      <c r="Y43" s="423">
        <v>33</v>
      </c>
      <c r="Z43" s="423">
        <v>9</v>
      </c>
      <c r="AA43" s="423">
        <v>247</v>
      </c>
      <c r="AB43" s="125">
        <v>6400</v>
      </c>
      <c r="AC43" s="125">
        <v>3664</v>
      </c>
      <c r="AD43" s="45">
        <v>355</v>
      </c>
    </row>
    <row r="44" spans="1:30" s="3" customFormat="1" ht="27.95" customHeight="1">
      <c r="A44" s="7">
        <v>94</v>
      </c>
      <c r="B44" s="202" t="s">
        <v>330</v>
      </c>
      <c r="C44" s="45">
        <v>25000</v>
      </c>
      <c r="D44" s="45">
        <v>694</v>
      </c>
      <c r="E44" s="334">
        <v>1</v>
      </c>
      <c r="F44" s="334">
        <v>0</v>
      </c>
      <c r="G44" s="334">
        <v>4</v>
      </c>
      <c r="H44" s="334">
        <v>0</v>
      </c>
      <c r="I44" s="334">
        <v>0</v>
      </c>
      <c r="J44" s="334">
        <v>0</v>
      </c>
      <c r="K44" s="334">
        <v>0</v>
      </c>
      <c r="L44" s="335">
        <v>1</v>
      </c>
      <c r="M44" s="335">
        <v>2</v>
      </c>
      <c r="N44" s="407">
        <v>0</v>
      </c>
      <c r="O44" s="334">
        <v>0</v>
      </c>
      <c r="P44" s="250">
        <v>161976</v>
      </c>
      <c r="Q44" s="250">
        <v>36852</v>
      </c>
      <c r="R44" s="250">
        <v>5</v>
      </c>
      <c r="S44" s="250">
        <v>567</v>
      </c>
      <c r="T44" s="423">
        <v>564</v>
      </c>
      <c r="U44" s="423">
        <v>553</v>
      </c>
      <c r="V44" s="423">
        <v>94</v>
      </c>
      <c r="W44" s="423">
        <v>382</v>
      </c>
      <c r="X44" s="423">
        <v>77</v>
      </c>
      <c r="Y44" s="423">
        <v>0</v>
      </c>
      <c r="Z44" s="423">
        <v>11</v>
      </c>
      <c r="AA44" s="423">
        <v>3</v>
      </c>
      <c r="AB44" s="125">
        <v>31400</v>
      </c>
      <c r="AC44" s="125">
        <v>2413</v>
      </c>
      <c r="AD44" s="45">
        <v>3477</v>
      </c>
    </row>
    <row r="45" spans="1:30" s="3" customFormat="1" ht="27.95" customHeight="1">
      <c r="A45" s="7">
        <v>95</v>
      </c>
      <c r="B45" s="202" t="s">
        <v>324</v>
      </c>
      <c r="C45" s="45">
        <v>11640</v>
      </c>
      <c r="D45" s="45">
        <v>10214</v>
      </c>
      <c r="E45" s="334">
        <v>11</v>
      </c>
      <c r="F45" s="334">
        <v>9</v>
      </c>
      <c r="G45" s="334">
        <v>1</v>
      </c>
      <c r="H45" s="334">
        <v>0</v>
      </c>
      <c r="I45" s="334">
        <v>0</v>
      </c>
      <c r="J45" s="334">
        <v>4</v>
      </c>
      <c r="K45" s="334">
        <v>4</v>
      </c>
      <c r="L45" s="335">
        <v>4</v>
      </c>
      <c r="M45" s="335">
        <v>0</v>
      </c>
      <c r="N45" s="407">
        <v>0</v>
      </c>
      <c r="O45" s="334">
        <v>0</v>
      </c>
      <c r="P45" s="250">
        <v>235959</v>
      </c>
      <c r="Q45" s="250">
        <v>285366</v>
      </c>
      <c r="R45" s="250">
        <v>6</v>
      </c>
      <c r="S45" s="250">
        <v>1771</v>
      </c>
      <c r="T45" s="423">
        <v>1086</v>
      </c>
      <c r="U45" s="423">
        <v>1086</v>
      </c>
      <c r="V45" s="423">
        <v>848</v>
      </c>
      <c r="W45" s="423">
        <v>193</v>
      </c>
      <c r="X45" s="423">
        <v>43</v>
      </c>
      <c r="Y45" s="423">
        <v>2</v>
      </c>
      <c r="Z45" s="423">
        <v>0</v>
      </c>
      <c r="AA45" s="423">
        <v>685</v>
      </c>
      <c r="AB45" s="125">
        <v>5120</v>
      </c>
      <c r="AC45" s="125">
        <v>5035</v>
      </c>
      <c r="AD45" s="45">
        <v>493</v>
      </c>
    </row>
    <row r="46" spans="1:30" s="3" customFormat="1" ht="27.95" customHeight="1">
      <c r="A46" s="7">
        <v>97</v>
      </c>
      <c r="B46" s="202" t="s">
        <v>581</v>
      </c>
      <c r="C46" s="45">
        <v>150800</v>
      </c>
      <c r="D46" s="45">
        <v>124323</v>
      </c>
      <c r="E46" s="334">
        <v>33</v>
      </c>
      <c r="F46" s="334">
        <v>0</v>
      </c>
      <c r="G46" s="334">
        <v>118</v>
      </c>
      <c r="H46" s="334">
        <v>1</v>
      </c>
      <c r="I46" s="334">
        <v>4</v>
      </c>
      <c r="J46" s="334">
        <v>1</v>
      </c>
      <c r="K46" s="334">
        <v>44</v>
      </c>
      <c r="L46" s="335">
        <v>1</v>
      </c>
      <c r="M46" s="335">
        <v>2</v>
      </c>
      <c r="N46" s="407">
        <v>0</v>
      </c>
      <c r="O46" s="334">
        <v>0</v>
      </c>
      <c r="P46" s="250">
        <v>4361368</v>
      </c>
      <c r="Q46" s="250">
        <v>1028979</v>
      </c>
      <c r="R46" s="250">
        <v>59</v>
      </c>
      <c r="S46" s="250">
        <v>17155</v>
      </c>
      <c r="T46" s="423">
        <v>14641</v>
      </c>
      <c r="U46" s="423">
        <v>14352</v>
      </c>
      <c r="V46" s="423">
        <v>10554</v>
      </c>
      <c r="W46" s="423">
        <v>3207</v>
      </c>
      <c r="X46" s="423">
        <v>499</v>
      </c>
      <c r="Y46" s="423">
        <v>92</v>
      </c>
      <c r="Z46" s="423">
        <v>289</v>
      </c>
      <c r="AA46" s="423">
        <v>2514</v>
      </c>
      <c r="AB46" s="125">
        <v>96800</v>
      </c>
      <c r="AC46" s="125">
        <v>54863</v>
      </c>
      <c r="AD46" s="45">
        <v>441</v>
      </c>
    </row>
    <row r="47" spans="1:30" s="3" customFormat="1" ht="27.95" customHeight="1" thickBot="1">
      <c r="A47" s="7">
        <v>98</v>
      </c>
      <c r="B47" s="202" t="s">
        <v>582</v>
      </c>
      <c r="C47" s="45">
        <v>9520</v>
      </c>
      <c r="D47" s="45">
        <v>8147</v>
      </c>
      <c r="E47" s="336">
        <v>1</v>
      </c>
      <c r="F47" s="336">
        <v>0</v>
      </c>
      <c r="G47" s="336">
        <v>9</v>
      </c>
      <c r="H47" s="336">
        <v>0</v>
      </c>
      <c r="I47" s="336">
        <v>0</v>
      </c>
      <c r="J47" s="336">
        <v>1</v>
      </c>
      <c r="K47" s="336">
        <v>3</v>
      </c>
      <c r="L47" s="339">
        <v>0</v>
      </c>
      <c r="M47" s="339">
        <v>0</v>
      </c>
      <c r="N47" s="408">
        <v>0</v>
      </c>
      <c r="O47" s="336">
        <v>1</v>
      </c>
      <c r="P47" s="250" t="s">
        <v>831</v>
      </c>
      <c r="Q47" s="250">
        <v>0</v>
      </c>
      <c r="R47" s="250">
        <v>3</v>
      </c>
      <c r="S47" s="250">
        <v>1072</v>
      </c>
      <c r="T47" s="423">
        <v>889</v>
      </c>
      <c r="U47" s="423">
        <v>882</v>
      </c>
      <c r="V47" s="423">
        <v>762</v>
      </c>
      <c r="W47" s="423">
        <v>72</v>
      </c>
      <c r="X47" s="423">
        <v>40</v>
      </c>
      <c r="Y47" s="423">
        <v>8</v>
      </c>
      <c r="Z47" s="423">
        <v>7</v>
      </c>
      <c r="AA47" s="423">
        <v>183</v>
      </c>
      <c r="AB47" s="125">
        <v>4700</v>
      </c>
      <c r="AC47" s="125">
        <v>3574</v>
      </c>
      <c r="AD47" s="45">
        <v>439</v>
      </c>
    </row>
    <row r="48" spans="1:30" s="3" customFormat="1" ht="33.75" customHeight="1" thickTop="1">
      <c r="A48" s="13" t="s">
        <v>268</v>
      </c>
      <c r="B48" s="207" t="str">
        <f>COUNTA(B7:B47)&amp;"ヶ所"</f>
        <v>41ヶ所</v>
      </c>
      <c r="C48" s="134">
        <f t="shared" ref="C48:AC48" si="0">SUM(C7:C47)</f>
        <v>5827602</v>
      </c>
      <c r="D48" s="134">
        <f t="shared" si="0"/>
        <v>5379522</v>
      </c>
      <c r="E48" s="134">
        <f t="shared" si="0"/>
        <v>150</v>
      </c>
      <c r="F48" s="134">
        <f t="shared" si="0"/>
        <v>27</v>
      </c>
      <c r="G48" s="134">
        <f t="shared" si="0"/>
        <v>567</v>
      </c>
      <c r="H48" s="134">
        <f t="shared" si="0"/>
        <v>45</v>
      </c>
      <c r="I48" s="134">
        <f t="shared" si="0"/>
        <v>26</v>
      </c>
      <c r="J48" s="134">
        <f t="shared" si="0"/>
        <v>38</v>
      </c>
      <c r="K48" s="134">
        <f t="shared" si="0"/>
        <v>148</v>
      </c>
      <c r="L48" s="134">
        <f t="shared" si="0"/>
        <v>68</v>
      </c>
      <c r="M48" s="403">
        <f t="shared" si="0"/>
        <v>90</v>
      </c>
      <c r="N48" s="410">
        <f t="shared" si="0"/>
        <v>24</v>
      </c>
      <c r="O48" s="415">
        <f t="shared" si="0"/>
        <v>59</v>
      </c>
      <c r="P48" s="134">
        <f t="shared" si="0"/>
        <v>99960772</v>
      </c>
      <c r="Q48" s="134">
        <f t="shared" si="0"/>
        <v>38684386</v>
      </c>
      <c r="R48" s="134">
        <f t="shared" si="0"/>
        <v>1812</v>
      </c>
      <c r="S48" s="134">
        <f t="shared" si="0"/>
        <v>649247</v>
      </c>
      <c r="T48" s="134">
        <f t="shared" si="0"/>
        <v>614567</v>
      </c>
      <c r="U48" s="134">
        <f t="shared" si="0"/>
        <v>601190</v>
      </c>
      <c r="V48" s="134">
        <f t="shared" si="0"/>
        <v>474923</v>
      </c>
      <c r="W48" s="134">
        <f t="shared" si="0"/>
        <v>90276</v>
      </c>
      <c r="X48" s="134">
        <f t="shared" si="0"/>
        <v>29099</v>
      </c>
      <c r="Y48" s="134">
        <f t="shared" si="0"/>
        <v>6892</v>
      </c>
      <c r="Z48" s="422">
        <f t="shared" si="0"/>
        <v>13377</v>
      </c>
      <c r="AA48" s="422">
        <f t="shared" si="0"/>
        <v>34680</v>
      </c>
      <c r="AB48" s="134">
        <f t="shared" si="0"/>
        <v>2742933</v>
      </c>
      <c r="AC48" s="134">
        <f t="shared" si="0"/>
        <v>1952760</v>
      </c>
      <c r="AD48" s="134">
        <f>(AC48-4918)*1000/D48</f>
        <v>362.08458669747984</v>
      </c>
    </row>
    <row r="49" spans="18:30" ht="12.75" customHeight="1">
      <c r="R49" s="195"/>
      <c r="S49" s="195"/>
      <c r="T49" s="195"/>
      <c r="U49" s="195"/>
      <c r="V49" s="195"/>
      <c r="W49" s="195"/>
      <c r="X49" s="195"/>
      <c r="Y49" s="195"/>
    </row>
    <row r="50" spans="18:30" ht="18.95" customHeight="1">
      <c r="R50" s="228"/>
      <c r="S50" s="228"/>
      <c r="T50" s="228"/>
      <c r="U50" s="228"/>
      <c r="V50" s="228"/>
      <c r="W50" s="195"/>
      <c r="X50" s="195"/>
      <c r="Y50" s="195"/>
      <c r="AD50" s="12" t="s">
        <v>739</v>
      </c>
    </row>
    <row r="51" spans="18:30" ht="18.95" customHeight="1">
      <c r="R51" s="195"/>
      <c r="S51" s="195"/>
      <c r="T51" s="195"/>
      <c r="U51" s="195"/>
      <c r="V51" s="195"/>
      <c r="W51" s="195"/>
      <c r="X51" s="195"/>
      <c r="Y51" s="195"/>
    </row>
    <row r="52" spans="18:30" ht="18.95" customHeight="1">
      <c r="R52" s="228"/>
      <c r="S52" s="228"/>
      <c r="T52" s="228"/>
      <c r="U52" s="228"/>
      <c r="V52" s="228"/>
      <c r="W52" s="228"/>
      <c r="X52" s="228"/>
      <c r="Y52" s="228"/>
    </row>
    <row r="53" spans="18:30" ht="18.95" customHeight="1">
      <c r="R53" s="228"/>
      <c r="S53" s="228"/>
      <c r="T53" s="228"/>
      <c r="U53" s="228"/>
      <c r="V53" s="228"/>
      <c r="W53" s="195"/>
      <c r="X53" s="195"/>
      <c r="Y53" s="195"/>
    </row>
    <row r="54" spans="18:30" ht="18.95" customHeight="1">
      <c r="R54" s="195"/>
      <c r="S54" s="195"/>
      <c r="T54" s="195"/>
      <c r="U54" s="195"/>
      <c r="V54" s="195"/>
      <c r="W54" s="228"/>
      <c r="X54" s="228"/>
      <c r="Y54" s="228"/>
    </row>
    <row r="55" spans="18:30" ht="18.95" customHeight="1">
      <c r="W55" s="228"/>
      <c r="X55" s="228"/>
      <c r="Y55" s="228"/>
    </row>
    <row r="56" spans="18:30" ht="18.95" customHeight="1">
      <c r="W56" s="195"/>
      <c r="X56" s="195"/>
      <c r="Y56" s="195"/>
    </row>
    <row r="57" spans="18:30" ht="18.95" customHeight="1"/>
    <row r="58" spans="18:30" ht="18.95" customHeight="1"/>
  </sheetData>
  <mergeCells count="2">
    <mergeCell ref="E2:I2"/>
    <mergeCell ref="J2:O2"/>
  </mergeCells>
  <phoneticPr fontId="2"/>
  <printOptions horizontalCentered="1"/>
  <pageMargins left="0.78740157480314965" right="0.78740157480314965" top="0.98425196850393704" bottom="0.98425196850393704" header="0.51181102362204722" footer="0.51181102362204722"/>
  <pageSetup paperSize="9" scale="52" firstPageNumber="9" fitToHeight="2" orientation="landscape" useFirstPageNumber="1" r:id="rId1"/>
  <headerFooter scaleWithDoc="0"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28</vt:i4>
      </vt:variant>
    </vt:vector>
  </HeadingPairs>
  <TitlesOfParts>
    <vt:vector size="50" baseType="lpstr">
      <vt:lpstr>目次</vt:lpstr>
      <vt:lpstr>1-2</vt:lpstr>
      <vt:lpstr>3</vt:lpstr>
      <vt:lpstr>4</vt:lpstr>
      <vt:lpstr>5</vt:lpstr>
      <vt:lpstr>6</vt:lpstr>
      <vt:lpstr>7</vt:lpstr>
      <vt:lpstr>8</vt:lpstr>
      <vt:lpstr>9-10</vt:lpstr>
      <vt:lpstr>11-12</vt:lpstr>
      <vt:lpstr>13-14</vt:lpstr>
      <vt:lpstr>15</vt:lpstr>
      <vt:lpstr>16</vt:lpstr>
      <vt:lpstr>17</vt:lpstr>
      <vt:lpstr>18</vt:lpstr>
      <vt:lpstr>19</vt:lpstr>
      <vt:lpstr>20-25</vt:lpstr>
      <vt:lpstr>26</vt:lpstr>
      <vt:lpstr>27-29</vt:lpstr>
      <vt:lpstr>30-31</vt:lpstr>
      <vt:lpstr>32</vt:lpstr>
      <vt:lpstr>率(印刷不要）</vt:lpstr>
      <vt:lpstr>'11-12'!Print_Area</vt:lpstr>
      <vt:lpstr>'1-2'!Print_Area</vt:lpstr>
      <vt:lpstr>'15'!Print_Area</vt:lpstr>
      <vt:lpstr>'16'!Print_Area</vt:lpstr>
      <vt:lpstr>'17'!Print_Area</vt:lpstr>
      <vt:lpstr>'18'!Print_Area</vt:lpstr>
      <vt:lpstr>'20-25'!Print_Area</vt:lpstr>
      <vt:lpstr>'26'!Print_Area</vt:lpstr>
      <vt:lpstr>'27-29'!Print_Area</vt:lpstr>
      <vt:lpstr>'3'!Print_Area</vt:lpstr>
      <vt:lpstr>'30-31'!Print_Area</vt:lpstr>
      <vt:lpstr>'32'!Print_Area</vt:lpstr>
      <vt:lpstr>'4'!Print_Area</vt:lpstr>
      <vt:lpstr>'5'!Print_Area</vt:lpstr>
      <vt:lpstr>'6'!Print_Area</vt:lpstr>
      <vt:lpstr>'7'!Print_Area</vt:lpstr>
      <vt:lpstr>'8'!Print_Area</vt:lpstr>
      <vt:lpstr>'9-10'!Print_Area</vt:lpstr>
      <vt:lpstr>'11-12'!Print_Titles</vt:lpstr>
      <vt:lpstr>'1-2'!Print_Titles</vt:lpstr>
      <vt:lpstr>'13-14'!Print_Titles</vt:lpstr>
      <vt:lpstr>'18'!Print_Titles</vt:lpstr>
      <vt:lpstr>'20-25'!Print_Titles</vt:lpstr>
      <vt:lpstr>'27-29'!Print_Titles</vt:lpstr>
      <vt:lpstr>'30-31'!Print_Titles</vt:lpstr>
      <vt:lpstr>'6'!Print_Titles</vt:lpstr>
      <vt:lpstr>'9-10'!Print_Titles</vt:lpstr>
      <vt:lpstr>'27-29'!Print_Titles_MI</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兵庫県生活衛生課</cp:lastModifiedBy>
  <cp:lastPrinted>2023-03-06T02:28:16Z</cp:lastPrinted>
  <dcterms:created xsi:type="dcterms:W3CDTF">2001-12-27T23:32:37Z</dcterms:created>
  <dcterms:modified xsi:type="dcterms:W3CDTF">2023-03-08T05:55:03Z</dcterms:modified>
</cp:coreProperties>
</file>