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mc:AlternateContent xmlns:mc="http://schemas.openxmlformats.org/markup-compatibility/2006">
    <mc:Choice Requires="x15">
      <x15ac:absPath xmlns:x15ac="http://schemas.microsoft.com/office/spreadsheetml/2010/11/ac" url="\\Fs00e\共有フォルダ32\12105900-030水道班\調査関係\水道統計\現況調書\現況調書（H30）\HP用\"/>
    </mc:Choice>
  </mc:AlternateContent>
  <xr:revisionPtr revIDLastSave="0" documentId="13_ncr:1_{42B3C5B2-F645-454C-BBD4-5A82AAEC1C27}" xr6:coauthVersionLast="36" xr6:coauthVersionMax="36" xr10:uidLastSave="{00000000-0000-0000-0000-000000000000}"/>
  <bookViews>
    <workbookView xWindow="4980" yWindow="-15" windowWidth="7575" windowHeight="8625" tabRatio="777" firstSheet="1" activeTab="1" xr2:uid="{00000000-000D-0000-FFFF-FFFF00000000}"/>
  </bookViews>
  <sheets>
    <sheet name="元データ（印刷不要）" sheetId="1" r:id="rId1"/>
    <sheet name="目次" sheetId="40" r:id="rId2"/>
    <sheet name="1-2" sheetId="14" r:id="rId3"/>
    <sheet name="3" sheetId="13" r:id="rId4"/>
    <sheet name="4" sheetId="12" r:id="rId5"/>
    <sheet name="5" sheetId="18" r:id="rId6"/>
    <sheet name="6" sheetId="19" r:id="rId7"/>
    <sheet name="7" sheetId="20" r:id="rId8"/>
    <sheet name="8" sheetId="39" r:id="rId9"/>
    <sheet name="9-10" sheetId="37" r:id="rId10"/>
    <sheet name="11-12" sheetId="38" r:id="rId11"/>
    <sheet name="13-14" sheetId="21" r:id="rId12"/>
    <sheet name="15" sheetId="55" r:id="rId13"/>
    <sheet name="16" sheetId="23" r:id="rId14"/>
    <sheet name="17" sheetId="35" r:id="rId15"/>
    <sheet name="18" sheetId="36" r:id="rId16"/>
    <sheet name="19" sheetId="26" r:id="rId17"/>
    <sheet name="20-24" sheetId="27" r:id="rId18"/>
    <sheet name="25" sheetId="28" r:id="rId19"/>
    <sheet name="26-28" sheetId="30" r:id="rId20"/>
    <sheet name="29-30" sheetId="56" r:id="rId21"/>
    <sheet name="31" sheetId="58" r:id="rId22"/>
    <sheet name="率(印刷不要）" sheetId="57" r:id="rId23"/>
  </sheets>
  <definedNames>
    <definedName name="_xlnm._FilterDatabase" localSheetId="15" hidden="1">'18'!$A$6:$AJ$23</definedName>
    <definedName name="_xlnm._FilterDatabase" localSheetId="17" hidden="1">'20-24'!$A$4:$W$177</definedName>
    <definedName name="_xlnm._FilterDatabase" localSheetId="19" hidden="1">'26-28'!$A$1:$J$76</definedName>
    <definedName name="_xlnm._FilterDatabase" localSheetId="20" hidden="1">'29-30'!$AG$3:$AI$52</definedName>
    <definedName name="_xlnm._FilterDatabase" localSheetId="6" hidden="1">'6'!$A$5:$R$47</definedName>
    <definedName name="_xlnm._FilterDatabase" localSheetId="9" hidden="1">'9-10'!$B$6:$AH$51</definedName>
    <definedName name="_xlnm.Print_Area" localSheetId="10">'11-12'!$B$1:$W$53</definedName>
    <definedName name="_xlnm.Print_Area" localSheetId="2">'1-2'!$A$1:$AC$62</definedName>
    <definedName name="_xlnm.Print_Area" localSheetId="11">'13-14'!$A$1:$G$85</definedName>
    <definedName name="_xlnm.Print_Area" localSheetId="12">'15'!$A$1:$I$55</definedName>
    <definedName name="_xlnm.Print_Area" localSheetId="13">'16'!$A$1:$O$9</definedName>
    <definedName name="_xlnm.Print_Area" localSheetId="14">'17'!$A$1:$AC$25</definedName>
    <definedName name="_xlnm.Print_Area" localSheetId="15">'18'!$C$1:$AG$23</definedName>
    <definedName name="_xlnm.Print_Area" localSheetId="17">'20-24'!$A$1:$R$177</definedName>
    <definedName name="_xlnm.Print_Area" localSheetId="18">'25'!$A$1:$H$22</definedName>
    <definedName name="_xlnm.Print_Area" localSheetId="19">'26-28'!$A$1:$J$77</definedName>
    <definedName name="_xlnm.Print_Area" localSheetId="20">'29-30'!$A$1:$AI$65</definedName>
    <definedName name="_xlnm.Print_Area" localSheetId="3">'3'!$A$1:$J$59</definedName>
    <definedName name="_xlnm.Print_Area" localSheetId="21">'31'!$A$1:$R$54</definedName>
    <definedName name="_xlnm.Print_Area" localSheetId="4">'4'!$A$1:$N$36</definedName>
    <definedName name="_xlnm.Print_Area" localSheetId="5">'5'!$A$1:$R$26</definedName>
    <definedName name="_xlnm.Print_Area" localSheetId="6">'6'!$A$1:$R$48</definedName>
    <definedName name="_xlnm.Print_Area" localSheetId="7">'7'!$B$1:$AE$50</definedName>
    <definedName name="_xlnm.Print_Area" localSheetId="8">'8'!$A$1:$S$25</definedName>
    <definedName name="_xlnm.Print_Area" localSheetId="9">'9-10'!$B$1:$AE$54</definedName>
    <definedName name="_xlnm.Print_Titles" localSheetId="10">'11-12'!$1:$5</definedName>
    <definedName name="_xlnm.Print_Titles" localSheetId="2">'1-2'!$2:$6</definedName>
    <definedName name="_xlnm.Print_Titles" localSheetId="11">'13-14'!$1:$3</definedName>
    <definedName name="_xlnm.Print_Titles" localSheetId="15">'18'!$1:$6</definedName>
    <definedName name="_xlnm.Print_Titles" localSheetId="17">'20-24'!$1:$4</definedName>
    <definedName name="_xlnm.Print_Titles" localSheetId="19">'26-28'!$1:$5</definedName>
    <definedName name="_xlnm.Print_Titles" localSheetId="20">'29-30'!$1:$3</definedName>
    <definedName name="_xlnm.Print_Titles" localSheetId="6">'6'!$1:$5</definedName>
    <definedName name="_xlnm.Print_Titles" localSheetId="9">'9-10'!$1:$6</definedName>
    <definedName name="Print_Titles_MI" localSheetId="19">'26-28'!$1:$1</definedName>
    <definedName name="Z_F04A18A1_0768_11D7_A848_00000E98F47E_.wvu.PrintArea" localSheetId="2" hidden="1">'1-2'!$B$1:$AC$51</definedName>
  </definedNames>
  <calcPr calcId="191029"/>
</workbook>
</file>

<file path=xl/calcChain.xml><?xml version="1.0" encoding="utf-8"?>
<calcChain xmlns="http://schemas.openxmlformats.org/spreadsheetml/2006/main">
  <c r="S25" i="39" l="1"/>
  <c r="S15" i="39"/>
  <c r="S9" i="39"/>
  <c r="Y24" i="35" l="1"/>
  <c r="X24" i="35"/>
  <c r="C21" i="18"/>
  <c r="D21" i="18"/>
  <c r="F21" i="18"/>
  <c r="H21" i="18"/>
  <c r="I21" i="18"/>
  <c r="L21" i="18"/>
  <c r="M21" i="18"/>
  <c r="O21" i="18"/>
  <c r="P21" i="18"/>
  <c r="R22" i="18"/>
  <c r="N21" i="18"/>
  <c r="K21" i="18"/>
  <c r="L22" i="18"/>
  <c r="J21" i="18"/>
  <c r="G22" i="18"/>
  <c r="G21" i="18"/>
  <c r="K9" i="18"/>
  <c r="N48" i="20"/>
  <c r="F23" i="39"/>
  <c r="R23" i="39"/>
  <c r="S23" i="39" s="1"/>
  <c r="Q23" i="39"/>
  <c r="P23" i="39"/>
  <c r="O23" i="39"/>
  <c r="N23" i="39"/>
  <c r="M23" i="39"/>
  <c r="L23" i="39"/>
  <c r="K23" i="39"/>
  <c r="J23" i="39"/>
  <c r="I23" i="39"/>
  <c r="H23" i="39"/>
  <c r="G23" i="39"/>
  <c r="E23" i="39"/>
  <c r="D23" i="39"/>
  <c r="W24" i="26"/>
  <c r="AD44" i="56"/>
  <c r="AC48" i="20"/>
  <c r="AD48" i="20"/>
  <c r="X12" i="20"/>
  <c r="N21" i="19"/>
  <c r="F10" i="35"/>
  <c r="R24" i="39"/>
  <c r="Q24" i="39"/>
  <c r="K24" i="39"/>
  <c r="G24" i="39"/>
  <c r="P24" i="39"/>
  <c r="O24" i="39"/>
  <c r="N24" i="39"/>
  <c r="M24" i="39"/>
  <c r="L24" i="39"/>
  <c r="J24" i="39"/>
  <c r="I24" i="39"/>
  <c r="H24" i="39"/>
  <c r="F24" i="39"/>
  <c r="E24" i="39"/>
  <c r="S24" i="39" s="1"/>
  <c r="D24" i="39"/>
  <c r="E22" i="18"/>
  <c r="O48" i="20"/>
  <c r="O22" i="18"/>
  <c r="C22" i="18"/>
  <c r="D22" i="18"/>
  <c r="K177" i="27"/>
  <c r="X61" i="14"/>
  <c r="W61" i="14"/>
  <c r="P22" i="18"/>
  <c r="M22" i="18"/>
  <c r="K22" i="18"/>
  <c r="H22" i="18"/>
  <c r="N46" i="19"/>
  <c r="Q46" i="19"/>
  <c r="J46" i="19"/>
  <c r="J22" i="18" s="1"/>
  <c r="I46" i="19"/>
  <c r="I22" i="18" s="1"/>
  <c r="N22" i="18"/>
  <c r="Q22" i="18" s="1"/>
  <c r="F61" i="14"/>
  <c r="Y61" i="14"/>
  <c r="E5" i="57"/>
  <c r="F5" i="57"/>
  <c r="G5" i="57"/>
  <c r="I5" i="57"/>
  <c r="E8" i="57"/>
  <c r="F8" i="57"/>
  <c r="G8" i="57"/>
  <c r="I8" i="57"/>
  <c r="E11" i="57"/>
  <c r="F11" i="57"/>
  <c r="G11" i="57"/>
  <c r="I11" i="57"/>
  <c r="S40" i="56"/>
  <c r="V51" i="37"/>
  <c r="AB51" i="37"/>
  <c r="AA51" i="37"/>
  <c r="S48" i="20"/>
  <c r="M48" i="20"/>
  <c r="W48" i="20" s="1"/>
  <c r="AE48" i="20"/>
  <c r="AB48" i="20"/>
  <c r="G48" i="20"/>
  <c r="H48" i="20"/>
  <c r="I48" i="20"/>
  <c r="J48" i="20"/>
  <c r="K48" i="20"/>
  <c r="L48" i="20"/>
  <c r="P48" i="20"/>
  <c r="Q48" i="20"/>
  <c r="R48" i="20"/>
  <c r="T48" i="20"/>
  <c r="U48" i="20"/>
  <c r="Q177" i="27"/>
  <c r="G177" i="27"/>
  <c r="F177" i="27"/>
  <c r="H6" i="23"/>
  <c r="E48" i="20"/>
  <c r="F48" i="20"/>
  <c r="C48" i="20"/>
  <c r="L61" i="14"/>
  <c r="N61" i="14" s="1"/>
  <c r="C47" i="19"/>
  <c r="H61" i="14"/>
  <c r="X60" i="14"/>
  <c r="W60" i="14"/>
  <c r="L60" i="14"/>
  <c r="N60" i="14"/>
  <c r="F60" i="14"/>
  <c r="H60" i="14"/>
  <c r="Y60" i="14"/>
  <c r="AD45" i="56"/>
  <c r="E21" i="28"/>
  <c r="K23" i="26"/>
  <c r="H23" i="26"/>
  <c r="E23" i="26"/>
  <c r="R9" i="39"/>
  <c r="E9" i="39"/>
  <c r="R15" i="39"/>
  <c r="E15" i="39"/>
  <c r="R8" i="39"/>
  <c r="E8" i="39"/>
  <c r="W24" i="35"/>
  <c r="C40" i="56"/>
  <c r="C46" i="56" s="1"/>
  <c r="N50" i="38"/>
  <c r="L50" i="38"/>
  <c r="J50" i="38"/>
  <c r="K10" i="18"/>
  <c r="AE40" i="56"/>
  <c r="AF40" i="56"/>
  <c r="AF46" i="56"/>
  <c r="AG40" i="56"/>
  <c r="AG46" i="56" s="1"/>
  <c r="AH40" i="56"/>
  <c r="AH46" i="56"/>
  <c r="AD4" i="56"/>
  <c r="AD40" i="56" s="1"/>
  <c r="AD46" i="56" s="1"/>
  <c r="AD5" i="56"/>
  <c r="AD6" i="56"/>
  <c r="AD7" i="56"/>
  <c r="AD8" i="56"/>
  <c r="AD9" i="56"/>
  <c r="AD10" i="56"/>
  <c r="AD11" i="56"/>
  <c r="AD12" i="56"/>
  <c r="AD13" i="56"/>
  <c r="AD14" i="56"/>
  <c r="AD15" i="56"/>
  <c r="AD16" i="56"/>
  <c r="AD17" i="56"/>
  <c r="AD18" i="56"/>
  <c r="AD19" i="56"/>
  <c r="AD20" i="56"/>
  <c r="AD21" i="56"/>
  <c r="AD22" i="56"/>
  <c r="AD23" i="56"/>
  <c r="AD24" i="56"/>
  <c r="AD25" i="56"/>
  <c r="AD26" i="56"/>
  <c r="AD27" i="56"/>
  <c r="AD28" i="56"/>
  <c r="AD29" i="56"/>
  <c r="AD30" i="56"/>
  <c r="AD31" i="56"/>
  <c r="AD32" i="56"/>
  <c r="AD33" i="56"/>
  <c r="AD35" i="56"/>
  <c r="AD36" i="56"/>
  <c r="AD37" i="56"/>
  <c r="AD38" i="56"/>
  <c r="AD39" i="56"/>
  <c r="E40" i="56"/>
  <c r="F40" i="56"/>
  <c r="F46" i="56" s="1"/>
  <c r="G40" i="56"/>
  <c r="H40" i="56"/>
  <c r="H46" i="56"/>
  <c r="I40" i="56"/>
  <c r="I46" i="56" s="1"/>
  <c r="J40" i="56"/>
  <c r="J46" i="56"/>
  <c r="K40" i="56"/>
  <c r="L40" i="56"/>
  <c r="L46" i="56"/>
  <c r="M40" i="56"/>
  <c r="M46" i="56" s="1"/>
  <c r="N40" i="56"/>
  <c r="N46" i="56"/>
  <c r="O40" i="56"/>
  <c r="O46" i="56" s="1"/>
  <c r="P40" i="56"/>
  <c r="P46" i="56"/>
  <c r="Q40" i="56"/>
  <c r="Q46" i="56"/>
  <c r="R40" i="56"/>
  <c r="R46" i="56" s="1"/>
  <c r="T40" i="56"/>
  <c r="T46" i="56"/>
  <c r="U40" i="56"/>
  <c r="U46" i="56" s="1"/>
  <c r="V40" i="56"/>
  <c r="V46" i="56"/>
  <c r="W40" i="56"/>
  <c r="X40" i="56"/>
  <c r="X46" i="56"/>
  <c r="Y40" i="56"/>
  <c r="Y46" i="56" s="1"/>
  <c r="Z40" i="56"/>
  <c r="Z46" i="56"/>
  <c r="AA40" i="56"/>
  <c r="AB40" i="56"/>
  <c r="AB46" i="56" s="1"/>
  <c r="AC40" i="56"/>
  <c r="AC46" i="56"/>
  <c r="D40" i="56"/>
  <c r="B40" i="56"/>
  <c r="B46" i="56"/>
  <c r="F74" i="30"/>
  <c r="K50" i="38"/>
  <c r="Y59" i="14"/>
  <c r="I50" i="38"/>
  <c r="W51" i="37"/>
  <c r="D51" i="37"/>
  <c r="K47" i="19"/>
  <c r="L47" i="19"/>
  <c r="M47" i="19"/>
  <c r="N47" i="19" s="1"/>
  <c r="Q47" i="19" s="1"/>
  <c r="Y7" i="20"/>
  <c r="Z7" i="20" s="1"/>
  <c r="Y8" i="20"/>
  <c r="Y9" i="20"/>
  <c r="Z9" i="20" s="1"/>
  <c r="Y10" i="20"/>
  <c r="Y11" i="20"/>
  <c r="Z11" i="20"/>
  <c r="Y12" i="20"/>
  <c r="Y13" i="20"/>
  <c r="Y14" i="20"/>
  <c r="Y15" i="20"/>
  <c r="Z15" i="20" s="1"/>
  <c r="Y16" i="20"/>
  <c r="Y17" i="20"/>
  <c r="Z17" i="20"/>
  <c r="Y18" i="20"/>
  <c r="Y19" i="20"/>
  <c r="Z19" i="20"/>
  <c r="Y20" i="20"/>
  <c r="Z20" i="20" s="1"/>
  <c r="Y21" i="20"/>
  <c r="Z21" i="20" s="1"/>
  <c r="Y22" i="20"/>
  <c r="Y23" i="20"/>
  <c r="Z23" i="20" s="1"/>
  <c r="Y24" i="20"/>
  <c r="Y25" i="20"/>
  <c r="Z25" i="20"/>
  <c r="Y26" i="20"/>
  <c r="Y27" i="20"/>
  <c r="Z27" i="20"/>
  <c r="Y28" i="20"/>
  <c r="Z28" i="20" s="1"/>
  <c r="Y29" i="20"/>
  <c r="Y30" i="20"/>
  <c r="Y31" i="20"/>
  <c r="Z31" i="20"/>
  <c r="Y32" i="20"/>
  <c r="Y33" i="20"/>
  <c r="Z33" i="20"/>
  <c r="Y34" i="20"/>
  <c r="Z34" i="20" s="1"/>
  <c r="Y35" i="20"/>
  <c r="Z35" i="20" s="1"/>
  <c r="Y36" i="20"/>
  <c r="Y37" i="20"/>
  <c r="Z37" i="20" s="1"/>
  <c r="Y38" i="20"/>
  <c r="Y39" i="20"/>
  <c r="Z39" i="20"/>
  <c r="Y40" i="20"/>
  <c r="Y41" i="20"/>
  <c r="Y42" i="20"/>
  <c r="Y43" i="20"/>
  <c r="Z43" i="20" s="1"/>
  <c r="Y44" i="20"/>
  <c r="Y45" i="20"/>
  <c r="Y47" i="20"/>
  <c r="Z47" i="20" s="1"/>
  <c r="W42" i="20"/>
  <c r="J42" i="19"/>
  <c r="G74" i="30"/>
  <c r="C74" i="30"/>
  <c r="D24" i="35"/>
  <c r="AA23" i="36"/>
  <c r="Z23" i="36"/>
  <c r="D11" i="18"/>
  <c r="D25" i="18" s="1"/>
  <c r="P12" i="39"/>
  <c r="P18" i="39"/>
  <c r="P14" i="39"/>
  <c r="N12" i="39"/>
  <c r="N13" i="39"/>
  <c r="H13" i="39"/>
  <c r="H51" i="37"/>
  <c r="N23" i="36"/>
  <c r="D48" i="55"/>
  <c r="F51" i="37"/>
  <c r="V7" i="20"/>
  <c r="V48" i="20" s="1"/>
  <c r="W7" i="20"/>
  <c r="X7" i="20"/>
  <c r="V8" i="20"/>
  <c r="W8" i="20"/>
  <c r="X8" i="20"/>
  <c r="V9" i="20"/>
  <c r="W9" i="20"/>
  <c r="X9" i="20"/>
  <c r="V10" i="20"/>
  <c r="W10" i="20"/>
  <c r="X10" i="20"/>
  <c r="X48" i="20" s="1"/>
  <c r="V11" i="20"/>
  <c r="W11" i="20"/>
  <c r="X11" i="20"/>
  <c r="V12" i="20"/>
  <c r="W12" i="20"/>
  <c r="V13" i="20"/>
  <c r="W13" i="20"/>
  <c r="X13" i="20"/>
  <c r="XFD13" i="20" s="1"/>
  <c r="V14" i="20"/>
  <c r="W14" i="20"/>
  <c r="X14" i="20"/>
  <c r="V15" i="20"/>
  <c r="W15" i="20"/>
  <c r="X15" i="20"/>
  <c r="V16" i="20"/>
  <c r="W16" i="20"/>
  <c r="X16" i="20"/>
  <c r="V17" i="20"/>
  <c r="W17" i="20"/>
  <c r="X17" i="20"/>
  <c r="V18" i="20"/>
  <c r="W18" i="20"/>
  <c r="X18" i="20"/>
  <c r="V19" i="20"/>
  <c r="W19" i="20"/>
  <c r="X19" i="20"/>
  <c r="V20" i="20"/>
  <c r="W20" i="20"/>
  <c r="X20" i="20"/>
  <c r="V21" i="20"/>
  <c r="W21" i="20"/>
  <c r="X21" i="20"/>
  <c r="V22" i="20"/>
  <c r="W22" i="20"/>
  <c r="X22" i="20"/>
  <c r="V23" i="20"/>
  <c r="W23" i="20"/>
  <c r="X23" i="20"/>
  <c r="V24" i="20"/>
  <c r="W24" i="20"/>
  <c r="X24" i="20"/>
  <c r="V25" i="20"/>
  <c r="W25" i="20"/>
  <c r="X25" i="20"/>
  <c r="V26" i="20"/>
  <c r="W26" i="20"/>
  <c r="X26" i="20"/>
  <c r="V27" i="20"/>
  <c r="W27" i="20"/>
  <c r="X27" i="20"/>
  <c r="V28" i="20"/>
  <c r="W28" i="20"/>
  <c r="X28" i="20"/>
  <c r="V29" i="20"/>
  <c r="W29" i="20"/>
  <c r="X29" i="20"/>
  <c r="V30" i="20"/>
  <c r="W30" i="20"/>
  <c r="X30" i="20"/>
  <c r="V31" i="20"/>
  <c r="W31" i="20"/>
  <c r="X31" i="20"/>
  <c r="V32" i="20"/>
  <c r="W32" i="20"/>
  <c r="X32" i="20"/>
  <c r="V33" i="20"/>
  <c r="W33" i="20"/>
  <c r="X33" i="20"/>
  <c r="V34" i="20"/>
  <c r="W34" i="20"/>
  <c r="X34" i="20"/>
  <c r="V35" i="20"/>
  <c r="W35" i="20"/>
  <c r="X35" i="20"/>
  <c r="V36" i="20"/>
  <c r="W36" i="20"/>
  <c r="X36" i="20"/>
  <c r="V37" i="20"/>
  <c r="W37" i="20"/>
  <c r="X37" i="20"/>
  <c r="V38" i="20"/>
  <c r="W38" i="20"/>
  <c r="X38" i="20"/>
  <c r="V39" i="20"/>
  <c r="W39" i="20"/>
  <c r="X39" i="20"/>
  <c r="V40" i="20"/>
  <c r="X40" i="20"/>
  <c r="V41" i="20"/>
  <c r="X41" i="20"/>
  <c r="V42" i="20"/>
  <c r="X42" i="20"/>
  <c r="V43" i="20"/>
  <c r="W43" i="20"/>
  <c r="X43" i="20"/>
  <c r="V44" i="20"/>
  <c r="W44" i="20"/>
  <c r="X44" i="20"/>
  <c r="V45" i="20"/>
  <c r="W45" i="20"/>
  <c r="X45" i="20"/>
  <c r="V47" i="20"/>
  <c r="W47" i="20"/>
  <c r="X47" i="20"/>
  <c r="E15" i="18"/>
  <c r="D50" i="38"/>
  <c r="H50" i="55"/>
  <c r="G50" i="55"/>
  <c r="F50" i="55"/>
  <c r="E50" i="55"/>
  <c r="D50" i="55"/>
  <c r="H48" i="55"/>
  <c r="G48" i="55"/>
  <c r="F48" i="55"/>
  <c r="E48" i="55"/>
  <c r="G6" i="28"/>
  <c r="G7" i="28"/>
  <c r="G8" i="28"/>
  <c r="G16" i="28"/>
  <c r="AG9" i="36"/>
  <c r="AG8" i="36"/>
  <c r="AG7" i="36"/>
  <c r="H7" i="23"/>
  <c r="H5" i="23"/>
  <c r="Q15" i="39"/>
  <c r="Q51" i="37"/>
  <c r="H15" i="39"/>
  <c r="D15" i="39"/>
  <c r="G15" i="39"/>
  <c r="I15" i="39"/>
  <c r="J15" i="39"/>
  <c r="K15" i="39"/>
  <c r="L15" i="39"/>
  <c r="M15" i="39"/>
  <c r="O15" i="39"/>
  <c r="N15" i="39"/>
  <c r="N25" i="39" s="1"/>
  <c r="P15" i="39"/>
  <c r="F15" i="39"/>
  <c r="N8" i="19"/>
  <c r="Y58" i="14"/>
  <c r="X58" i="14"/>
  <c r="W58" i="14"/>
  <c r="L58" i="14"/>
  <c r="F57" i="14"/>
  <c r="H57" i="14" s="1"/>
  <c r="L57" i="14"/>
  <c r="N57" i="14"/>
  <c r="W57" i="14"/>
  <c r="X57" i="14"/>
  <c r="AD43" i="56"/>
  <c r="AD42" i="56"/>
  <c r="AD41" i="56"/>
  <c r="AI46" i="56"/>
  <c r="AE46" i="56"/>
  <c r="AA46" i="56"/>
  <c r="W46" i="56"/>
  <c r="S46" i="56"/>
  <c r="K46" i="56"/>
  <c r="G46" i="56"/>
  <c r="E46" i="56"/>
  <c r="Z51" i="37"/>
  <c r="P7" i="18"/>
  <c r="E18" i="28"/>
  <c r="D20" i="18"/>
  <c r="E20" i="18"/>
  <c r="F20" i="18"/>
  <c r="G20" i="18"/>
  <c r="H20" i="18"/>
  <c r="K20" i="18"/>
  <c r="L20" i="18"/>
  <c r="M20" i="18"/>
  <c r="O20" i="18"/>
  <c r="P20" i="18"/>
  <c r="D19" i="18"/>
  <c r="E19" i="18"/>
  <c r="F19" i="18"/>
  <c r="G19" i="18"/>
  <c r="H19" i="18"/>
  <c r="K19" i="18"/>
  <c r="L19" i="18"/>
  <c r="M19" i="18"/>
  <c r="O19" i="18"/>
  <c r="P19" i="18"/>
  <c r="E18" i="18"/>
  <c r="F18" i="18"/>
  <c r="G18" i="18"/>
  <c r="H18" i="18"/>
  <c r="K18" i="18"/>
  <c r="L18" i="18"/>
  <c r="M18" i="18"/>
  <c r="O18" i="18"/>
  <c r="D17" i="18"/>
  <c r="E17" i="18"/>
  <c r="F17" i="18"/>
  <c r="G17" i="18"/>
  <c r="H17" i="18"/>
  <c r="K17" i="18"/>
  <c r="L17" i="18"/>
  <c r="M17" i="18"/>
  <c r="O17" i="18"/>
  <c r="D16" i="18"/>
  <c r="E16" i="18"/>
  <c r="F16" i="18"/>
  <c r="G16" i="18"/>
  <c r="H16" i="18"/>
  <c r="K16" i="18"/>
  <c r="L16" i="18"/>
  <c r="M16" i="18"/>
  <c r="O16" i="18"/>
  <c r="P16" i="18"/>
  <c r="Q16" i="18" s="1"/>
  <c r="D15" i="18"/>
  <c r="F15" i="18"/>
  <c r="G15" i="18"/>
  <c r="H15" i="18"/>
  <c r="K15" i="18"/>
  <c r="L15" i="18"/>
  <c r="M15" i="18"/>
  <c r="O15" i="18"/>
  <c r="P15" i="18"/>
  <c r="D14" i="18"/>
  <c r="E14" i="18"/>
  <c r="F14" i="18"/>
  <c r="G14" i="18"/>
  <c r="H14" i="18"/>
  <c r="K14" i="18"/>
  <c r="L14" i="18"/>
  <c r="M14" i="18"/>
  <c r="O14" i="18"/>
  <c r="P14" i="18"/>
  <c r="D13" i="18"/>
  <c r="E13" i="18"/>
  <c r="F13" i="18"/>
  <c r="G13" i="18"/>
  <c r="H13" i="18"/>
  <c r="H25" i="18" s="1"/>
  <c r="K13" i="18"/>
  <c r="L13" i="18"/>
  <c r="M13" i="18"/>
  <c r="O13" i="18"/>
  <c r="P13" i="18"/>
  <c r="D12" i="18"/>
  <c r="E12" i="18"/>
  <c r="F12" i="18"/>
  <c r="G12" i="18"/>
  <c r="H12" i="18"/>
  <c r="K12" i="18"/>
  <c r="L12" i="18"/>
  <c r="L25" i="18" s="1"/>
  <c r="M12" i="18"/>
  <c r="O12" i="18"/>
  <c r="P12" i="18"/>
  <c r="E11" i="18"/>
  <c r="F11" i="18"/>
  <c r="G11" i="18"/>
  <c r="H11" i="18"/>
  <c r="K11" i="18"/>
  <c r="L11" i="18"/>
  <c r="M11" i="18"/>
  <c r="O11" i="18"/>
  <c r="P11" i="18"/>
  <c r="D10" i="18"/>
  <c r="E10" i="18"/>
  <c r="F10" i="18"/>
  <c r="G10" i="18"/>
  <c r="H10" i="18"/>
  <c r="L10" i="18"/>
  <c r="M10" i="18"/>
  <c r="O10" i="18"/>
  <c r="P10" i="18"/>
  <c r="D9" i="18"/>
  <c r="E9" i="18"/>
  <c r="F9" i="18"/>
  <c r="G9" i="18"/>
  <c r="H9" i="18"/>
  <c r="L9" i="18"/>
  <c r="M9" i="18"/>
  <c r="O9" i="18"/>
  <c r="P9" i="18"/>
  <c r="D8" i="18"/>
  <c r="E8" i="18"/>
  <c r="F8" i="18"/>
  <c r="G8" i="18"/>
  <c r="H8" i="18"/>
  <c r="K8" i="18"/>
  <c r="K25" i="18" s="1"/>
  <c r="L8" i="18"/>
  <c r="M8" i="18"/>
  <c r="O8" i="18"/>
  <c r="P8" i="18"/>
  <c r="D7" i="18"/>
  <c r="E7" i="18"/>
  <c r="F7" i="18"/>
  <c r="G7" i="18"/>
  <c r="H7" i="18"/>
  <c r="K7" i="18"/>
  <c r="L7" i="18"/>
  <c r="M7" i="18"/>
  <c r="O7" i="18"/>
  <c r="P6" i="18"/>
  <c r="P25" i="18"/>
  <c r="K6" i="18"/>
  <c r="L6" i="18"/>
  <c r="M6" i="18"/>
  <c r="M25" i="18" s="1"/>
  <c r="O6" i="18"/>
  <c r="D6" i="18"/>
  <c r="E6" i="18"/>
  <c r="F6" i="18"/>
  <c r="G6" i="18"/>
  <c r="H6" i="18"/>
  <c r="R22" i="39"/>
  <c r="S22" i="39"/>
  <c r="Q22" i="39"/>
  <c r="R21" i="39"/>
  <c r="Q21" i="39"/>
  <c r="R19" i="39"/>
  <c r="S19" i="39"/>
  <c r="Q19" i="39"/>
  <c r="E22" i="39"/>
  <c r="F22" i="39"/>
  <c r="G22" i="39"/>
  <c r="H22" i="39"/>
  <c r="I22" i="39"/>
  <c r="J22" i="39"/>
  <c r="K22" i="39"/>
  <c r="L22" i="39"/>
  <c r="M22" i="39"/>
  <c r="O22" i="39"/>
  <c r="N22" i="39"/>
  <c r="P22" i="39"/>
  <c r="E21" i="39"/>
  <c r="F21" i="39"/>
  <c r="G21" i="39"/>
  <c r="H21" i="39"/>
  <c r="I21" i="39"/>
  <c r="J21" i="39"/>
  <c r="K21" i="39"/>
  <c r="L21" i="39"/>
  <c r="M21" i="39"/>
  <c r="O21" i="39"/>
  <c r="N21" i="39"/>
  <c r="P21" i="39"/>
  <c r="E20" i="39"/>
  <c r="F20" i="39"/>
  <c r="G20" i="39"/>
  <c r="H20" i="39"/>
  <c r="I20" i="39"/>
  <c r="J20" i="39"/>
  <c r="K20" i="39"/>
  <c r="L20" i="39"/>
  <c r="M20" i="39"/>
  <c r="O20" i="39"/>
  <c r="N20" i="39"/>
  <c r="P20" i="39"/>
  <c r="P19" i="39"/>
  <c r="N19" i="39"/>
  <c r="O19" i="39"/>
  <c r="M19" i="39"/>
  <c r="L19" i="39"/>
  <c r="K19" i="39"/>
  <c r="J19" i="39"/>
  <c r="I19" i="39"/>
  <c r="H19" i="39"/>
  <c r="G19" i="39"/>
  <c r="F19" i="39"/>
  <c r="E19" i="39"/>
  <c r="E18" i="39"/>
  <c r="F18" i="39"/>
  <c r="G18" i="39"/>
  <c r="H18" i="39"/>
  <c r="I18" i="39"/>
  <c r="J18" i="39"/>
  <c r="K18" i="39"/>
  <c r="L18" i="39"/>
  <c r="M18" i="39"/>
  <c r="O18" i="39"/>
  <c r="N18" i="39"/>
  <c r="E17" i="39"/>
  <c r="F17" i="39"/>
  <c r="G17" i="39"/>
  <c r="H17" i="39"/>
  <c r="I17" i="39"/>
  <c r="J17" i="39"/>
  <c r="K17" i="39"/>
  <c r="L17" i="39"/>
  <c r="M17" i="39"/>
  <c r="O17" i="39"/>
  <c r="N17" i="39"/>
  <c r="P17" i="39"/>
  <c r="E16" i="39"/>
  <c r="F16" i="39"/>
  <c r="G16" i="39"/>
  <c r="H16" i="39"/>
  <c r="I16" i="39"/>
  <c r="J16" i="39"/>
  <c r="K16" i="39"/>
  <c r="L16" i="39"/>
  <c r="M16" i="39"/>
  <c r="O16" i="39"/>
  <c r="N16" i="39"/>
  <c r="P16" i="39"/>
  <c r="E14" i="39"/>
  <c r="F14" i="39"/>
  <c r="F25" i="39" s="1"/>
  <c r="G14" i="39"/>
  <c r="H14" i="39"/>
  <c r="I14" i="39"/>
  <c r="J14" i="39"/>
  <c r="J25" i="39" s="1"/>
  <c r="K14" i="39"/>
  <c r="L14" i="39"/>
  <c r="M14" i="39"/>
  <c r="O14" i="39"/>
  <c r="N14" i="39"/>
  <c r="E13" i="39"/>
  <c r="F13" i="39"/>
  <c r="G13" i="39"/>
  <c r="G25" i="39" s="1"/>
  <c r="I13" i="39"/>
  <c r="J13" i="39"/>
  <c r="K13" i="39"/>
  <c r="L13" i="39"/>
  <c r="M13" i="39"/>
  <c r="O13" i="39"/>
  <c r="P13" i="39"/>
  <c r="E12" i="39"/>
  <c r="F12" i="39"/>
  <c r="G12" i="39"/>
  <c r="H12" i="39"/>
  <c r="I12" i="39"/>
  <c r="J12" i="39"/>
  <c r="K12" i="39"/>
  <c r="L12" i="39"/>
  <c r="M12" i="39"/>
  <c r="O12" i="39"/>
  <c r="E11" i="39"/>
  <c r="S11" i="39"/>
  <c r="F11" i="39"/>
  <c r="G11" i="39"/>
  <c r="H11" i="39"/>
  <c r="I11" i="39"/>
  <c r="J11" i="39"/>
  <c r="K11" i="39"/>
  <c r="L11" i="39"/>
  <c r="M11" i="39"/>
  <c r="O11" i="39"/>
  <c r="N11" i="39"/>
  <c r="P11" i="39"/>
  <c r="E10" i="39"/>
  <c r="E25" i="39" s="1"/>
  <c r="F10" i="39"/>
  <c r="G10" i="39"/>
  <c r="H10" i="39"/>
  <c r="I10" i="39"/>
  <c r="J10" i="39"/>
  <c r="K10" i="39"/>
  <c r="L10" i="39"/>
  <c r="M10" i="39"/>
  <c r="O10" i="39"/>
  <c r="N10" i="39"/>
  <c r="P10" i="39"/>
  <c r="P25" i="39" s="1"/>
  <c r="F9" i="39"/>
  <c r="G9" i="39"/>
  <c r="H9" i="39"/>
  <c r="I9" i="39"/>
  <c r="J9" i="39"/>
  <c r="K9" i="39"/>
  <c r="L9" i="39"/>
  <c r="M9" i="39"/>
  <c r="M25" i="39" s="1"/>
  <c r="O9" i="39"/>
  <c r="N9" i="39"/>
  <c r="P9" i="39"/>
  <c r="Q8" i="39"/>
  <c r="Q25" i="39" s="1"/>
  <c r="F8" i="39"/>
  <c r="G8" i="39"/>
  <c r="H8" i="39"/>
  <c r="H25" i="39"/>
  <c r="I8" i="39"/>
  <c r="I25" i="39" s="1"/>
  <c r="J8" i="39"/>
  <c r="K8" i="39"/>
  <c r="K25" i="39" s="1"/>
  <c r="L8" i="39"/>
  <c r="M8" i="39"/>
  <c r="O8" i="39"/>
  <c r="O25" i="39"/>
  <c r="N8" i="39"/>
  <c r="P8" i="39"/>
  <c r="D22" i="39"/>
  <c r="D21" i="39"/>
  <c r="D19" i="39"/>
  <c r="D12" i="39"/>
  <c r="D8" i="39"/>
  <c r="S24" i="26"/>
  <c r="T24" i="26"/>
  <c r="U24" i="26"/>
  <c r="R24" i="26"/>
  <c r="W7" i="38"/>
  <c r="W29" i="38"/>
  <c r="S7" i="38"/>
  <c r="T7" i="38"/>
  <c r="U7" i="38"/>
  <c r="V7" i="38"/>
  <c r="S8" i="38"/>
  <c r="T8" i="38"/>
  <c r="U8" i="38"/>
  <c r="V8" i="38"/>
  <c r="W8" i="38"/>
  <c r="S9" i="38"/>
  <c r="T9" i="38"/>
  <c r="U9" i="38"/>
  <c r="V9" i="38"/>
  <c r="W9" i="38"/>
  <c r="S10" i="38"/>
  <c r="T10" i="38"/>
  <c r="U10" i="38"/>
  <c r="V10" i="38"/>
  <c r="W10" i="38"/>
  <c r="S11" i="38"/>
  <c r="T11" i="38"/>
  <c r="U11" i="38"/>
  <c r="V11" i="38"/>
  <c r="W11" i="38"/>
  <c r="S12" i="38"/>
  <c r="T12" i="38"/>
  <c r="U12" i="38"/>
  <c r="V12" i="38"/>
  <c r="W12" i="38"/>
  <c r="S13" i="38"/>
  <c r="T13" i="38"/>
  <c r="U13" i="38"/>
  <c r="V13" i="38"/>
  <c r="W13" i="38"/>
  <c r="S14" i="38"/>
  <c r="T14" i="38"/>
  <c r="U14" i="38"/>
  <c r="V14" i="38"/>
  <c r="W14" i="38"/>
  <c r="S15" i="38"/>
  <c r="T15" i="38"/>
  <c r="U15" i="38"/>
  <c r="V15" i="38"/>
  <c r="W15" i="38"/>
  <c r="S16" i="38"/>
  <c r="T16" i="38"/>
  <c r="U16" i="38"/>
  <c r="V16" i="38"/>
  <c r="W16" i="38"/>
  <c r="S17" i="38"/>
  <c r="T17" i="38"/>
  <c r="U17" i="38"/>
  <c r="V17" i="38"/>
  <c r="W17" i="38"/>
  <c r="S18" i="38"/>
  <c r="T18" i="38"/>
  <c r="U18" i="38"/>
  <c r="V18" i="38"/>
  <c r="W18" i="38"/>
  <c r="S19" i="38"/>
  <c r="T19" i="38"/>
  <c r="U19" i="38"/>
  <c r="V19" i="38"/>
  <c r="W19" i="38"/>
  <c r="S20" i="38"/>
  <c r="T20" i="38"/>
  <c r="U20" i="38"/>
  <c r="V20" i="38"/>
  <c r="W20" i="38"/>
  <c r="S21" i="38"/>
  <c r="T21" i="38"/>
  <c r="U21" i="38"/>
  <c r="V21" i="38"/>
  <c r="W21" i="38"/>
  <c r="S22" i="38"/>
  <c r="T22" i="38"/>
  <c r="U22" i="38"/>
  <c r="V22" i="38"/>
  <c r="W22" i="38"/>
  <c r="S23" i="38"/>
  <c r="T23" i="38"/>
  <c r="U23" i="38"/>
  <c r="V23" i="38"/>
  <c r="W23" i="38"/>
  <c r="S24" i="38"/>
  <c r="T24" i="38"/>
  <c r="U24" i="38"/>
  <c r="V24" i="38"/>
  <c r="W24" i="38"/>
  <c r="S25" i="38"/>
  <c r="T25" i="38"/>
  <c r="U25" i="38"/>
  <c r="V25" i="38"/>
  <c r="W25" i="38"/>
  <c r="S26" i="38"/>
  <c r="T26" i="38"/>
  <c r="U26" i="38"/>
  <c r="V26" i="38"/>
  <c r="W26" i="38"/>
  <c r="S27" i="38"/>
  <c r="T27" i="38"/>
  <c r="U27" i="38"/>
  <c r="V27" i="38"/>
  <c r="W27" i="38"/>
  <c r="S28" i="38"/>
  <c r="T28" i="38"/>
  <c r="U28" i="38"/>
  <c r="V28" i="38"/>
  <c r="W28" i="38"/>
  <c r="S29" i="38"/>
  <c r="T29" i="38"/>
  <c r="U29" i="38"/>
  <c r="V29" i="38"/>
  <c r="S30" i="38"/>
  <c r="T30" i="38"/>
  <c r="U30" i="38"/>
  <c r="V30" i="38"/>
  <c r="W30" i="38"/>
  <c r="S31" i="38"/>
  <c r="T31" i="38"/>
  <c r="U31" i="38"/>
  <c r="V31" i="38"/>
  <c r="W31" i="38"/>
  <c r="S32" i="38"/>
  <c r="T32" i="38"/>
  <c r="U32" i="38"/>
  <c r="V32" i="38"/>
  <c r="W32" i="38"/>
  <c r="S33" i="38"/>
  <c r="T33" i="38"/>
  <c r="U33" i="38"/>
  <c r="V33" i="38"/>
  <c r="W33" i="38"/>
  <c r="S34" i="38"/>
  <c r="T34" i="38"/>
  <c r="U34" i="38"/>
  <c r="V34" i="38"/>
  <c r="W34" i="38"/>
  <c r="S35" i="38"/>
  <c r="T35" i="38"/>
  <c r="U35" i="38"/>
  <c r="V35" i="38"/>
  <c r="W35" i="38"/>
  <c r="S36" i="38"/>
  <c r="T36" i="38"/>
  <c r="U36" i="38"/>
  <c r="V36" i="38"/>
  <c r="W36" i="38"/>
  <c r="S37" i="38"/>
  <c r="T37" i="38"/>
  <c r="U37" i="38"/>
  <c r="V37" i="38"/>
  <c r="W37" i="38"/>
  <c r="S38" i="38"/>
  <c r="T38" i="38"/>
  <c r="U38" i="38"/>
  <c r="V38" i="38"/>
  <c r="W38" i="38"/>
  <c r="S39" i="38"/>
  <c r="T39" i="38"/>
  <c r="U39" i="38"/>
  <c r="V39" i="38"/>
  <c r="W39" i="38"/>
  <c r="S40" i="38"/>
  <c r="T40" i="38"/>
  <c r="U40" i="38"/>
  <c r="V40" i="38"/>
  <c r="W40" i="38"/>
  <c r="S41" i="38"/>
  <c r="T41" i="38"/>
  <c r="U41" i="38"/>
  <c r="V41" i="38"/>
  <c r="W41" i="38"/>
  <c r="S42" i="38"/>
  <c r="T42" i="38"/>
  <c r="U42" i="38"/>
  <c r="V42" i="38"/>
  <c r="W42" i="38"/>
  <c r="S43" i="38"/>
  <c r="T43" i="38"/>
  <c r="U43" i="38"/>
  <c r="V43" i="38"/>
  <c r="W43" i="38"/>
  <c r="S44" i="38"/>
  <c r="T44" i="38"/>
  <c r="U44" i="38"/>
  <c r="V44" i="38"/>
  <c r="W44" i="38"/>
  <c r="S45" i="38"/>
  <c r="T45" i="38"/>
  <c r="U45" i="38"/>
  <c r="V45" i="38"/>
  <c r="W45" i="38"/>
  <c r="S46" i="38"/>
  <c r="T46" i="38"/>
  <c r="U46" i="38"/>
  <c r="V46" i="38"/>
  <c r="W46" i="38"/>
  <c r="S47" i="38"/>
  <c r="T47" i="38"/>
  <c r="U47" i="38"/>
  <c r="V47" i="38"/>
  <c r="W47" i="38"/>
  <c r="S48" i="38"/>
  <c r="T48" i="38"/>
  <c r="U48" i="38"/>
  <c r="V48" i="38"/>
  <c r="W48" i="38"/>
  <c r="S49" i="38"/>
  <c r="T49" i="38"/>
  <c r="U49" i="38"/>
  <c r="V49" i="38"/>
  <c r="W49" i="38"/>
  <c r="W6" i="38"/>
  <c r="V6" i="38"/>
  <c r="U6" i="38"/>
  <c r="T6" i="38"/>
  <c r="S6" i="38"/>
  <c r="O50" i="38"/>
  <c r="V50" i="38" s="1"/>
  <c r="M50" i="38"/>
  <c r="U50" i="38" s="1"/>
  <c r="R50" i="38"/>
  <c r="T50" i="38" s="1"/>
  <c r="Q50" i="38"/>
  <c r="P50" i="38"/>
  <c r="S50" i="38" s="1"/>
  <c r="W50" i="38"/>
  <c r="E50" i="38"/>
  <c r="F50" i="38"/>
  <c r="G50" i="38"/>
  <c r="AD51" i="37"/>
  <c r="AE51" i="37" s="1"/>
  <c r="H49" i="55"/>
  <c r="G49" i="55"/>
  <c r="F49" i="55"/>
  <c r="E49" i="55"/>
  <c r="D49" i="55"/>
  <c r="R47" i="19"/>
  <c r="F22" i="28"/>
  <c r="T19" i="35"/>
  <c r="T13" i="35"/>
  <c r="T10" i="35"/>
  <c r="K23" i="36"/>
  <c r="X56" i="14"/>
  <c r="W56" i="14"/>
  <c r="L56" i="14"/>
  <c r="N56" i="14"/>
  <c r="F56" i="14"/>
  <c r="H56" i="14" s="1"/>
  <c r="Y56" i="14"/>
  <c r="E16" i="28"/>
  <c r="R51" i="37"/>
  <c r="E7" i="28"/>
  <c r="E8" i="28"/>
  <c r="E9" i="28"/>
  <c r="E22" i="28" s="1"/>
  <c r="E10" i="28"/>
  <c r="E11" i="28"/>
  <c r="E12" i="28"/>
  <c r="E13" i="28"/>
  <c r="E14" i="28"/>
  <c r="E15" i="28"/>
  <c r="E17" i="28"/>
  <c r="E19" i="28"/>
  <c r="E5" i="28"/>
  <c r="H21" i="26"/>
  <c r="O51" i="37"/>
  <c r="C25" i="39"/>
  <c r="R14" i="39"/>
  <c r="S14" i="39" s="1"/>
  <c r="Q14" i="39"/>
  <c r="D14" i="39"/>
  <c r="R13" i="39"/>
  <c r="S13" i="39" s="1"/>
  <c r="Q13" i="39"/>
  <c r="D13" i="39"/>
  <c r="R12" i="39"/>
  <c r="S12" i="39" s="1"/>
  <c r="Q12" i="39"/>
  <c r="R11" i="39"/>
  <c r="Q11" i="39"/>
  <c r="D11" i="39"/>
  <c r="D25" i="39" s="1"/>
  <c r="R10" i="39"/>
  <c r="Q10" i="39"/>
  <c r="D10" i="39"/>
  <c r="Q9" i="39"/>
  <c r="R16" i="39"/>
  <c r="S16" i="39" s="1"/>
  <c r="Q16" i="39"/>
  <c r="D16" i="39"/>
  <c r="R17" i="39"/>
  <c r="Q17" i="39"/>
  <c r="D17" i="39"/>
  <c r="R18" i="39"/>
  <c r="S18" i="39" s="1"/>
  <c r="Q18" i="39"/>
  <c r="D18" i="39"/>
  <c r="R20" i="39"/>
  <c r="S20" i="39" s="1"/>
  <c r="Q20" i="39"/>
  <c r="D20" i="39"/>
  <c r="D9" i="39"/>
  <c r="Y51" i="37"/>
  <c r="N51" i="37"/>
  <c r="H50" i="38"/>
  <c r="S51" i="37"/>
  <c r="T51" i="37"/>
  <c r="AC51" i="37"/>
  <c r="X51" i="37"/>
  <c r="U51" i="37"/>
  <c r="AG21" i="36"/>
  <c r="X55" i="14"/>
  <c r="Y55" i="14" s="1"/>
  <c r="W55" i="14"/>
  <c r="L55" i="14"/>
  <c r="N55" i="14"/>
  <c r="F55" i="14"/>
  <c r="H55" i="14" s="1"/>
  <c r="E51" i="37"/>
  <c r="D24" i="26"/>
  <c r="C24" i="26"/>
  <c r="I43" i="19"/>
  <c r="I19" i="18"/>
  <c r="I44" i="19"/>
  <c r="I20" i="18" s="1"/>
  <c r="I34" i="19"/>
  <c r="I35" i="19"/>
  <c r="I36" i="19"/>
  <c r="I15" i="18" s="1"/>
  <c r="I37" i="19"/>
  <c r="I38" i="19"/>
  <c r="I39" i="19"/>
  <c r="I40" i="19"/>
  <c r="I17" i="18" s="1"/>
  <c r="I41" i="19"/>
  <c r="I42" i="19"/>
  <c r="I18" i="18"/>
  <c r="I27" i="19"/>
  <c r="I12" i="18" s="1"/>
  <c r="I28" i="19"/>
  <c r="I29" i="19"/>
  <c r="I30" i="19"/>
  <c r="I13" i="18" s="1"/>
  <c r="I31" i="19"/>
  <c r="I32" i="19"/>
  <c r="I33" i="19"/>
  <c r="I17" i="19"/>
  <c r="I10" i="18" s="1"/>
  <c r="I18" i="19"/>
  <c r="I19" i="19"/>
  <c r="I20" i="19"/>
  <c r="I21" i="19"/>
  <c r="I22" i="19"/>
  <c r="I23" i="19"/>
  <c r="I11" i="18" s="1"/>
  <c r="I24" i="19"/>
  <c r="I25" i="19"/>
  <c r="I26" i="19"/>
  <c r="I7" i="19"/>
  <c r="I8" i="18" s="1"/>
  <c r="I8" i="19"/>
  <c r="I9" i="19"/>
  <c r="I10" i="19"/>
  <c r="I11" i="19"/>
  <c r="I12" i="19"/>
  <c r="I13" i="19"/>
  <c r="I14" i="19"/>
  <c r="I9" i="18" s="1"/>
  <c r="I15" i="19"/>
  <c r="I16" i="19"/>
  <c r="I6" i="19"/>
  <c r="I6" i="18" s="1"/>
  <c r="J12" i="19"/>
  <c r="J33" i="19"/>
  <c r="I23" i="18"/>
  <c r="I24" i="18"/>
  <c r="N23" i="18"/>
  <c r="N24" i="18"/>
  <c r="J23" i="18"/>
  <c r="P47" i="19"/>
  <c r="N39" i="19"/>
  <c r="Q39" i="19"/>
  <c r="G47" i="19"/>
  <c r="J47" i="19" s="1"/>
  <c r="H47" i="19"/>
  <c r="D47" i="19"/>
  <c r="F47" i="19"/>
  <c r="AB10" i="35"/>
  <c r="AC10" i="35" s="1"/>
  <c r="AB13" i="35"/>
  <c r="AB19" i="35"/>
  <c r="G10" i="35"/>
  <c r="G13" i="35"/>
  <c r="AC13" i="35" s="1"/>
  <c r="G19" i="35"/>
  <c r="AA19" i="35"/>
  <c r="AA13" i="35"/>
  <c r="AA24" i="35" s="1"/>
  <c r="AA10" i="35"/>
  <c r="P10" i="35"/>
  <c r="P13" i="35"/>
  <c r="P24" i="35" s="1"/>
  <c r="P19" i="35"/>
  <c r="Q19" i="35"/>
  <c r="R19" i="35"/>
  <c r="S19" i="35"/>
  <c r="S24" i="35" s="1"/>
  <c r="Q13" i="35"/>
  <c r="R13" i="35"/>
  <c r="S13" i="35"/>
  <c r="Q10" i="35"/>
  <c r="Q24" i="35" s="1"/>
  <c r="R10" i="35"/>
  <c r="S10" i="35"/>
  <c r="J10" i="35"/>
  <c r="J24" i="35" s="1"/>
  <c r="J13" i="35"/>
  <c r="J19" i="35"/>
  <c r="K10" i="35"/>
  <c r="K13" i="35"/>
  <c r="K24" i="35" s="1"/>
  <c r="K19" i="35"/>
  <c r="L10" i="35"/>
  <c r="L13" i="35"/>
  <c r="L19" i="35"/>
  <c r="L24" i="35" s="1"/>
  <c r="M10" i="35"/>
  <c r="M13" i="35"/>
  <c r="M19" i="35"/>
  <c r="N10" i="35"/>
  <c r="N13" i="35"/>
  <c r="N19" i="35"/>
  <c r="O10" i="35"/>
  <c r="O13" i="35"/>
  <c r="O19" i="35"/>
  <c r="H19" i="35"/>
  <c r="I19" i="35"/>
  <c r="H13" i="35"/>
  <c r="H24" i="35" s="1"/>
  <c r="I13" i="35"/>
  <c r="H10" i="35"/>
  <c r="I10" i="35"/>
  <c r="F19" i="35"/>
  <c r="F24" i="35" s="1"/>
  <c r="F13" i="35"/>
  <c r="E10" i="35"/>
  <c r="E13" i="35"/>
  <c r="E19" i="35"/>
  <c r="E24" i="35" s="1"/>
  <c r="R23" i="36"/>
  <c r="P23" i="36"/>
  <c r="AF23" i="36"/>
  <c r="M23" i="36"/>
  <c r="AG23" i="36" s="1"/>
  <c r="AG10" i="36"/>
  <c r="AG11" i="36"/>
  <c r="AG12" i="36"/>
  <c r="AG13" i="36"/>
  <c r="AG14" i="36"/>
  <c r="AG15" i="36"/>
  <c r="AG16" i="36"/>
  <c r="AG17" i="36"/>
  <c r="AG18" i="36"/>
  <c r="AG19" i="36"/>
  <c r="AG20" i="36"/>
  <c r="AG22" i="36"/>
  <c r="AD23" i="36"/>
  <c r="J6" i="19"/>
  <c r="J6" i="18"/>
  <c r="J17" i="19"/>
  <c r="J10" i="18" s="1"/>
  <c r="F58" i="14"/>
  <c r="N58" i="14"/>
  <c r="Z13" i="20"/>
  <c r="N6" i="19"/>
  <c r="N6" i="18" s="1"/>
  <c r="N10" i="19"/>
  <c r="N11" i="19"/>
  <c r="Q11" i="19" s="1"/>
  <c r="N7" i="19"/>
  <c r="Q8" i="19"/>
  <c r="N9" i="19"/>
  <c r="Q9" i="19" s="1"/>
  <c r="N12" i="19"/>
  <c r="N13" i="19"/>
  <c r="Q13" i="19"/>
  <c r="N14" i="19"/>
  <c r="Q14" i="19"/>
  <c r="N15" i="19"/>
  <c r="Q15" i="19"/>
  <c r="N16" i="19"/>
  <c r="N17" i="19"/>
  <c r="Q17" i="19"/>
  <c r="N18" i="19"/>
  <c r="Q18" i="19" s="1"/>
  <c r="N19" i="19"/>
  <c r="Q19" i="19"/>
  <c r="N20" i="19"/>
  <c r="Q20" i="19" s="1"/>
  <c r="Q21" i="19"/>
  <c r="N22" i="19"/>
  <c r="N11" i="18"/>
  <c r="Q11" i="18" s="1"/>
  <c r="N23" i="19"/>
  <c r="Q23" i="19"/>
  <c r="N24" i="19"/>
  <c r="Q24" i="19" s="1"/>
  <c r="N25" i="19"/>
  <c r="N26" i="19"/>
  <c r="Q26" i="19"/>
  <c r="N27" i="19"/>
  <c r="Q27" i="19"/>
  <c r="N28" i="19"/>
  <c r="Q28" i="19"/>
  <c r="N29" i="19"/>
  <c r="N30" i="19"/>
  <c r="Q30" i="19"/>
  <c r="N31" i="19"/>
  <c r="Q31" i="19" s="1"/>
  <c r="N32" i="19"/>
  <c r="N33" i="19"/>
  <c r="Q33" i="19"/>
  <c r="N34" i="19"/>
  <c r="Q34" i="19"/>
  <c r="N35" i="19"/>
  <c r="N15" i="18"/>
  <c r="Q15" i="18" s="1"/>
  <c r="N36" i="19"/>
  <c r="Q36" i="19"/>
  <c r="N37" i="19"/>
  <c r="Q37" i="19"/>
  <c r="N38" i="19"/>
  <c r="Q38" i="19"/>
  <c r="N40" i="19"/>
  <c r="Q40" i="19"/>
  <c r="N41" i="19"/>
  <c r="Q41" i="19"/>
  <c r="N42" i="19"/>
  <c r="N43" i="19"/>
  <c r="Q43" i="19" s="1"/>
  <c r="N44" i="19"/>
  <c r="R6" i="18"/>
  <c r="R7" i="18"/>
  <c r="R25" i="18" s="1"/>
  <c r="R8" i="18"/>
  <c r="R9" i="18"/>
  <c r="R10" i="18"/>
  <c r="R11" i="18"/>
  <c r="R12" i="18"/>
  <c r="R13" i="18"/>
  <c r="R14" i="18"/>
  <c r="R15" i="18"/>
  <c r="R16" i="18"/>
  <c r="R17" i="18"/>
  <c r="R18" i="18"/>
  <c r="R19" i="18"/>
  <c r="R20" i="18"/>
  <c r="P17" i="18"/>
  <c r="P18" i="18"/>
  <c r="K19" i="26"/>
  <c r="H19" i="26"/>
  <c r="E19" i="26"/>
  <c r="G9" i="23"/>
  <c r="H9" i="23" s="1"/>
  <c r="L9" i="23"/>
  <c r="C7" i="18"/>
  <c r="J40" i="19"/>
  <c r="J39" i="19"/>
  <c r="J17" i="18" s="1"/>
  <c r="C12" i="18"/>
  <c r="C6" i="18"/>
  <c r="C17" i="18"/>
  <c r="C10" i="18"/>
  <c r="C25" i="18" s="1"/>
  <c r="C14" i="18"/>
  <c r="C8" i="18"/>
  <c r="C9" i="18"/>
  <c r="C11" i="18"/>
  <c r="C13" i="18"/>
  <c r="C15" i="18"/>
  <c r="C16" i="18"/>
  <c r="C18" i="18"/>
  <c r="C19" i="18"/>
  <c r="C20" i="18"/>
  <c r="J24" i="18"/>
  <c r="J10" i="19"/>
  <c r="J7" i="18" s="1"/>
  <c r="J25" i="18" s="1"/>
  <c r="J11" i="19"/>
  <c r="J13" i="19"/>
  <c r="J14" i="19"/>
  <c r="J15" i="19"/>
  <c r="J16" i="19"/>
  <c r="J18" i="19"/>
  <c r="J19" i="19"/>
  <c r="J20" i="19"/>
  <c r="J21" i="19"/>
  <c r="J22" i="19"/>
  <c r="J23" i="19"/>
  <c r="J11" i="18" s="1"/>
  <c r="J24" i="19"/>
  <c r="J25" i="19"/>
  <c r="J26" i="19"/>
  <c r="J12" i="18"/>
  <c r="J27" i="19"/>
  <c r="J28" i="19"/>
  <c r="J29" i="19"/>
  <c r="J13" i="18" s="1"/>
  <c r="J30" i="19"/>
  <c r="J31" i="19"/>
  <c r="J32" i="19"/>
  <c r="J14" i="18"/>
  <c r="J34" i="19"/>
  <c r="J35" i="19"/>
  <c r="J36" i="19"/>
  <c r="J15" i="18" s="1"/>
  <c r="J37" i="19"/>
  <c r="J38" i="19"/>
  <c r="J41" i="19"/>
  <c r="J43" i="19"/>
  <c r="J19" i="18" s="1"/>
  <c r="J44" i="19"/>
  <c r="J20" i="18"/>
  <c r="J9" i="19"/>
  <c r="T35" i="19" s="1"/>
  <c r="AG24" i="26"/>
  <c r="AI24" i="26"/>
  <c r="AA24" i="26"/>
  <c r="F24" i="26"/>
  <c r="Z19" i="35"/>
  <c r="Z13" i="35"/>
  <c r="Z10" i="35"/>
  <c r="W23" i="36"/>
  <c r="Y23" i="36"/>
  <c r="X23" i="36"/>
  <c r="V23" i="36"/>
  <c r="Q23" i="36"/>
  <c r="S23" i="36"/>
  <c r="T23" i="36"/>
  <c r="U23" i="36"/>
  <c r="O23" i="36"/>
  <c r="F54" i="14"/>
  <c r="H54" i="14" s="1"/>
  <c r="X53" i="14"/>
  <c r="Y53" i="14" s="1"/>
  <c r="F53" i="14"/>
  <c r="H53" i="14" s="1"/>
  <c r="W53" i="14"/>
  <c r="L53" i="14"/>
  <c r="N53" i="14"/>
  <c r="G51" i="37"/>
  <c r="I51" i="37"/>
  <c r="J51" i="37"/>
  <c r="K51" i="37"/>
  <c r="L51" i="37"/>
  <c r="M51" i="37"/>
  <c r="P51" i="37"/>
  <c r="Z44" i="20"/>
  <c r="Z40" i="20"/>
  <c r="Z8" i="20"/>
  <c r="Z30" i="20"/>
  <c r="Z14" i="20"/>
  <c r="Z12" i="20"/>
  <c r="Z38" i="20"/>
  <c r="Z36" i="20"/>
  <c r="Z42" i="20"/>
  <c r="Z41" i="20"/>
  <c r="Z26" i="20"/>
  <c r="Z10" i="20"/>
  <c r="Z22" i="20"/>
  <c r="Z16" i="20"/>
  <c r="Z24" i="20"/>
  <c r="Z32" i="20"/>
  <c r="Z29" i="20"/>
  <c r="Z18" i="20"/>
  <c r="Z45" i="20"/>
  <c r="AA48" i="20"/>
  <c r="O47" i="19"/>
  <c r="J7" i="19"/>
  <c r="J8" i="18"/>
  <c r="J8" i="19"/>
  <c r="D22" i="28"/>
  <c r="C22" i="28"/>
  <c r="AE23" i="36"/>
  <c r="L23" i="36"/>
  <c r="AD24" i="26"/>
  <c r="E20" i="26"/>
  <c r="E21" i="26"/>
  <c r="E47" i="19"/>
  <c r="X54" i="14"/>
  <c r="Y54" i="14"/>
  <c r="W54" i="14"/>
  <c r="L54" i="14"/>
  <c r="N54" i="14" s="1"/>
  <c r="E6" i="28"/>
  <c r="O9" i="23"/>
  <c r="N9" i="23"/>
  <c r="K9" i="23"/>
  <c r="F52" i="14"/>
  <c r="H52" i="14"/>
  <c r="L52" i="14"/>
  <c r="N52" i="14" s="1"/>
  <c r="W52" i="14"/>
  <c r="X52" i="14"/>
  <c r="Y52" i="14" s="1"/>
  <c r="J9" i="23"/>
  <c r="F51" i="14"/>
  <c r="H51" i="14"/>
  <c r="L51" i="14"/>
  <c r="N51" i="14" s="1"/>
  <c r="W51" i="14"/>
  <c r="X51" i="14"/>
  <c r="Y51" i="14"/>
  <c r="X49" i="14"/>
  <c r="Y49" i="14" s="1"/>
  <c r="F49" i="14"/>
  <c r="W49" i="14"/>
  <c r="L49" i="14"/>
  <c r="N49" i="14" s="1"/>
  <c r="E8" i="26"/>
  <c r="E9" i="26"/>
  <c r="E10" i="26"/>
  <c r="E11" i="26"/>
  <c r="E12" i="26"/>
  <c r="E13" i="26"/>
  <c r="E14" i="26"/>
  <c r="E15" i="26"/>
  <c r="E16" i="26"/>
  <c r="E17" i="26"/>
  <c r="E18" i="26"/>
  <c r="E7" i="26"/>
  <c r="K7" i="26"/>
  <c r="K24" i="26" s="1"/>
  <c r="K8" i="26"/>
  <c r="K9" i="26"/>
  <c r="K10" i="26"/>
  <c r="K11" i="26"/>
  <c r="K12" i="26"/>
  <c r="K21" i="26"/>
  <c r="K20" i="26"/>
  <c r="K18" i="26"/>
  <c r="K17" i="26"/>
  <c r="K16" i="26"/>
  <c r="K15" i="26"/>
  <c r="K14" i="26"/>
  <c r="H8" i="26"/>
  <c r="H9" i="26"/>
  <c r="H10" i="26"/>
  <c r="H12" i="26"/>
  <c r="H16" i="26"/>
  <c r="S21" i="39"/>
  <c r="V24" i="35"/>
  <c r="U24" i="35"/>
  <c r="T24" i="35"/>
  <c r="R24" i="35"/>
  <c r="I24" i="35"/>
  <c r="C24" i="35"/>
  <c r="X50" i="14"/>
  <c r="F50" i="14"/>
  <c r="Y50" i="14"/>
  <c r="W50" i="14"/>
  <c r="L50" i="14"/>
  <c r="N50" i="14" s="1"/>
  <c r="H22" i="28"/>
  <c r="AH24" i="26"/>
  <c r="AF24" i="26"/>
  <c r="AE24" i="26"/>
  <c r="AC24" i="26"/>
  <c r="AB24" i="26"/>
  <c r="Z24" i="26"/>
  <c r="Y24" i="26"/>
  <c r="X24" i="26"/>
  <c r="V24" i="26"/>
  <c r="Q24" i="26"/>
  <c r="P24" i="26"/>
  <c r="O24" i="26"/>
  <c r="N24" i="26"/>
  <c r="M24" i="26"/>
  <c r="L24" i="26"/>
  <c r="J24" i="26"/>
  <c r="M9" i="23"/>
  <c r="I9" i="23"/>
  <c r="Y41" i="14"/>
  <c r="Y42" i="14"/>
  <c r="F43" i="14"/>
  <c r="H43" i="14" s="1"/>
  <c r="L43" i="14"/>
  <c r="N43" i="14"/>
  <c r="W43" i="14"/>
  <c r="X43" i="14"/>
  <c r="F44" i="14"/>
  <c r="H44" i="14"/>
  <c r="L44" i="14"/>
  <c r="N44" i="14" s="1"/>
  <c r="W44" i="14"/>
  <c r="X44" i="14"/>
  <c r="F45" i="14"/>
  <c r="H45" i="14" s="1"/>
  <c r="L45" i="14"/>
  <c r="N45" i="14"/>
  <c r="W45" i="14"/>
  <c r="X45" i="14"/>
  <c r="Y45" i="14" s="1"/>
  <c r="F46" i="14"/>
  <c r="H46" i="14"/>
  <c r="L46" i="14"/>
  <c r="N46" i="14" s="1"/>
  <c r="W46" i="14"/>
  <c r="X46" i="14"/>
  <c r="Y46" i="14" s="1"/>
  <c r="F47" i="14"/>
  <c r="H47" i="14"/>
  <c r="L47" i="14"/>
  <c r="N47" i="14" s="1"/>
  <c r="W47" i="14"/>
  <c r="X47" i="14"/>
  <c r="F48" i="14"/>
  <c r="H48" i="14" s="1"/>
  <c r="L48" i="14"/>
  <c r="N48" i="14"/>
  <c r="W48" i="14"/>
  <c r="X48" i="14"/>
  <c r="H7" i="26"/>
  <c r="H24" i="26" s="1"/>
  <c r="H11" i="26"/>
  <c r="H13" i="26"/>
  <c r="K13" i="26"/>
  <c r="I24" i="26"/>
  <c r="H15" i="26"/>
  <c r="H17" i="26"/>
  <c r="H18" i="26"/>
  <c r="H20" i="26"/>
  <c r="H14" i="26"/>
  <c r="G24" i="26"/>
  <c r="J9" i="18"/>
  <c r="Q22" i="19"/>
  <c r="Q10" i="19"/>
  <c r="N16" i="18"/>
  <c r="Q29" i="19"/>
  <c r="I16" i="18"/>
  <c r="N20" i="18"/>
  <c r="Q20" i="18" s="1"/>
  <c r="Q44" i="19"/>
  <c r="Q35" i="19"/>
  <c r="Q12" i="19"/>
  <c r="N19" i="18"/>
  <c r="Q19" i="18" s="1"/>
  <c r="N18" i="18"/>
  <c r="Q18" i="18"/>
  <c r="Q42" i="19"/>
  <c r="N12" i="18"/>
  <c r="Q12" i="18" s="1"/>
  <c r="Q25" i="19"/>
  <c r="N17" i="18"/>
  <c r="Q17" i="18" s="1"/>
  <c r="N14" i="18"/>
  <c r="Q14" i="18"/>
  <c r="Q32" i="19"/>
  <c r="Q16" i="19"/>
  <c r="N8" i="18"/>
  <c r="Q8" i="18" s="1"/>
  <c r="Q7" i="19"/>
  <c r="Y44" i="14"/>
  <c r="J16" i="18"/>
  <c r="H58" i="14"/>
  <c r="I14" i="18"/>
  <c r="G25" i="18"/>
  <c r="L25" i="39"/>
  <c r="S17" i="39"/>
  <c r="H50" i="14"/>
  <c r="Y47" i="14"/>
  <c r="AC19" i="35"/>
  <c r="N24" i="35"/>
  <c r="O24" i="35"/>
  <c r="M24" i="35"/>
  <c r="O25" i="18"/>
  <c r="H49" i="14"/>
  <c r="N9" i="18"/>
  <c r="Q9" i="18"/>
  <c r="N13" i="18"/>
  <c r="Q13" i="18" s="1"/>
  <c r="F25" i="18"/>
  <c r="I7" i="18"/>
  <c r="E25" i="18"/>
  <c r="E24" i="26"/>
  <c r="J5" i="57"/>
  <c r="D46" i="56"/>
  <c r="S8" i="39"/>
  <c r="Z24" i="35"/>
  <c r="Y43" i="14"/>
  <c r="G22" i="28"/>
  <c r="I25" i="18" l="1"/>
  <c r="Q6" i="18"/>
  <c r="D8" i="57"/>
  <c r="D11" i="57"/>
  <c r="D5" i="57"/>
  <c r="Y48" i="20"/>
  <c r="Z48" i="20" s="1"/>
  <c r="J11" i="57"/>
  <c r="R25" i="39"/>
  <c r="J8" i="57"/>
  <c r="S10" i="39"/>
  <c r="N10" i="18"/>
  <c r="Q10" i="18" s="1"/>
  <c r="I47" i="19"/>
  <c r="Y48" i="14"/>
  <c r="Y57" i="14"/>
  <c r="AB24" i="35"/>
  <c r="AC24" i="35" s="1"/>
  <c r="G24" i="35"/>
  <c r="N7" i="18"/>
  <c r="Q7" i="18" s="1"/>
  <c r="Q6" i="19"/>
  <c r="N25" i="18" l="1"/>
  <c r="Q25"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防災端末</author>
  </authors>
  <commentList>
    <comment ref="H2" authorId="0" shapeId="0" xr:uid="{00000000-0006-0000-1100-000001000000}">
      <text>
        <r>
          <rPr>
            <sz val="10"/>
            <color indexed="81"/>
            <rFont val="ＭＳ Ｐゴシック"/>
            <family val="3"/>
            <charset val="128"/>
          </rPr>
          <t>自己水源：表流水、地下水等の自己水源
受水のみ：水道事業等からの受水のみ
併用：自己水源と受水の併用</t>
        </r>
      </text>
    </comment>
    <comment ref="M2" authorId="0" shapeId="0" xr:uid="{00000000-0006-0000-1100-000002000000}">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<sst xmlns="http://schemas.openxmlformats.org/spreadsheetml/2006/main" count="3771" uniqueCount="1446">
  <si>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</si>
  <si>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</si>
  <si>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</si>
  <si>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</si>
  <si>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</si>
  <si>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施設名・設置者名等</t>
    <rPh sb="0" eb="2">
      <t>シセツ</t>
    </rPh>
    <rPh sb="2" eb="3">
      <t>メイ</t>
    </rPh>
    <rPh sb="7" eb="8">
      <t>ナ</t>
    </rPh>
    <rPh sb="8" eb="9">
      <t>トウ</t>
    </rPh>
    <phoneticPr fontId="2"/>
  </si>
  <si>
    <t>武庫川水系武庫川</t>
  </si>
  <si>
    <t>㈱菊水ゴルフクラブ</t>
    <rPh sb="1" eb="3">
      <t>キクスイ</t>
    </rPh>
    <phoneticPr fontId="2"/>
  </si>
  <si>
    <t>医療法人社団　顕修会</t>
    <rPh sb="0" eb="2">
      <t>イリョウ</t>
    </rPh>
    <rPh sb="2" eb="4">
      <t>ホウジン</t>
    </rPh>
    <rPh sb="4" eb="6">
      <t>シャダン</t>
    </rPh>
    <rPh sb="7" eb="10">
      <t>ケンシュウカイ</t>
    </rPh>
    <phoneticPr fontId="3"/>
  </si>
  <si>
    <t>㈱鳴尾ウォーターワールド</t>
    <rPh sb="1" eb="2">
      <t>ナ</t>
    </rPh>
    <rPh sb="2" eb="3">
      <t>オ</t>
    </rPh>
    <phoneticPr fontId="3"/>
  </si>
  <si>
    <t>リゾ鳴尾浜</t>
    <rPh sb="2" eb="5">
      <t>ナルオハマ</t>
    </rPh>
    <phoneticPr fontId="3"/>
  </si>
  <si>
    <t>㈱ダイドー技建</t>
    <rPh sb="5" eb="6">
      <t>ワザ</t>
    </rPh>
    <rPh sb="6" eb="7">
      <t>ダテ</t>
    </rPh>
    <phoneticPr fontId="3"/>
  </si>
  <si>
    <t>苦楽園三番町開発地</t>
    <rPh sb="0" eb="3">
      <t>クラクエン</t>
    </rPh>
    <rPh sb="3" eb="5">
      <t>サンバン</t>
    </rPh>
    <rPh sb="5" eb="6">
      <t>マチ</t>
    </rPh>
    <rPh sb="6" eb="9">
      <t>カイハツチ</t>
    </rPh>
    <phoneticPr fontId="3"/>
  </si>
  <si>
    <t>姫路市中央卸売市場</t>
  </si>
  <si>
    <t>まねき食品㈱</t>
  </si>
  <si>
    <t>オガワ食品協業組合</t>
  </si>
  <si>
    <t>日本水産㈱　姫路総合工場</t>
  </si>
  <si>
    <t>ヤマサ蒲鉾㈱</t>
  </si>
  <si>
    <t>加東市</t>
  </si>
  <si>
    <t>１０m3</t>
  </si>
  <si>
    <t>料金</t>
  </si>
  <si>
    <t>（２）水道用水供給集計表</t>
  </si>
  <si>
    <t>原水の</t>
  </si>
  <si>
    <t>浄水施設</t>
  </si>
  <si>
    <t>台帳番号</t>
    <rPh sb="0" eb="2">
      <t>ダイチョウ</t>
    </rPh>
    <rPh sb="2" eb="4">
      <t>バンゴウ</t>
    </rPh>
    <phoneticPr fontId="2"/>
  </si>
  <si>
    <t>事業主体名</t>
  </si>
  <si>
    <t>認可年月日</t>
  </si>
  <si>
    <t>阪神水道企業団</t>
  </si>
  <si>
    <t>表流水</t>
  </si>
  <si>
    <t>１市</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</si>
  <si>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</si>
  <si>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</si>
  <si>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</si>
  <si>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</si>
  <si>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</si>
  <si>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</si>
  <si>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</si>
  <si>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</si>
  <si>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</si>
  <si>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</si>
  <si>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</si>
  <si>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</si>
  <si>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</si>
  <si>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</si>
  <si>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</si>
  <si>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</si>
  <si>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</si>
  <si>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</si>
  <si>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</si>
  <si>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</si>
  <si>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</si>
  <si>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</si>
  <si>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</si>
  <si>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</si>
  <si>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</si>
  <si>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</si>
  <si>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</si>
  <si>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</si>
  <si>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</si>
  <si>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</si>
  <si>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</si>
  <si>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</si>
  <si>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</si>
  <si>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</si>
  <si>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</si>
  <si>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</si>
  <si>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</si>
  <si>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（４）専用水道健康福祉事務所別集計表</t>
    <rPh sb="7" eb="14">
      <t>ケンコウ</t>
    </rPh>
    <rPh sb="14" eb="15">
      <t>ベツ</t>
    </rPh>
    <rPh sb="15" eb="18">
      <t>シュウケイヒョウ</t>
    </rPh>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</si>
  <si>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</si>
  <si>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</si>
  <si>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</si>
  <si>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</si>
  <si>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</si>
  <si>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</si>
  <si>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</si>
  <si>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</si>
  <si>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</si>
  <si>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</si>
  <si>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</si>
  <si>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</si>
  <si>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</si>
  <si>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</si>
  <si>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</si>
  <si>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</si>
  <si>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</si>
  <si>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</si>
  <si>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</si>
  <si>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</si>
  <si>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</si>
  <si>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</si>
  <si>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</si>
  <si>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</si>
  <si>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</si>
  <si>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</si>
  <si>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</si>
  <si>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</si>
  <si>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</si>
  <si>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</si>
  <si>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</si>
  <si>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</si>
  <si>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</si>
  <si>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</si>
  <si>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</si>
  <si>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</si>
  <si>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</si>
  <si>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</si>
  <si>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</si>
  <si>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</si>
  <si>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</si>
  <si>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</si>
  <si>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</si>
  <si>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</si>
  <si>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</si>
  <si>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</si>
  <si>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</si>
  <si>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</si>
  <si>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</si>
  <si>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</si>
  <si>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消毒のみ</t>
    <rPh sb="0" eb="2">
      <t>ショウドク</t>
    </rPh>
    <phoneticPr fontId="1"/>
  </si>
  <si>
    <t>急速ろ過</t>
    <rPh sb="0" eb="2">
      <t>キュウソク</t>
    </rPh>
    <rPh sb="3" eb="4">
      <t>カ</t>
    </rPh>
    <phoneticPr fontId="1"/>
  </si>
  <si>
    <t>淀川水系淀川</t>
  </si>
  <si>
    <t>淀川水系猪名川</t>
  </si>
  <si>
    <t>武庫川水系川下川</t>
  </si>
  <si>
    <t>武庫川</t>
  </si>
  <si>
    <t>明石川</t>
  </si>
  <si>
    <t>加古川水系脇川川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</si>
  <si>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</si>
  <si>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</si>
  <si>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</si>
  <si>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</si>
  <si>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</si>
  <si>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</si>
  <si>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</si>
  <si>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</si>
  <si>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</si>
  <si>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</si>
  <si>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</si>
  <si>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</si>
  <si>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</si>
  <si>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</si>
  <si>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</si>
  <si>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住吉川水系西谷川</t>
  </si>
  <si>
    <t>住吉川水系住吉川</t>
  </si>
  <si>
    <t>生田川水系布引谷</t>
  </si>
  <si>
    <t>新湊川水系石井川</t>
  </si>
  <si>
    <t>新湊川水系天王谷川</t>
  </si>
  <si>
    <t>武庫川水系奥山川</t>
  </si>
  <si>
    <t>夢前川</t>
  </si>
  <si>
    <t>武庫川水系船坂川</t>
  </si>
  <si>
    <t>琵琶湖総合開発事業</t>
  </si>
  <si>
    <t>川下川ダム</t>
  </si>
  <si>
    <t>一庫ダム</t>
  </si>
  <si>
    <t>加古川大堰</t>
  </si>
  <si>
    <t>加古川堰堤</t>
  </si>
  <si>
    <t>鴨川ダム</t>
  </si>
  <si>
    <t>中郷</t>
  </si>
  <si>
    <t>荒船</t>
  </si>
  <si>
    <t>観音浦</t>
  </si>
  <si>
    <t>大路ダム</t>
  </si>
  <si>
    <t>鴨川ダム</t>
    <phoneticPr fontId="2"/>
  </si>
  <si>
    <t>生野ダム</t>
  </si>
  <si>
    <t>三宝ダム</t>
  </si>
  <si>
    <t>猪鼻第一ダム</t>
  </si>
  <si>
    <t>竹原ダム</t>
  </si>
  <si>
    <t>天川第一ダム</t>
  </si>
  <si>
    <t>細田池貯水池</t>
  </si>
  <si>
    <t>千苅ダム</t>
  </si>
  <si>
    <t>布引ダム</t>
  </si>
  <si>
    <t>烏原ダム</t>
  </si>
  <si>
    <t>伏流水</t>
  </si>
  <si>
    <t>丸山貯水池</t>
  </si>
  <si>
    <t>丹波市（中央）</t>
    <rPh sb="4" eb="6">
      <t>チュウオウ</t>
    </rPh>
    <phoneticPr fontId="2"/>
  </si>
  <si>
    <t xml:space="preserve"> </t>
    <phoneticPr fontId="11"/>
  </si>
  <si>
    <t>　</t>
    <phoneticPr fontId="2"/>
  </si>
  <si>
    <t>備　　考</t>
    <phoneticPr fontId="11"/>
  </si>
  <si>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</si>
  <si>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</si>
  <si>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</si>
  <si>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</si>
  <si>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</si>
  <si>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</si>
  <si>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</si>
  <si>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</si>
  <si>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</si>
  <si>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</si>
  <si>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</si>
  <si>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</si>
  <si>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</si>
  <si>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</si>
  <si>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</si>
  <si>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</si>
  <si>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</si>
  <si>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</si>
  <si>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</si>
  <si>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</si>
  <si>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</si>
  <si>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</si>
  <si>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</si>
  <si>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</si>
  <si>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</si>
  <si>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</si>
  <si>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</si>
  <si>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</si>
  <si>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奥山貯水池</t>
    <phoneticPr fontId="2"/>
  </si>
  <si>
    <t>紫</t>
    <rPh sb="0" eb="1">
      <t>ムラサキ</t>
    </rPh>
    <phoneticPr fontId="2"/>
  </si>
  <si>
    <t>線</t>
    <rPh sb="0" eb="1">
      <t>セン</t>
    </rPh>
    <phoneticPr fontId="2"/>
  </si>
  <si>
    <t>職員</t>
    <phoneticPr fontId="2"/>
  </si>
  <si>
    <t>佐用町</t>
  </si>
  <si>
    <t>洲本市五色町都志1151</t>
  </si>
  <si>
    <t>上郡町長</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</si>
  <si>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</si>
  <si>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</si>
  <si>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</si>
  <si>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</si>
  <si>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</si>
  <si>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</si>
  <si>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</si>
  <si>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</si>
  <si>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〔専用水道施設別現況表〕</t>
    <phoneticPr fontId="2"/>
  </si>
  <si>
    <t>確認時</t>
    <phoneticPr fontId="2"/>
  </si>
  <si>
    <t>現在</t>
    <phoneticPr fontId="2"/>
  </si>
  <si>
    <t>№</t>
    <phoneticPr fontId="2"/>
  </si>
  <si>
    <t>市町名</t>
  </si>
  <si>
    <t>日吉ダム</t>
    <phoneticPr fontId="2"/>
  </si>
  <si>
    <t>夢前川水系菅生川</t>
    <phoneticPr fontId="2"/>
  </si>
  <si>
    <t>菅生ダム</t>
    <phoneticPr fontId="2"/>
  </si>
  <si>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</si>
  <si>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</si>
  <si>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</si>
  <si>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</si>
  <si>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</si>
  <si>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</si>
  <si>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</si>
  <si>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</si>
  <si>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</si>
  <si>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</si>
  <si>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</si>
  <si>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</si>
  <si>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</si>
  <si>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</si>
  <si>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</si>
  <si>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</si>
  <si>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</si>
  <si>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</si>
  <si>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</si>
  <si>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</si>
  <si>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</si>
  <si>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</si>
  <si>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</si>
  <si>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</si>
  <si>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</si>
  <si>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</si>
  <si>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</si>
  <si>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</si>
  <si>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</si>
  <si>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</si>
  <si>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</si>
  <si>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丹波市（市島）</t>
    <rPh sb="0" eb="2">
      <t>タンバ</t>
    </rPh>
    <rPh sb="2" eb="3">
      <t>シ</t>
    </rPh>
    <rPh sb="4" eb="6">
      <t>イチジマ</t>
    </rPh>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</si>
  <si>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</si>
  <si>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</si>
  <si>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</si>
  <si>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1"/>
  </si>
  <si>
    <t>丹波市</t>
    <rPh sb="0" eb="3">
      <t>タンバシ</t>
    </rPh>
    <phoneticPr fontId="1"/>
  </si>
  <si>
    <t>カ所</t>
    <rPh sb="1" eb="2">
      <t>ジョ</t>
    </rPh>
    <phoneticPr fontId="2"/>
  </si>
  <si>
    <t>MFろ過池</t>
    <rPh sb="3" eb="4">
      <t>カ</t>
    </rPh>
    <rPh sb="4" eb="5">
      <t>イケ</t>
    </rPh>
    <phoneticPr fontId="1"/>
  </si>
  <si>
    <t>朝来</t>
    <rPh sb="0" eb="2">
      <t>アサゴ</t>
    </rPh>
    <phoneticPr fontId="2"/>
  </si>
  <si>
    <t>加東</t>
    <rPh sb="0" eb="2">
      <t>カトウ</t>
    </rPh>
    <phoneticPr fontId="2"/>
  </si>
  <si>
    <t>（５）特設水道健康福祉事務所別集計表</t>
    <rPh sb="7" eb="14">
      <t>ケンコウ</t>
    </rPh>
    <phoneticPr fontId="11"/>
  </si>
  <si>
    <t>施設数</t>
    <rPh sb="0" eb="2">
      <t>シセツ</t>
    </rPh>
    <rPh sb="2" eb="3">
      <t>スウ</t>
    </rPh>
    <phoneticPr fontId="11"/>
  </si>
  <si>
    <t>公営</t>
    <rPh sb="0" eb="2">
      <t>コウエイ</t>
    </rPh>
    <phoneticPr fontId="11"/>
  </si>
  <si>
    <t>その他</t>
    <rPh sb="2" eb="3">
      <t>タ</t>
    </rPh>
    <phoneticPr fontId="11"/>
  </si>
  <si>
    <t>計</t>
    <rPh sb="0" eb="1">
      <t>ケイ</t>
    </rPh>
    <phoneticPr fontId="11"/>
  </si>
  <si>
    <t>上　水　道</t>
    <rPh sb="0" eb="1">
      <t>ウエ</t>
    </rPh>
    <rPh sb="2" eb="3">
      <t>ミズ</t>
    </rPh>
    <rPh sb="4" eb="5">
      <t>ミチ</t>
    </rPh>
    <phoneticPr fontId="2"/>
  </si>
  <si>
    <t>工場内</t>
  </si>
  <si>
    <t>浅</t>
  </si>
  <si>
    <t>消毒のみ</t>
  </si>
  <si>
    <t>公営</t>
  </si>
  <si>
    <t>深</t>
  </si>
  <si>
    <t>湧</t>
  </si>
  <si>
    <t>ひかみカントリークラブ</t>
  </si>
  <si>
    <t>生活協同組合コープこうべ</t>
  </si>
  <si>
    <t>除鉄・除マ他</t>
  </si>
  <si>
    <t>エム・シー・シー食品㈱</t>
  </si>
  <si>
    <t>六甲国際㈱</t>
  </si>
  <si>
    <t>除鉄・除マ</t>
  </si>
  <si>
    <t>押部プラザ</t>
  </si>
  <si>
    <t>店舗内</t>
  </si>
  <si>
    <t>新日本観光㈱</t>
  </si>
  <si>
    <t>大神戸ゴルフ倶楽部</t>
  </si>
  <si>
    <t>明石ゴルフ倶楽部</t>
  </si>
  <si>
    <t>〔特設水道施設別現況表〕　</t>
    <rPh sb="10" eb="11">
      <t>ヒョウ</t>
    </rPh>
    <phoneticPr fontId="11"/>
  </si>
  <si>
    <t>市町名</t>
    <rPh sb="0" eb="2">
      <t>シチョウ</t>
    </rPh>
    <phoneticPr fontId="11"/>
  </si>
  <si>
    <t>設置者名</t>
    <rPh sb="0" eb="2">
      <t>セッチ</t>
    </rPh>
    <rPh sb="2" eb="3">
      <t>シャ</t>
    </rPh>
    <rPh sb="3" eb="4">
      <t>ナ</t>
    </rPh>
    <phoneticPr fontId="11"/>
  </si>
  <si>
    <t>供給区域または供給対象施設</t>
    <rPh sb="0" eb="2">
      <t>キョウキュウ</t>
    </rPh>
    <rPh sb="2" eb="4">
      <t>クイキ</t>
    </rPh>
    <rPh sb="7" eb="9">
      <t>キョウキュウ</t>
    </rPh>
    <rPh sb="9" eb="11">
      <t>タイショウ</t>
    </rPh>
    <rPh sb="11" eb="13">
      <t>シセツ</t>
    </rPh>
    <phoneticPr fontId="11"/>
  </si>
  <si>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1"/>
  </si>
  <si>
    <t>備考</t>
    <rPh sb="0" eb="2">
      <t>ビコウ</t>
    </rPh>
    <phoneticPr fontId="11"/>
  </si>
  <si>
    <t>需要者数</t>
    <rPh sb="0" eb="2">
      <t>ジュヨウ</t>
    </rPh>
    <phoneticPr fontId="11"/>
  </si>
  <si>
    <t>（３）市町別水道普及表</t>
    <rPh sb="3" eb="5">
      <t>シチョウ</t>
    </rPh>
    <rPh sb="5" eb="6">
      <t>ベツ</t>
    </rPh>
    <rPh sb="6" eb="8">
      <t>スイドウ</t>
    </rPh>
    <rPh sb="8" eb="10">
      <t>フキュウ</t>
    </rPh>
    <rPh sb="10" eb="11">
      <t>ヒョウ</t>
    </rPh>
    <phoneticPr fontId="2"/>
  </si>
  <si>
    <t>水道普及率（％）</t>
  </si>
  <si>
    <t>兵庫県</t>
  </si>
  <si>
    <t>全国</t>
  </si>
  <si>
    <t>元</t>
  </si>
  <si>
    <t>一人一日最大給水量（l）</t>
  </si>
  <si>
    <t>上水道</t>
  </si>
  <si>
    <t>簡易水道</t>
  </si>
  <si>
    <t>一日最大給水量（m3/日）</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</si>
  <si>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</si>
  <si>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</si>
  <si>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</si>
  <si>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</si>
  <si>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</si>
  <si>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</si>
  <si>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</si>
  <si>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</si>
  <si>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</si>
  <si>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</si>
  <si>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</si>
  <si>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</si>
  <si>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</si>
  <si>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</si>
  <si>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</si>
  <si>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</si>
  <si>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</si>
  <si>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</si>
  <si>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</si>
  <si>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</si>
  <si>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</si>
  <si>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</si>
  <si>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</si>
  <si>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</si>
  <si>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</si>
  <si>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</si>
  <si>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</si>
  <si>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</si>
  <si>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</si>
  <si>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</si>
  <si>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</si>
  <si>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</si>
  <si>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</si>
  <si>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</si>
  <si>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</si>
  <si>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</si>
  <si>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</si>
  <si>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</si>
  <si>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</si>
  <si>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</si>
  <si>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</si>
  <si>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</si>
  <si>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</si>
  <si>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</si>
  <si>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</si>
  <si>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</si>
  <si>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</si>
  <si>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</si>
  <si>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</si>
  <si>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</si>
  <si>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</si>
  <si>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</si>
  <si>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</si>
  <si>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</si>
  <si>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</si>
  <si>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</si>
  <si>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</si>
  <si>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</si>
  <si>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</si>
  <si>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西脇市（西脇地区）</t>
  </si>
  <si>
    <t>西脇市（黒田庄地区）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</si>
  <si>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</si>
  <si>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</si>
  <si>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</si>
  <si>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</si>
  <si>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</si>
  <si>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</si>
  <si>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</si>
  <si>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</si>
  <si>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</si>
  <si>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</si>
  <si>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</si>
  <si>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</si>
  <si>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</si>
  <si>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</si>
  <si>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</si>
  <si>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</si>
  <si>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</si>
  <si>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</si>
  <si>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篠山市</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</si>
  <si>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</si>
  <si>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</si>
  <si>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</si>
  <si>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</si>
  <si>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</si>
  <si>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</si>
  <si>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</si>
  <si>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</si>
  <si>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</si>
  <si>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</si>
  <si>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</si>
  <si>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</si>
  <si>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</si>
  <si>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</si>
  <si>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</si>
  <si>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</si>
  <si>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</si>
  <si>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</si>
  <si>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</si>
  <si>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</si>
  <si>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</si>
  <si>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</si>
  <si>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</si>
  <si>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</si>
  <si>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</si>
  <si>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</si>
  <si>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</si>
  <si>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</si>
  <si>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</si>
  <si>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</si>
  <si>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</si>
  <si>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</si>
  <si>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</si>
  <si>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</si>
  <si>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</si>
  <si>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</si>
  <si>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</si>
  <si>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</si>
  <si>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</si>
  <si>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</si>
  <si>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</si>
  <si>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武庫川水系山田川</t>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</si>
  <si>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</si>
  <si>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</si>
  <si>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</si>
  <si>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</si>
  <si>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</si>
  <si>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</si>
  <si>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</si>
  <si>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</si>
  <si>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</si>
  <si>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</si>
  <si>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</si>
  <si>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</si>
  <si>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</si>
  <si>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</si>
  <si>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</si>
  <si>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</si>
  <si>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</si>
  <si>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</si>
  <si>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</si>
  <si>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</si>
  <si>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</si>
  <si>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</si>
  <si>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神戸市(市街地）</t>
    <rPh sb="4" eb="7">
      <t>シガイチ</t>
    </rPh>
    <phoneticPr fontId="2"/>
  </si>
  <si>
    <t>伏流水</t>
    <rPh sb="0" eb="3">
      <t>フクリュウスイ</t>
    </rPh>
    <phoneticPr fontId="2"/>
  </si>
  <si>
    <t>鴨川ダム</t>
    <rPh sb="0" eb="1">
      <t>カモ</t>
    </rPh>
    <rPh sb="1" eb="2">
      <t>カワ</t>
    </rPh>
    <phoneticPr fontId="2"/>
  </si>
  <si>
    <t>加古川水系加古川</t>
    <phoneticPr fontId="2"/>
  </si>
  <si>
    <t>芦屋川水系芦屋川</t>
    <phoneticPr fontId="2"/>
  </si>
  <si>
    <t>円山川水系与布土川</t>
    <rPh sb="0" eb="3">
      <t>マルヤマガワ</t>
    </rPh>
    <rPh sb="3" eb="5">
      <t>スイケイ</t>
    </rPh>
    <rPh sb="8" eb="9">
      <t>カワ</t>
    </rPh>
    <phoneticPr fontId="2"/>
  </si>
  <si>
    <t>神戸市（六甲山）</t>
    <rPh sb="0" eb="3">
      <t>コウベシ</t>
    </rPh>
    <rPh sb="4" eb="7">
      <t>ロッコウサン</t>
    </rPh>
    <phoneticPr fontId="2"/>
  </si>
  <si>
    <t>丹波</t>
    <rPh sb="0" eb="2">
      <t>タンバ</t>
    </rPh>
    <phoneticPr fontId="2"/>
  </si>
  <si>
    <t>洲本</t>
    <rPh sb="0" eb="2">
      <t>スモト</t>
    </rPh>
    <phoneticPr fontId="2"/>
  </si>
  <si>
    <t>神戸</t>
    <rPh sb="0" eb="2">
      <t>コウベ</t>
    </rPh>
    <phoneticPr fontId="2"/>
  </si>
  <si>
    <t>天川水系天川</t>
    <rPh sb="0" eb="4">
      <t>テンカワスイケイ</t>
    </rPh>
    <rPh sb="4" eb="6">
      <t>アマカワ</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</si>
  <si>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</si>
  <si>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</si>
  <si>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</si>
  <si>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</si>
  <si>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</si>
  <si>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</si>
  <si>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</si>
  <si>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</si>
  <si>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</si>
  <si>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</si>
  <si>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</si>
  <si>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</si>
  <si>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</si>
  <si>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</si>
  <si>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</si>
  <si>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</si>
  <si>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</si>
  <si>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</si>
  <si>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</si>
  <si>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</si>
  <si>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</si>
  <si>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</si>
  <si>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神戸市</t>
    <rPh sb="0" eb="3">
      <t>コウベシ</t>
    </rPh>
    <phoneticPr fontId="1"/>
  </si>
  <si>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</si>
  <si>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</si>
  <si>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</si>
  <si>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</si>
  <si>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</si>
  <si>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</si>
  <si>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</si>
  <si>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</si>
  <si>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6"/>
  </si>
  <si>
    <t>伊　丹</t>
    <rPh sb="0" eb="1">
      <t>イ</t>
    </rPh>
    <rPh sb="2" eb="3">
      <t>ニ</t>
    </rPh>
    <phoneticPr fontId="2"/>
  </si>
  <si>
    <t>赤　穂</t>
    <rPh sb="0" eb="1">
      <t>アカ</t>
    </rPh>
    <rPh sb="2" eb="3">
      <t>ホ</t>
    </rPh>
    <phoneticPr fontId="2"/>
  </si>
  <si>
    <t>但 　馬</t>
    <rPh sb="0" eb="1">
      <t>タダシ</t>
    </rPh>
    <rPh sb="3" eb="4">
      <t>ウマ</t>
    </rPh>
    <phoneticPr fontId="2"/>
  </si>
  <si>
    <t>年間給水量（千m3）</t>
    <rPh sb="6" eb="7">
      <t>セン</t>
    </rPh>
    <phoneticPr fontId="2"/>
  </si>
  <si>
    <t>深</t>
    <rPh sb="0" eb="1">
      <t>フカ</t>
    </rPh>
    <phoneticPr fontId="15"/>
  </si>
  <si>
    <t>ナガサワ食品株式会社</t>
  </si>
  <si>
    <t>ナガサワ物流センター敷地内</t>
    <rPh sb="4" eb="6">
      <t>ブツリュウ</t>
    </rPh>
    <rPh sb="10" eb="13">
      <t>シキチナイ</t>
    </rPh>
    <phoneticPr fontId="1"/>
  </si>
  <si>
    <t>深</t>
    <rPh sb="0" eb="1">
      <t>シン</t>
    </rPh>
    <phoneticPr fontId="1"/>
  </si>
  <si>
    <t>三木市</t>
    <rPh sb="0" eb="3">
      <t>ミキシ</t>
    </rPh>
    <phoneticPr fontId="1"/>
  </si>
  <si>
    <t>広野ゴルフ倶楽部</t>
    <rPh sb="0" eb="2">
      <t>ヒロノ</t>
    </rPh>
    <rPh sb="5" eb="8">
      <t>クラブ</t>
    </rPh>
    <phoneticPr fontId="1"/>
  </si>
  <si>
    <t>ゴルフ場内</t>
    <rPh sb="3" eb="4">
      <t>ジョウ</t>
    </rPh>
    <rPh sb="4" eb="5">
      <t>ナイ</t>
    </rPh>
    <phoneticPr fontId="1"/>
  </si>
  <si>
    <t>深</t>
    <rPh sb="0" eb="1">
      <t>フカ</t>
    </rPh>
    <phoneticPr fontId="1"/>
  </si>
  <si>
    <t>グリコ兵庫アイスクリーム㈱</t>
    <rPh sb="3" eb="5">
      <t>ヒョウゴ</t>
    </rPh>
    <phoneticPr fontId="1"/>
  </si>
  <si>
    <t>工場内</t>
    <rPh sb="0" eb="3">
      <t>コウジョウナイ</t>
    </rPh>
    <phoneticPr fontId="1"/>
  </si>
  <si>
    <t>マスターズゴルフ倶楽部㈱</t>
    <rPh sb="8" eb="11">
      <t>クラブ</t>
    </rPh>
    <phoneticPr fontId="1"/>
  </si>
  <si>
    <t>三明㈱（関西ゴルフクラブ）</t>
    <rPh sb="0" eb="1">
      <t>サン</t>
    </rPh>
    <rPh sb="1" eb="2">
      <t>メイ</t>
    </rPh>
    <rPh sb="4" eb="6">
      <t>カンサイ</t>
    </rPh>
    <phoneticPr fontId="1"/>
  </si>
  <si>
    <t>社会福祉法人まほろば</t>
    <rPh sb="0" eb="2">
      <t>シャカイ</t>
    </rPh>
    <rPh sb="2" eb="4">
      <t>フクシ</t>
    </rPh>
    <rPh sb="4" eb="6">
      <t>ホウジン</t>
    </rPh>
    <phoneticPr fontId="1"/>
  </si>
  <si>
    <t>まほろば内</t>
    <rPh sb="4" eb="5">
      <t>ナイ</t>
    </rPh>
    <phoneticPr fontId="1"/>
  </si>
  <si>
    <t>小野市</t>
    <rPh sb="0" eb="3">
      <t>オノシ</t>
    </rPh>
    <phoneticPr fontId="1"/>
  </si>
  <si>
    <t>小野観光開発㈱</t>
    <rPh sb="0" eb="2">
      <t>オノ</t>
    </rPh>
    <rPh sb="2" eb="4">
      <t>カンコウ</t>
    </rPh>
    <rPh sb="4" eb="6">
      <t>カイハツ</t>
    </rPh>
    <phoneticPr fontId="1"/>
  </si>
  <si>
    <t>浅</t>
    <rPh sb="0" eb="1">
      <t>アサ</t>
    </rPh>
    <phoneticPr fontId="1"/>
  </si>
  <si>
    <t>加西市</t>
    <rPh sb="0" eb="3">
      <t>カサイシ</t>
    </rPh>
    <phoneticPr fontId="1"/>
  </si>
  <si>
    <t>ピーエスコンクリート（株）兵庫工場</t>
    <rPh sb="10" eb="13">
      <t>カブ</t>
    </rPh>
    <rPh sb="13" eb="15">
      <t>ヒョウゴ</t>
    </rPh>
    <rPh sb="15" eb="17">
      <t>コウジョウ</t>
    </rPh>
    <phoneticPr fontId="1"/>
  </si>
  <si>
    <t>工場内</t>
    <rPh sb="0" eb="2">
      <t>コウジョウ</t>
    </rPh>
    <rPh sb="2" eb="3">
      <t>ナイ</t>
    </rPh>
    <phoneticPr fontId="1"/>
  </si>
  <si>
    <t>きよみづ観光㈱</t>
    <rPh sb="4" eb="6">
      <t>カンコウ</t>
    </rPh>
    <phoneticPr fontId="1"/>
  </si>
  <si>
    <t>きよみづ郷（別荘）</t>
    <rPh sb="4" eb="5">
      <t>キョウ</t>
    </rPh>
    <rPh sb="6" eb="8">
      <t>ベッソウ</t>
    </rPh>
    <phoneticPr fontId="1"/>
  </si>
  <si>
    <t>表</t>
    <rPh sb="0" eb="1">
      <t>オモテ</t>
    </rPh>
    <phoneticPr fontId="1"/>
  </si>
  <si>
    <t>確認年月日
または報告
受理年月日</t>
    <rPh sb="0" eb="2">
      <t>カクニン</t>
    </rPh>
    <rPh sb="9" eb="11">
      <t>ホウコク</t>
    </rPh>
    <rPh sb="12" eb="14">
      <t>ジュリ</t>
    </rPh>
    <rPh sb="14" eb="17">
      <t>ネンガッピ</t>
    </rPh>
    <phoneticPr fontId="11"/>
  </si>
  <si>
    <t>設置者名</t>
  </si>
  <si>
    <t>確認年月日</t>
  </si>
  <si>
    <t>供給区域</t>
  </si>
  <si>
    <t>供給対象</t>
    <rPh sb="2" eb="4">
      <t>タイショウ</t>
    </rPh>
    <phoneticPr fontId="11"/>
  </si>
  <si>
    <t>種別</t>
  </si>
  <si>
    <t>の種別</t>
  </si>
  <si>
    <t>香美町</t>
    <rPh sb="0" eb="3">
      <t>カミチョウ</t>
    </rPh>
    <phoneticPr fontId="1"/>
  </si>
  <si>
    <t>兵庫県教育長</t>
    <rPh sb="0" eb="3">
      <t>ヒョウゴケン</t>
    </rPh>
    <rPh sb="3" eb="6">
      <t>キョウイクチョウ</t>
    </rPh>
    <phoneticPr fontId="1"/>
  </si>
  <si>
    <t>表</t>
    <rPh sb="0" eb="1">
      <t>ヒョウ</t>
    </rPh>
    <phoneticPr fontId="1"/>
  </si>
  <si>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</si>
  <si>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</si>
  <si>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</si>
  <si>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</si>
  <si>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</si>
  <si>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</si>
  <si>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</si>
  <si>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大谷草山開発株式会社</t>
    <rPh sb="0" eb="2">
      <t>オオタニ</t>
    </rPh>
    <rPh sb="2" eb="4">
      <t>クサヤマ</t>
    </rPh>
    <rPh sb="4" eb="6">
      <t>カイハツ</t>
    </rPh>
    <rPh sb="6" eb="10">
      <t>カブシキガイシャ</t>
    </rPh>
    <phoneticPr fontId="1"/>
  </si>
  <si>
    <t>サンケイ開発株式会社</t>
    <rPh sb="4" eb="6">
      <t>カイハツ</t>
    </rPh>
    <rPh sb="6" eb="10">
      <t>カブシキガイシャ</t>
    </rPh>
    <phoneticPr fontId="1"/>
  </si>
  <si>
    <t>株式会社ジー・パーク</t>
    <rPh sb="0" eb="4">
      <t>カブシキガイシャ</t>
    </rPh>
    <phoneticPr fontId="1"/>
  </si>
  <si>
    <t>Gパーク山南ゴルフ倶楽部</t>
    <rPh sb="4" eb="6">
      <t>サンナン</t>
    </rPh>
    <rPh sb="9" eb="12">
      <t>クラブ</t>
    </rPh>
    <phoneticPr fontId="1"/>
  </si>
  <si>
    <t>休止中</t>
    <rPh sb="0" eb="2">
      <t>キュウシ</t>
    </rPh>
    <rPh sb="2" eb="3">
      <t>チュウ</t>
    </rPh>
    <phoneticPr fontId="1"/>
  </si>
  <si>
    <t>深、併用</t>
    <rPh sb="0" eb="1">
      <t>フカ</t>
    </rPh>
    <rPh sb="2" eb="4">
      <t>ヘイヨウ</t>
    </rPh>
    <phoneticPr fontId="3"/>
  </si>
  <si>
    <t>RO膜ろ過</t>
    <rPh sb="2" eb="3">
      <t>マク</t>
    </rPh>
    <rPh sb="4" eb="5">
      <t>カ</t>
    </rPh>
    <phoneticPr fontId="3"/>
  </si>
  <si>
    <t>山田ダム</t>
    <rPh sb="0" eb="2">
      <t>ヤマダ</t>
    </rPh>
    <phoneticPr fontId="2"/>
  </si>
  <si>
    <t>淡路広域水道企業団</t>
    <rPh sb="0" eb="2">
      <t>アワジ</t>
    </rPh>
    <rPh sb="2" eb="4">
      <t>コウイキ</t>
    </rPh>
    <rPh sb="4" eb="6">
      <t>スイドウ</t>
    </rPh>
    <rPh sb="6" eb="8">
      <t>キギョウ</t>
    </rPh>
    <rPh sb="8" eb="9">
      <t>ダン</t>
    </rPh>
    <phoneticPr fontId="2"/>
  </si>
  <si>
    <t>牛内ダム</t>
    <rPh sb="0" eb="1">
      <t>ウシ</t>
    </rPh>
    <rPh sb="1" eb="2">
      <t>ウチ</t>
    </rPh>
    <phoneticPr fontId="2"/>
  </si>
  <si>
    <t>本庄川ダム</t>
    <rPh sb="0" eb="2">
      <t>ホンジョウ</t>
    </rPh>
    <rPh sb="2" eb="3">
      <t>カワ</t>
    </rPh>
    <phoneticPr fontId="2"/>
  </si>
  <si>
    <t>成相ダム</t>
    <rPh sb="0" eb="2">
      <t>ナリアイ</t>
    </rPh>
    <phoneticPr fontId="2"/>
  </si>
  <si>
    <t>FLPリオス</t>
  </si>
  <si>
    <t>三原川水系牛内川</t>
    <rPh sb="0" eb="2">
      <t>ミハラ</t>
    </rPh>
    <rPh sb="2" eb="3">
      <t>カワ</t>
    </rPh>
    <rPh sb="3" eb="5">
      <t>スイケイ</t>
    </rPh>
    <rPh sb="5" eb="6">
      <t>ウシ</t>
    </rPh>
    <rPh sb="6" eb="7">
      <t>ウチ</t>
    </rPh>
    <rPh sb="7" eb="8">
      <t>カワ</t>
    </rPh>
    <phoneticPr fontId="2"/>
  </si>
  <si>
    <t>本庄川水系本庄川</t>
    <rPh sb="0" eb="2">
      <t>ホンジョウ</t>
    </rPh>
    <rPh sb="2" eb="3">
      <t>ガワ</t>
    </rPh>
    <rPh sb="3" eb="5">
      <t>スイケイ</t>
    </rPh>
    <rPh sb="5" eb="7">
      <t>ホンジョウ</t>
    </rPh>
    <rPh sb="7" eb="8">
      <t>ガワ</t>
    </rPh>
    <phoneticPr fontId="2"/>
  </si>
  <si>
    <t>三原川水系成相川</t>
    <rPh sb="0" eb="2">
      <t>ミハラ</t>
    </rPh>
    <rPh sb="2" eb="3">
      <t>カワ</t>
    </rPh>
    <rPh sb="3" eb="5">
      <t>スイケイ</t>
    </rPh>
    <rPh sb="5" eb="6">
      <t>ナリ</t>
    </rPh>
    <rPh sb="6" eb="7">
      <t>アイ</t>
    </rPh>
    <rPh sb="7" eb="8">
      <t>カワ</t>
    </rPh>
    <phoneticPr fontId="2"/>
  </si>
  <si>
    <t>郡家川水系郡家川</t>
    <rPh sb="0" eb="2">
      <t>グンゲ</t>
    </rPh>
    <rPh sb="2" eb="3">
      <t>カワ</t>
    </rPh>
    <rPh sb="3" eb="5">
      <t>スイケイ</t>
    </rPh>
    <rPh sb="5" eb="7">
      <t>グンゲ</t>
    </rPh>
    <rPh sb="7" eb="8">
      <t>カワ</t>
    </rPh>
    <phoneticPr fontId="2"/>
  </si>
  <si>
    <t>佐野川水系佐野川</t>
    <rPh sb="0" eb="2">
      <t>サノ</t>
    </rPh>
    <rPh sb="2" eb="3">
      <t>カワ</t>
    </rPh>
    <rPh sb="3" eb="5">
      <t>スイケイ</t>
    </rPh>
    <rPh sb="5" eb="7">
      <t>サノ</t>
    </rPh>
    <rPh sb="7" eb="8">
      <t>カワ</t>
    </rPh>
    <phoneticPr fontId="2"/>
  </si>
  <si>
    <t>室津川水系室津川</t>
    <rPh sb="0" eb="2">
      <t>ムロツ</t>
    </rPh>
    <rPh sb="2" eb="3">
      <t>カワ</t>
    </rPh>
    <rPh sb="3" eb="5">
      <t>スイケイ</t>
    </rPh>
    <rPh sb="5" eb="7">
      <t>ムロツ</t>
    </rPh>
    <rPh sb="7" eb="8">
      <t>カワ</t>
    </rPh>
    <phoneticPr fontId="2"/>
  </si>
  <si>
    <t>楠本川水系楠本川</t>
    <rPh sb="0" eb="2">
      <t>クスモト</t>
    </rPh>
    <rPh sb="2" eb="3">
      <t>カワ</t>
    </rPh>
    <rPh sb="3" eb="5">
      <t>スイケイ</t>
    </rPh>
    <rPh sb="5" eb="7">
      <t>クスモト</t>
    </rPh>
    <rPh sb="7" eb="8">
      <t>カワ</t>
    </rPh>
    <phoneticPr fontId="2"/>
  </si>
  <si>
    <t>茶間川水系茶間川</t>
    <rPh sb="0" eb="1">
      <t>チャ</t>
    </rPh>
    <rPh sb="1" eb="2">
      <t>マ</t>
    </rPh>
    <rPh sb="2" eb="3">
      <t>カワ</t>
    </rPh>
    <rPh sb="3" eb="5">
      <t>スイケイ</t>
    </rPh>
    <rPh sb="5" eb="6">
      <t>チャ</t>
    </rPh>
    <rPh sb="6" eb="7">
      <t>マ</t>
    </rPh>
    <rPh sb="7" eb="8">
      <t>カワ</t>
    </rPh>
    <phoneticPr fontId="2"/>
  </si>
  <si>
    <t>洲本川水系猪鼻川</t>
    <rPh sb="0" eb="2">
      <t>スモト</t>
    </rPh>
    <rPh sb="2" eb="3">
      <t>カワ</t>
    </rPh>
    <rPh sb="3" eb="5">
      <t>スイケイ</t>
    </rPh>
    <phoneticPr fontId="2"/>
  </si>
  <si>
    <t>洲本川水系竹原川</t>
    <rPh sb="0" eb="2">
      <t>スモト</t>
    </rPh>
    <rPh sb="2" eb="3">
      <t>ガワ</t>
    </rPh>
    <rPh sb="3" eb="5">
      <t>スイケイ</t>
    </rPh>
    <rPh sb="5" eb="7">
      <t>タケハラ</t>
    </rPh>
    <rPh sb="7" eb="8">
      <t>カワ</t>
    </rPh>
    <phoneticPr fontId="2"/>
  </si>
  <si>
    <t>一日
最大</t>
    <phoneticPr fontId="2"/>
  </si>
  <si>
    <t>兵庫県</t>
    <phoneticPr fontId="2"/>
  </si>
  <si>
    <t>丹   波</t>
    <rPh sb="0" eb="1">
      <t>ニ</t>
    </rPh>
    <rPh sb="4" eb="5">
      <t>ナミ</t>
    </rPh>
    <phoneticPr fontId="2"/>
  </si>
  <si>
    <t>洲　本</t>
    <rPh sb="0" eb="1">
      <t>シュウ</t>
    </rPh>
    <rPh sb="2" eb="3">
      <t>ホン</t>
    </rPh>
    <phoneticPr fontId="2"/>
  </si>
  <si>
    <t>芦　屋</t>
    <rPh sb="0" eb="1">
      <t>アシ</t>
    </rPh>
    <rPh sb="2" eb="3">
      <t>ヤ</t>
    </rPh>
    <phoneticPr fontId="6"/>
  </si>
  <si>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</si>
  <si>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</si>
  <si>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</si>
  <si>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6"/>
  </si>
  <si>
    <t>淡   路</t>
    <rPh sb="0" eb="1">
      <t>タン</t>
    </rPh>
    <rPh sb="4" eb="5">
      <t>ミチ</t>
    </rPh>
    <phoneticPr fontId="2"/>
  </si>
  <si>
    <t>神戸市</t>
    <rPh sb="0" eb="3">
      <t>コウベシ</t>
    </rPh>
    <phoneticPr fontId="2"/>
  </si>
  <si>
    <t>姫路市</t>
    <rPh sb="0" eb="3">
      <t>ヒメジシ</t>
    </rPh>
    <phoneticPr fontId="6"/>
  </si>
  <si>
    <t>尼崎市</t>
    <rPh sb="0" eb="3">
      <t>アマガサキシ</t>
    </rPh>
    <phoneticPr fontId="6"/>
  </si>
  <si>
    <t>西宮市</t>
    <rPh sb="0" eb="3">
      <t>ニシノミヤシ</t>
    </rPh>
    <phoneticPr fontId="6"/>
  </si>
  <si>
    <t>合計</t>
    <rPh sb="0" eb="2">
      <t>ゴウケイ</t>
    </rPh>
    <phoneticPr fontId="6"/>
  </si>
  <si>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</si>
  <si>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</si>
  <si>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</si>
  <si>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</si>
  <si>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</si>
  <si>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</si>
  <si>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</si>
  <si>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</si>
  <si>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</si>
  <si>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</si>
  <si>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</si>
  <si>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</si>
  <si>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</si>
  <si>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6"/>
  </si>
  <si>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</si>
  <si>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</si>
  <si>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</si>
  <si>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</si>
  <si>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</si>
  <si>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</si>
  <si>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加東市</t>
    <rPh sb="0" eb="2">
      <t>カトウ</t>
    </rPh>
    <rPh sb="2" eb="3">
      <t>シ</t>
    </rPh>
    <phoneticPr fontId="1"/>
  </si>
  <si>
    <t>豊岡市</t>
    <rPh sb="0" eb="3">
      <t>トヨオカシ</t>
    </rPh>
    <phoneticPr fontId="1"/>
  </si>
  <si>
    <t>篠山市</t>
    <rPh sb="0" eb="3">
      <t>ササヤマシ</t>
    </rPh>
    <phoneticPr fontId="1"/>
  </si>
  <si>
    <t>姫路市</t>
    <rPh sb="0" eb="3">
      <t>ヒメジシ</t>
    </rPh>
    <phoneticPr fontId="1"/>
  </si>
  <si>
    <t>西宮市</t>
    <rPh sb="0" eb="3">
      <t>ニシノミヤシ</t>
    </rPh>
    <phoneticPr fontId="1"/>
  </si>
  <si>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</si>
  <si>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</si>
  <si>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</si>
  <si>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</si>
  <si>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</si>
  <si>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</si>
  <si>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</si>
  <si>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</si>
  <si>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</si>
  <si>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</si>
  <si>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</si>
  <si>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</si>
  <si>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</si>
  <si>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</si>
  <si>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</si>
  <si>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</si>
  <si>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</si>
  <si>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</si>
  <si>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</si>
  <si>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</si>
  <si>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</si>
  <si>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</si>
  <si>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</si>
  <si>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</si>
  <si>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</si>
  <si>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</si>
  <si>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</si>
  <si>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</si>
  <si>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</si>
  <si>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</si>
  <si>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太子町</t>
    <rPh sb="0" eb="3">
      <t>タイシチョウ</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</si>
  <si>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</si>
  <si>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</si>
  <si>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</si>
  <si>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</si>
  <si>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</si>
  <si>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</si>
  <si>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</si>
  <si>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篠山市</t>
    <rPh sb="0" eb="3">
      <t>ササヤマシ</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</si>
  <si>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</si>
  <si>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</si>
  <si>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</si>
  <si>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</si>
  <si>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</si>
  <si>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</si>
  <si>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</si>
  <si>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</si>
  <si>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</si>
  <si>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</si>
  <si>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</si>
  <si>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区域外
給水
人口
（Ｈ）
（人）</t>
    <rPh sb="0" eb="3">
      <t>クイキガイ</t>
    </rPh>
    <rPh sb="4" eb="6">
      <t>キュウスイ</t>
    </rPh>
    <rPh sb="7" eb="9">
      <t>ジンコウ</t>
    </rPh>
    <rPh sb="15" eb="16">
      <t>ヒト</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</si>
  <si>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</si>
  <si>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</si>
  <si>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</si>
  <si>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</si>
  <si>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</si>
  <si>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</si>
  <si>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</si>
  <si>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</si>
  <si>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</si>
  <si>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</si>
  <si>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</si>
  <si>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急速ろ過
その他</t>
    <phoneticPr fontId="2"/>
  </si>
  <si>
    <t>安室ダム水道用水
供給企業団</t>
    <phoneticPr fontId="2"/>
  </si>
  <si>
    <t>１市
１町
１企業団</t>
    <phoneticPr fontId="2"/>
  </si>
  <si>
    <t>事業数　４</t>
    <phoneticPr fontId="2"/>
  </si>
  <si>
    <t>姫路市中央卸内市場内</t>
    <rPh sb="0" eb="3">
      <t>ヒメジシ</t>
    </rPh>
    <rPh sb="3" eb="5">
      <t>チュウオウ</t>
    </rPh>
    <rPh sb="5" eb="7">
      <t>オロシウチ</t>
    </rPh>
    <rPh sb="7" eb="9">
      <t>イチバ</t>
    </rPh>
    <rPh sb="9" eb="10">
      <t>ナイ</t>
    </rPh>
    <phoneticPr fontId="2"/>
  </si>
  <si>
    <t>まねき食品工場内</t>
    <rPh sb="3" eb="5">
      <t>ショクヒン</t>
    </rPh>
    <rPh sb="5" eb="8">
      <t>コウジョウナイ</t>
    </rPh>
    <phoneticPr fontId="2"/>
  </si>
  <si>
    <t>オガワ食品協業組合</t>
    <rPh sb="3" eb="5">
      <t>ショクヒン</t>
    </rPh>
    <rPh sb="5" eb="7">
      <t>キョウギョウ</t>
    </rPh>
    <rPh sb="7" eb="9">
      <t>クミアイ</t>
    </rPh>
    <phoneticPr fontId="2"/>
  </si>
  <si>
    <t>ヤマサ蒲鉾株式会社夢前工場内</t>
    <rPh sb="3" eb="5">
      <t>カマボコ</t>
    </rPh>
    <rPh sb="5" eb="9">
      <t>カブシキガイシャ</t>
    </rPh>
    <rPh sb="9" eb="11">
      <t>ユメサキ</t>
    </rPh>
    <rPh sb="11" eb="13">
      <t>コウジョウ</t>
    </rPh>
    <rPh sb="13" eb="14">
      <t>ナイ</t>
    </rPh>
    <phoneticPr fontId="2"/>
  </si>
  <si>
    <t>ネスレ日本株式会社　姫路工場内</t>
    <rPh sb="3" eb="5">
      <t>ニホン</t>
    </rPh>
    <rPh sb="5" eb="9">
      <t>カブシキガイシャ</t>
    </rPh>
    <rPh sb="10" eb="12">
      <t>ヒメジ</t>
    </rPh>
    <rPh sb="12" eb="15">
      <t>コウジョウナイ</t>
    </rPh>
    <phoneticPr fontId="2"/>
  </si>
  <si>
    <t>社会福祉法人あいむ</t>
    <rPh sb="0" eb="2">
      <t>シャカイ</t>
    </rPh>
    <rPh sb="2" eb="6">
      <t>フクシホウジン</t>
    </rPh>
    <phoneticPr fontId="2"/>
  </si>
  <si>
    <t>姫路市広畑区所在の社会福祉法人あいむ所有施設</t>
    <rPh sb="0" eb="3">
      <t>ヒメジシ</t>
    </rPh>
    <rPh sb="3" eb="6">
      <t>ヒロハタク</t>
    </rPh>
    <rPh sb="6" eb="8">
      <t>ショザイ</t>
    </rPh>
    <rPh sb="9" eb="13">
      <t>シャカイフクシ</t>
    </rPh>
    <rPh sb="13" eb="15">
      <t>ホウジン</t>
    </rPh>
    <rPh sb="18" eb="20">
      <t>ショユウ</t>
    </rPh>
    <rPh sb="20" eb="22">
      <t>シセツ</t>
    </rPh>
    <phoneticPr fontId="2"/>
  </si>
  <si>
    <t>加東市</t>
    <phoneticPr fontId="2"/>
  </si>
  <si>
    <t>佐用町</t>
    <phoneticPr fontId="2"/>
  </si>
  <si>
    <t>丹波市（山南）</t>
    <phoneticPr fontId="2"/>
  </si>
  <si>
    <t>神戸市（六甲山）</t>
    <phoneticPr fontId="2"/>
  </si>
  <si>
    <t>うち</t>
    <phoneticPr fontId="2"/>
  </si>
  <si>
    <t>(1)</t>
    <phoneticPr fontId="2"/>
  </si>
  <si>
    <t>(1)</t>
    <phoneticPr fontId="2"/>
  </si>
  <si>
    <t>×100</t>
    <phoneticPr fontId="2"/>
  </si>
  <si>
    <t>芦屋市</t>
    <rPh sb="0" eb="2">
      <t>アシヤ</t>
    </rPh>
    <rPh sb="2" eb="3">
      <t>シ</t>
    </rPh>
    <phoneticPr fontId="2"/>
  </si>
  <si>
    <t>尼崎市</t>
    <rPh sb="0" eb="3">
      <t>アマガサキシ</t>
    </rPh>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</si>
  <si>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</si>
  <si>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</si>
  <si>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</si>
  <si>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</si>
  <si>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</si>
  <si>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</si>
  <si>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</si>
  <si>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</si>
  <si>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</si>
  <si>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</si>
  <si>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</si>
  <si>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</si>
  <si>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</si>
  <si>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</si>
  <si>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</si>
  <si>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</si>
  <si>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津井貯水池</t>
    <phoneticPr fontId="2"/>
  </si>
  <si>
    <t>紫合</t>
  </si>
  <si>
    <t>組合</t>
    <rPh sb="0" eb="2">
      <t>クミアイ</t>
    </rPh>
    <phoneticPr fontId="16"/>
  </si>
  <si>
    <t>池下</t>
  </si>
  <si>
    <t>田井</t>
  </si>
  <si>
    <t>老ノ口</t>
  </si>
  <si>
    <t>小束野</t>
  </si>
  <si>
    <t>東栃木</t>
  </si>
  <si>
    <t>市</t>
    <rPh sb="0" eb="1">
      <t>シ</t>
    </rPh>
    <phoneticPr fontId="16"/>
  </si>
  <si>
    <t>南部</t>
  </si>
  <si>
    <t>里</t>
  </si>
  <si>
    <t>国包船町</t>
  </si>
  <si>
    <t>二俣</t>
  </si>
  <si>
    <t>中部</t>
  </si>
  <si>
    <t>北部</t>
  </si>
  <si>
    <t>下宇原</t>
  </si>
  <si>
    <t>町</t>
    <rPh sb="0" eb="1">
      <t>チョウ</t>
    </rPh>
    <phoneticPr fontId="16"/>
  </si>
  <si>
    <t>佐用</t>
  </si>
  <si>
    <t>奥海</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</si>
  <si>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</si>
  <si>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</si>
  <si>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</si>
  <si>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</si>
  <si>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</si>
  <si>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</si>
  <si>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</si>
  <si>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</si>
  <si>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</si>
  <si>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</si>
  <si>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神戸市（六甲山）</t>
  </si>
  <si>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</si>
  <si>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</si>
  <si>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</si>
  <si>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</si>
  <si>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</si>
  <si>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</si>
  <si>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</si>
  <si>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</si>
  <si>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</si>
  <si>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</si>
  <si>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</si>
  <si>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</si>
  <si>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</si>
  <si>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</si>
  <si>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</si>
  <si>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</si>
  <si>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</si>
  <si>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</si>
  <si>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市川水系市川</t>
    <rPh sb="0" eb="2">
      <t>イチカワ</t>
    </rPh>
    <rPh sb="2" eb="4">
      <t>スイケイ</t>
    </rPh>
    <rPh sb="4" eb="6">
      <t>イチカワ</t>
    </rPh>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</si>
  <si>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</si>
  <si>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</si>
  <si>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</si>
  <si>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</si>
  <si>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</si>
  <si>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</si>
  <si>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</si>
  <si>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</si>
  <si>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</si>
  <si>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1"/>
  </si>
  <si>
    <t>居住に必要な水の供給を受けている者の数（人）</t>
    <phoneticPr fontId="11"/>
  </si>
  <si>
    <t>県民局</t>
    <rPh sb="0" eb="3">
      <t>ケンミンキョク</t>
    </rPh>
    <phoneticPr fontId="2"/>
  </si>
  <si>
    <t>健康福祉
事務所等</t>
    <phoneticPr fontId="11"/>
  </si>
  <si>
    <t>現在
給水人口
（Ｂ）（人）</t>
    <rPh sb="0" eb="2">
      <t>ゲンザイ</t>
    </rPh>
    <rPh sb="3" eb="5">
      <t>キュウスイ</t>
    </rPh>
    <rPh sb="5" eb="7">
      <t>ジンコウ</t>
    </rPh>
    <rPh sb="12" eb="13">
      <t>ヒト</t>
    </rPh>
    <phoneticPr fontId="2"/>
  </si>
  <si>
    <t>兎和野高原野外教育センター</t>
    <rPh sb="0" eb="1">
      <t>ウサギ</t>
    </rPh>
    <rPh sb="1" eb="3">
      <t>ワノ</t>
    </rPh>
    <rPh sb="3" eb="5">
      <t>コウゲン</t>
    </rPh>
    <rPh sb="5" eb="7">
      <t>ヤガイ</t>
    </rPh>
    <rPh sb="7" eb="9">
      <t>キョウイク</t>
    </rPh>
    <phoneticPr fontId="1"/>
  </si>
  <si>
    <r>
      <t xml:space="preserve">１７市
</t>
    </r>
    <r>
      <rPr>
        <sz val="11"/>
        <rFont val="ＭＳ Ｐゴシック"/>
        <family val="3"/>
        <charset val="128"/>
      </rPr>
      <t>５町
１企業団</t>
    </r>
    <phoneticPr fontId="2"/>
  </si>
  <si>
    <r>
      <t>加古川水系</t>
    </r>
    <r>
      <rPr>
        <sz val="11"/>
        <rFont val="ＭＳ Ｐゴシック"/>
        <family val="3"/>
        <charset val="128"/>
      </rPr>
      <t>加古川</t>
    </r>
    <rPh sb="5" eb="8">
      <t>カコガワ</t>
    </rPh>
    <phoneticPr fontId="2"/>
  </si>
  <si>
    <r>
      <t>加古川水系</t>
    </r>
    <r>
      <rPr>
        <sz val="11"/>
        <rFont val="ＭＳ Ｐゴシック"/>
        <family val="3"/>
        <charset val="128"/>
      </rPr>
      <t>東条川</t>
    </r>
    <rPh sb="0" eb="3">
      <t>カコガワ</t>
    </rPh>
    <rPh sb="3" eb="5">
      <t>スイケイ</t>
    </rPh>
    <phoneticPr fontId="2"/>
  </si>
  <si>
    <r>
      <t>長見山水系</t>
    </r>
    <r>
      <rPr>
        <sz val="11"/>
        <rFont val="ＭＳ Ｐゴシック"/>
        <family val="3"/>
        <charset val="128"/>
      </rPr>
      <t>長見山貯水池</t>
    </r>
    <rPh sb="5" eb="7">
      <t>ナガミ</t>
    </rPh>
    <rPh sb="7" eb="8">
      <t>ヤマ</t>
    </rPh>
    <rPh sb="8" eb="11">
      <t>チョスイチ</t>
    </rPh>
    <phoneticPr fontId="2"/>
  </si>
  <si>
    <r>
      <t>長見</t>
    </r>
    <r>
      <rPr>
        <sz val="11"/>
        <rFont val="ＭＳ Ｐゴシック"/>
        <family val="3"/>
        <charset val="128"/>
      </rPr>
      <t>山貯水池</t>
    </r>
    <rPh sb="2" eb="3">
      <t>ヤマ</t>
    </rPh>
    <phoneticPr fontId="2"/>
  </si>
  <si>
    <r>
      <t>大日川水系</t>
    </r>
    <r>
      <rPr>
        <sz val="11"/>
        <rFont val="ＭＳ Ｐゴシック"/>
        <family val="3"/>
        <charset val="128"/>
      </rPr>
      <t>細田池</t>
    </r>
    <rPh sb="5" eb="7">
      <t>ホソダ</t>
    </rPh>
    <rPh sb="7" eb="8">
      <t>イケ</t>
    </rPh>
    <phoneticPr fontId="2"/>
  </si>
  <si>
    <r>
      <t>原田川水系</t>
    </r>
    <r>
      <rPr>
        <sz val="11"/>
        <rFont val="ＭＳ Ｐゴシック"/>
        <family val="3"/>
        <charset val="128"/>
      </rPr>
      <t>原田池</t>
    </r>
    <rPh sb="5" eb="7">
      <t>ハラダ</t>
    </rPh>
    <rPh sb="7" eb="8">
      <t>イケ</t>
    </rPh>
    <phoneticPr fontId="2"/>
  </si>
  <si>
    <r>
      <t>原田</t>
    </r>
    <r>
      <rPr>
        <sz val="11"/>
        <rFont val="ＭＳ Ｐゴシック"/>
        <family val="3"/>
        <charset val="128"/>
      </rPr>
      <t>池貯水池</t>
    </r>
    <rPh sb="2" eb="3">
      <t>イケ</t>
    </rPh>
    <phoneticPr fontId="2"/>
  </si>
  <si>
    <r>
      <t>倉川水系</t>
    </r>
    <r>
      <rPr>
        <sz val="11"/>
        <rFont val="ＭＳ Ｐゴシック"/>
        <family val="3"/>
        <charset val="128"/>
      </rPr>
      <t>倉川</t>
    </r>
    <rPh sb="4" eb="6">
      <t>クラカワ</t>
    </rPh>
    <phoneticPr fontId="2"/>
  </si>
  <si>
    <r>
      <t>津井川水系</t>
    </r>
    <r>
      <rPr>
        <sz val="11"/>
        <rFont val="ＭＳ Ｐゴシック"/>
        <family val="3"/>
        <charset val="128"/>
      </rPr>
      <t>津井貯水池</t>
    </r>
    <rPh sb="3" eb="5">
      <t>スイケイ</t>
    </rPh>
    <rPh sb="5" eb="6">
      <t>ツ</t>
    </rPh>
    <rPh sb="6" eb="7">
      <t>イ</t>
    </rPh>
    <rPh sb="7" eb="10">
      <t>チョスイチ</t>
    </rPh>
    <phoneticPr fontId="2"/>
  </si>
  <si>
    <t>給水
対象数</t>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</si>
  <si>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</si>
  <si>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</si>
  <si>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</si>
  <si>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</si>
  <si>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</si>
  <si>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</si>
  <si>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</si>
  <si>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昭和</t>
    <phoneticPr fontId="2"/>
  </si>
  <si>
    <t>平成</t>
    <rPh sb="0" eb="2">
      <t>ヘイセイ</t>
    </rPh>
    <phoneticPr fontId="2"/>
  </si>
  <si>
    <t>年</t>
    <rPh sb="0" eb="1">
      <t>ネン</t>
    </rPh>
    <phoneticPr fontId="2"/>
  </si>
  <si>
    <t>月</t>
    <rPh sb="0" eb="1">
      <t>ガツ</t>
    </rPh>
    <phoneticPr fontId="2"/>
  </si>
  <si>
    <t>日</t>
    <rPh sb="0" eb="1">
      <t>ヒ</t>
    </rPh>
    <phoneticPr fontId="2"/>
  </si>
  <si>
    <t>認　　　可</t>
    <phoneticPr fontId="2"/>
  </si>
  <si>
    <t>給水区域</t>
    <phoneticPr fontId="2"/>
  </si>
  <si>
    <t>(</t>
  </si>
  <si>
    <t>紫外線</t>
    <rPh sb="0" eb="3">
      <t>シガイセン</t>
    </rPh>
    <phoneticPr fontId="2"/>
  </si>
  <si>
    <t>朝来市生野町栃原</t>
  </si>
  <si>
    <t>朝来市生野町黒川</t>
  </si>
  <si>
    <t>朝来市多々良木1514</t>
  </si>
  <si>
    <t>北区有馬町池の尻２９２番の２</t>
  </si>
  <si>
    <t>宝　　塚</t>
    <rPh sb="0" eb="1">
      <t>タカラ</t>
    </rPh>
    <rPh sb="3" eb="4">
      <t>ツカ</t>
    </rPh>
    <phoneticPr fontId="2"/>
  </si>
  <si>
    <t>芦　　屋</t>
    <rPh sb="0" eb="1">
      <t>アシ</t>
    </rPh>
    <rPh sb="3" eb="4">
      <t>ヤ</t>
    </rPh>
    <phoneticPr fontId="6"/>
  </si>
  <si>
    <t>伊　　丹</t>
    <rPh sb="0" eb="1">
      <t>イ</t>
    </rPh>
    <rPh sb="3" eb="4">
      <t>ニ</t>
    </rPh>
    <phoneticPr fontId="2"/>
  </si>
  <si>
    <t>加　　東</t>
    <rPh sb="0" eb="1">
      <t>カ</t>
    </rPh>
    <rPh sb="3" eb="4">
      <t>ヒガシ</t>
    </rPh>
    <phoneticPr fontId="2"/>
  </si>
  <si>
    <t>龍　　野</t>
    <rPh sb="0" eb="1">
      <t>リュウ</t>
    </rPh>
    <rPh sb="3" eb="4">
      <t>ノ</t>
    </rPh>
    <phoneticPr fontId="2"/>
  </si>
  <si>
    <t>赤　　穂</t>
    <rPh sb="0" eb="1">
      <t>アカ</t>
    </rPh>
    <rPh sb="3" eb="4">
      <t>ホ</t>
    </rPh>
    <phoneticPr fontId="2"/>
  </si>
  <si>
    <t>豊　　岡</t>
    <rPh sb="0" eb="1">
      <t>ユタカ</t>
    </rPh>
    <rPh sb="3" eb="4">
      <t>オカ</t>
    </rPh>
    <phoneticPr fontId="2"/>
  </si>
  <si>
    <t>朝　　来</t>
    <rPh sb="0" eb="1">
      <t>アサ</t>
    </rPh>
    <rPh sb="3" eb="4">
      <t>ライ</t>
    </rPh>
    <phoneticPr fontId="2"/>
  </si>
  <si>
    <t>丹　　波</t>
    <rPh sb="0" eb="1">
      <t>タン</t>
    </rPh>
    <rPh sb="3" eb="4">
      <t>ナミ</t>
    </rPh>
    <phoneticPr fontId="2"/>
  </si>
  <si>
    <t>洲　　本</t>
    <rPh sb="0" eb="1">
      <t>シュウ</t>
    </rPh>
    <rPh sb="3" eb="4">
      <t>ホン</t>
    </rPh>
    <phoneticPr fontId="2"/>
  </si>
  <si>
    <t>合　　計</t>
    <rPh sb="0" eb="1">
      <t>ア</t>
    </rPh>
    <rPh sb="3" eb="4">
      <t>ケイ</t>
    </rPh>
    <phoneticPr fontId="6"/>
  </si>
  <si>
    <t>給　　水　　人　　口　　（人）</t>
    <phoneticPr fontId="2"/>
  </si>
  <si>
    <t>(A)÷(B)</t>
    <phoneticPr fontId="2"/>
  </si>
  <si>
    <t>〔上水道料金表（家庭用料金/月）〕</t>
    <rPh sb="1" eb="4">
      <t>ジョウスイドウ</t>
    </rPh>
    <rPh sb="4" eb="7">
      <t>リョウキンヒョウ</t>
    </rPh>
    <phoneticPr fontId="11"/>
  </si>
  <si>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</si>
  <si>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</si>
  <si>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</si>
  <si>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</si>
  <si>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</si>
  <si>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</si>
  <si>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</si>
  <si>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</si>
  <si>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</si>
  <si>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</si>
  <si>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</si>
  <si>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1"/>
  </si>
  <si>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</si>
  <si>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</si>
  <si>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</si>
  <si>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</si>
  <si>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t>
  </si>
  <si>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</si>
  <si>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</si>
  <si>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</si>
  <si>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</si>
  <si>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</si>
  <si>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</si>
  <si>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</si>
  <si>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</si>
  <si>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（注）１．　簡易水道のカ所の欄中、（　　）内は未廃止施設分の内書である。　　２．　（Ｈ）の欄中、Δ(-)は、区域外給水をしている事業分である。 　３．　（Ｇ）＝（Ｂ）＋（Ｃ）＋（Ｄ）＋（Ｅ）</t>
    <rPh sb="1" eb="2">
      <t>チュウ</t>
    </rPh>
    <rPh sb="6" eb="8">
      <t>カンイ</t>
    </rPh>
    <rPh sb="8" eb="10">
      <t>スイドウ</t>
    </rPh>
    <rPh sb="12" eb="13">
      <t>ショ</t>
    </rPh>
    <rPh sb="14" eb="15">
      <t>ラン</t>
    </rPh>
    <rPh sb="15" eb="16">
      <t>チュウ</t>
    </rPh>
    <rPh sb="21" eb="22">
      <t>ナイ</t>
    </rPh>
    <rPh sb="23" eb="24">
      <t>ミ</t>
    </rPh>
    <rPh sb="24" eb="26">
      <t>ハイシ</t>
    </rPh>
    <rPh sb="26" eb="28">
      <t>シセツ</t>
    </rPh>
    <rPh sb="28" eb="29">
      <t>ブン</t>
    </rPh>
    <rPh sb="30" eb="31">
      <t>ウチ</t>
    </rPh>
    <rPh sb="31" eb="32">
      <t>ショ</t>
    </rPh>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</si>
  <si>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</si>
  <si>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</si>
  <si>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</si>
  <si>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（注）</t>
    <rPh sb="1" eb="2">
      <t>チュウ</t>
    </rPh>
    <phoneticPr fontId="11"/>
  </si>
  <si>
    <t>日本水産株式会社姫路総合工場</t>
    <rPh sb="0" eb="4">
      <t>ニホンスイサン</t>
    </rPh>
    <rPh sb="4" eb="8">
      <t>カブシキガイシャ</t>
    </rPh>
    <rPh sb="8" eb="10">
      <t>ヒメジ</t>
    </rPh>
    <rPh sb="10" eb="12">
      <t>ソウゴウ</t>
    </rPh>
    <rPh sb="12" eb="14">
      <t>コウジョウ</t>
    </rPh>
    <phoneticPr fontId="2"/>
  </si>
  <si>
    <t>朝来市</t>
    <phoneticPr fontId="2"/>
  </si>
  <si>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</si>
  <si>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</si>
  <si>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</si>
  <si>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</si>
  <si>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</si>
  <si>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</si>
  <si>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</si>
  <si>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</si>
  <si>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</si>
  <si>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</si>
  <si>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</si>
  <si>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</si>
  <si>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</si>
  <si>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</si>
  <si>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2">
      <t>サンダ</t>
    </rPh>
    <rPh sb="2" eb="3">
      <t>シ</t>
    </rPh>
    <phoneticPr fontId="2"/>
  </si>
  <si>
    <t>猪名川町</t>
    <rPh sb="0" eb="3">
      <t>イナガワ</t>
    </rPh>
    <rPh sb="3" eb="4">
      <t>チョウ</t>
    </rPh>
    <phoneticPr fontId="2"/>
  </si>
  <si>
    <t>明石市</t>
    <rPh sb="0" eb="2">
      <t>アカシ</t>
    </rPh>
    <rPh sb="2" eb="3">
      <t>シ</t>
    </rPh>
    <phoneticPr fontId="2"/>
  </si>
  <si>
    <t>加古川市</t>
    <rPh sb="0" eb="3">
      <t>カコガワ</t>
    </rPh>
    <rPh sb="3" eb="4">
      <t>シ</t>
    </rPh>
    <phoneticPr fontId="2"/>
  </si>
  <si>
    <t>高砂市</t>
    <rPh sb="0" eb="2">
      <t>タカサゴ</t>
    </rPh>
    <rPh sb="2" eb="3">
      <t>シ</t>
    </rPh>
    <phoneticPr fontId="2"/>
  </si>
  <si>
    <t>稲美町</t>
    <rPh sb="0" eb="2">
      <t>イナミ</t>
    </rPh>
    <rPh sb="2" eb="3">
      <t>マチ</t>
    </rPh>
    <phoneticPr fontId="2"/>
  </si>
  <si>
    <t>播磨町</t>
    <rPh sb="0" eb="2">
      <t>ハリマ</t>
    </rPh>
    <rPh sb="2" eb="3">
      <t>チョウ</t>
    </rPh>
    <phoneticPr fontId="2"/>
  </si>
  <si>
    <t>西脇市</t>
    <rPh sb="0" eb="2">
      <t>ニシワキ</t>
    </rPh>
    <rPh sb="2" eb="3">
      <t>シ</t>
    </rPh>
    <phoneticPr fontId="2"/>
  </si>
  <si>
    <t>三木市</t>
    <rPh sb="0" eb="2">
      <t>ミキ</t>
    </rPh>
    <rPh sb="2" eb="3">
      <t>シ</t>
    </rPh>
    <phoneticPr fontId="2"/>
  </si>
  <si>
    <t>小野市</t>
    <rPh sb="0" eb="2">
      <t>オノ</t>
    </rPh>
    <rPh sb="2" eb="3">
      <t>シ</t>
    </rPh>
    <phoneticPr fontId="2"/>
  </si>
  <si>
    <t>加西市</t>
    <rPh sb="0" eb="2">
      <t>カサイ</t>
    </rPh>
    <rPh sb="2" eb="3">
      <t>シ</t>
    </rPh>
    <phoneticPr fontId="2"/>
  </si>
  <si>
    <t>多可町</t>
    <rPh sb="0" eb="2">
      <t>タカ</t>
    </rPh>
    <rPh sb="2" eb="3">
      <t>マチ</t>
    </rPh>
    <phoneticPr fontId="2"/>
  </si>
  <si>
    <t>市川町</t>
    <rPh sb="0" eb="2">
      <t>イチカワ</t>
    </rPh>
    <rPh sb="2" eb="3">
      <t>チョウ</t>
    </rPh>
    <phoneticPr fontId="2"/>
  </si>
  <si>
    <t>福崎町</t>
    <rPh sb="0" eb="2">
      <t>フクサキ</t>
    </rPh>
    <rPh sb="2" eb="3">
      <t>チョウ</t>
    </rPh>
    <phoneticPr fontId="2"/>
  </si>
  <si>
    <t>神河町</t>
    <rPh sb="0" eb="2">
      <t>カミカワ</t>
    </rPh>
    <rPh sb="2" eb="3">
      <t>チョウ</t>
    </rPh>
    <phoneticPr fontId="2"/>
  </si>
  <si>
    <t>相生市</t>
    <rPh sb="0" eb="2">
      <t>アイオイ</t>
    </rPh>
    <rPh sb="2" eb="3">
      <t>シ</t>
    </rPh>
    <phoneticPr fontId="2"/>
  </si>
  <si>
    <t>赤穂市</t>
    <rPh sb="0" eb="2">
      <t>アコウ</t>
    </rPh>
    <rPh sb="2" eb="3">
      <t>シ</t>
    </rPh>
    <phoneticPr fontId="2"/>
  </si>
  <si>
    <t>太子町</t>
    <rPh sb="0" eb="2">
      <t>タイシ</t>
    </rPh>
    <rPh sb="2" eb="3">
      <t>マチ</t>
    </rPh>
    <phoneticPr fontId="2"/>
  </si>
  <si>
    <t>佐用町</t>
    <rPh sb="0" eb="2">
      <t>サヨウ</t>
    </rPh>
    <rPh sb="2" eb="3">
      <t>チョウ</t>
    </rPh>
    <phoneticPr fontId="2"/>
  </si>
  <si>
    <t>豊岡市</t>
    <rPh sb="0" eb="2">
      <t>トヨオカ</t>
    </rPh>
    <rPh sb="2" eb="3">
      <t>シ</t>
    </rPh>
    <phoneticPr fontId="2"/>
  </si>
  <si>
    <t>新温泉町</t>
    <rPh sb="0" eb="1">
      <t>シン</t>
    </rPh>
    <rPh sb="1" eb="3">
      <t>オンセン</t>
    </rPh>
    <rPh sb="3" eb="4">
      <t>チョウ</t>
    </rPh>
    <phoneticPr fontId="2"/>
  </si>
  <si>
    <t>篠山市</t>
    <rPh sb="0" eb="2">
      <t>ササヤマ</t>
    </rPh>
    <rPh sb="2" eb="3">
      <t>シ</t>
    </rPh>
    <phoneticPr fontId="2"/>
  </si>
  <si>
    <t>洲本市</t>
    <rPh sb="0" eb="2">
      <t>スモト</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</si>
  <si>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</si>
  <si>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</si>
  <si>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</si>
  <si>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</si>
  <si>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</si>
  <si>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</si>
  <si>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</si>
  <si>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</si>
  <si>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</si>
  <si>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</si>
  <si>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</si>
  <si>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</si>
  <si>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</si>
  <si>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</si>
  <si>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</si>
  <si>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</si>
  <si>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</si>
  <si>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</si>
  <si>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</si>
  <si>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</si>
  <si>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</si>
  <si>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赤穂市</t>
    <phoneticPr fontId="2"/>
  </si>
  <si>
    <t>赤穂市</t>
    <phoneticPr fontId="2"/>
  </si>
  <si>
    <t>赤穂市</t>
    <phoneticPr fontId="2"/>
  </si>
  <si>
    <t>用水量</t>
    <rPh sb="0" eb="2">
      <t>ヨウスイ</t>
    </rPh>
    <rPh sb="2" eb="3">
      <t>リョウ</t>
    </rPh>
    <phoneticPr fontId="2"/>
  </si>
  <si>
    <t>兵庫県住宅供給公社</t>
    <rPh sb="0" eb="3">
      <t>ヒョウゴケン</t>
    </rPh>
    <rPh sb="3" eb="5">
      <t>ジュウタク</t>
    </rPh>
    <rPh sb="5" eb="7">
      <t>キョウキュウ</t>
    </rPh>
    <rPh sb="7" eb="9">
      <t>コウシャ</t>
    </rPh>
    <phoneticPr fontId="1"/>
  </si>
  <si>
    <t>尼崎市</t>
    <rPh sb="0" eb="3">
      <t>アマガサキシ</t>
    </rPh>
    <phoneticPr fontId="1"/>
  </si>
  <si>
    <t>独立行政法人 都市再生機構西日本支社 浜甲子園団地</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0">
      <t>ハマ</t>
    </rPh>
    <rPh sb="20" eb="23">
      <t>コウシエン</t>
    </rPh>
    <rPh sb="23" eb="25">
      <t>ダンチ</t>
    </rPh>
    <phoneticPr fontId="1"/>
  </si>
  <si>
    <t>独立行政法人 都市再生機構西日本支社 武庫川団地東第一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7">
      <t>ダイイチ</t>
    </rPh>
    <phoneticPr fontId="1"/>
  </si>
  <si>
    <t>独立行政法人 都市再生機構西日本支社 武庫川団地西第一</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イチ</t>
    </rPh>
    <phoneticPr fontId="1"/>
  </si>
  <si>
    <t>独立行政法人 都市再生機構西日本支社 武庫川団地西第二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7">
      <t>ダイニ</t>
    </rPh>
    <phoneticPr fontId="1"/>
  </si>
  <si>
    <t>独立行政法人 都市再生機構西日本支社 武庫川団地東第二</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ヒガシ</t>
    </rPh>
    <rPh sb="25" eb="26">
      <t>ダイ</t>
    </rPh>
    <rPh sb="26" eb="27">
      <t>ニ</t>
    </rPh>
    <phoneticPr fontId="1"/>
  </si>
  <si>
    <t>独立行政法人 都市再生機構西日本支社 武庫川団地西第三</t>
    <rPh sb="0" eb="2">
      <t>ドクリツ</t>
    </rPh>
    <rPh sb="2" eb="4">
      <t>ギョウセイ</t>
    </rPh>
    <rPh sb="4" eb="6">
      <t>ホウジン</t>
    </rPh>
    <rPh sb="7" eb="9">
      <t>トシ</t>
    </rPh>
    <rPh sb="9" eb="11">
      <t>サイセイ</t>
    </rPh>
    <rPh sb="11" eb="13">
      <t>キコウ</t>
    </rPh>
    <rPh sb="13" eb="14">
      <t>ニシ</t>
    </rPh>
    <rPh sb="14" eb="16">
      <t>ニホン</t>
    </rPh>
    <rPh sb="16" eb="18">
      <t>シシャ</t>
    </rPh>
    <rPh sb="19" eb="22">
      <t>ムコガワ</t>
    </rPh>
    <rPh sb="22" eb="24">
      <t>ダンチ</t>
    </rPh>
    <rPh sb="24" eb="25">
      <t>ニシ</t>
    </rPh>
    <rPh sb="25" eb="26">
      <t>ダイ</t>
    </rPh>
    <rPh sb="26" eb="27">
      <t>サン</t>
    </rPh>
    <phoneticPr fontId="1"/>
  </si>
  <si>
    <t>学校法人関西学院</t>
    <rPh sb="0" eb="2">
      <t>ガッコウ</t>
    </rPh>
    <rPh sb="2" eb="4">
      <t>ホウジン</t>
    </rPh>
    <rPh sb="4" eb="6">
      <t>カンセイ</t>
    </rPh>
    <rPh sb="6" eb="8">
      <t>ガクイン</t>
    </rPh>
    <phoneticPr fontId="1"/>
  </si>
  <si>
    <t>読売ゴルフ株式会社</t>
    <rPh sb="0" eb="2">
      <t>ヨミウリ</t>
    </rPh>
    <rPh sb="5" eb="9">
      <t>カブシキガイシャ</t>
    </rPh>
    <phoneticPr fontId="1"/>
  </si>
  <si>
    <t>医療法人社団 健癒会　介護老人保健施設ふるさとの家</t>
    <rPh sb="0" eb="2">
      <t>イリョウ</t>
    </rPh>
    <rPh sb="2" eb="4">
      <t>ホウジン</t>
    </rPh>
    <rPh sb="4" eb="6">
      <t>シャダン</t>
    </rPh>
    <rPh sb="7" eb="8">
      <t>ケン</t>
    </rPh>
    <rPh sb="8" eb="9">
      <t>ユ</t>
    </rPh>
    <rPh sb="9" eb="10">
      <t>カイ</t>
    </rPh>
    <rPh sb="11" eb="13">
      <t>カイゴ</t>
    </rPh>
    <rPh sb="13" eb="15">
      <t>ロウジン</t>
    </rPh>
    <rPh sb="15" eb="17">
      <t>ホケン</t>
    </rPh>
    <rPh sb="17" eb="19">
      <t>シセツ</t>
    </rPh>
    <rPh sb="24" eb="25">
      <t>イエ</t>
    </rPh>
    <phoneticPr fontId="1"/>
  </si>
  <si>
    <t>社会医療法人　渡邊高記念会　西宮渡辺病院</t>
    <rPh sb="0" eb="2">
      <t>シャカイ</t>
    </rPh>
    <rPh sb="2" eb="4">
      <t>イリョウ</t>
    </rPh>
    <rPh sb="4" eb="6">
      <t>ホウジン</t>
    </rPh>
    <rPh sb="7" eb="9">
      <t>ワタナベ</t>
    </rPh>
    <rPh sb="9" eb="10">
      <t>タカシ</t>
    </rPh>
    <rPh sb="10" eb="12">
      <t>キネン</t>
    </rPh>
    <rPh sb="12" eb="13">
      <t>カイ</t>
    </rPh>
    <rPh sb="14" eb="16">
      <t>ニシノミヤ</t>
    </rPh>
    <rPh sb="16" eb="18">
      <t>ワタナベ</t>
    </rPh>
    <rPh sb="18" eb="20">
      <t>ビョウイン</t>
    </rPh>
    <phoneticPr fontId="1"/>
  </si>
  <si>
    <t>太陽物産株式会社</t>
    <rPh sb="0" eb="2">
      <t>タイヨウ</t>
    </rPh>
    <rPh sb="2" eb="4">
      <t>ブッサン</t>
    </rPh>
    <rPh sb="4" eb="8">
      <t>カブシキガイシャ</t>
    </rPh>
    <phoneticPr fontId="1"/>
  </si>
  <si>
    <t>伊丹市</t>
    <rPh sb="0" eb="3">
      <t>イタミシ</t>
    </rPh>
    <phoneticPr fontId="1"/>
  </si>
  <si>
    <t>三田市</t>
    <rPh sb="0" eb="3">
      <t>サンダシ</t>
    </rPh>
    <phoneticPr fontId="1"/>
  </si>
  <si>
    <t>明石市</t>
    <rPh sb="0" eb="3">
      <t>アカシシ</t>
    </rPh>
    <phoneticPr fontId="1"/>
  </si>
  <si>
    <t>明石ハウス管理組合</t>
    <rPh sb="0" eb="2">
      <t>アカシ</t>
    </rPh>
    <rPh sb="5" eb="7">
      <t>カンリ</t>
    </rPh>
    <rPh sb="7" eb="9">
      <t>クミアイ</t>
    </rPh>
    <phoneticPr fontId="1"/>
  </si>
  <si>
    <t>三菱重工業㈱取締役神戸造船所長</t>
    <rPh sb="0" eb="2">
      <t>ミツビシ</t>
    </rPh>
    <rPh sb="2" eb="5">
      <t>ジュウコウギョウ</t>
    </rPh>
    <rPh sb="6" eb="9">
      <t>トリシマリヤク</t>
    </rPh>
    <rPh sb="9" eb="11">
      <t>コウベ</t>
    </rPh>
    <rPh sb="11" eb="14">
      <t>ゾウセンショ</t>
    </rPh>
    <rPh sb="14" eb="15">
      <t>チョウ</t>
    </rPh>
    <phoneticPr fontId="1"/>
  </si>
  <si>
    <t>稲美町</t>
    <rPh sb="0" eb="3">
      <t>イナミチョウ</t>
    </rPh>
    <phoneticPr fontId="1"/>
  </si>
  <si>
    <t>加東市</t>
    <rPh sb="0" eb="3">
      <t>カトウシ</t>
    </rPh>
    <phoneticPr fontId="1"/>
  </si>
  <si>
    <t>西脇市</t>
    <rPh sb="0" eb="3">
      <t>ニシワキシ</t>
    </rPh>
    <phoneticPr fontId="1"/>
  </si>
  <si>
    <t>福崎町</t>
    <rPh sb="0" eb="3">
      <t>フクサキチョウ</t>
    </rPh>
    <phoneticPr fontId="1"/>
  </si>
  <si>
    <t>たつの市</t>
    <rPh sb="3" eb="4">
      <t>シ</t>
    </rPh>
    <phoneticPr fontId="1"/>
  </si>
  <si>
    <t>相生市</t>
  </si>
  <si>
    <t>日和山観光㈱</t>
    <rPh sb="0" eb="2">
      <t>ヒヨリ</t>
    </rPh>
    <rPh sb="2" eb="3">
      <t>ヤマ</t>
    </rPh>
    <rPh sb="3" eb="5">
      <t>カンコウ</t>
    </rPh>
    <phoneticPr fontId="1"/>
  </si>
  <si>
    <t>洲本市</t>
    <rPh sb="0" eb="3">
      <t>スモトシ</t>
    </rPh>
    <phoneticPr fontId="1"/>
  </si>
  <si>
    <t>三洋電機㈱</t>
    <rPh sb="0" eb="2">
      <t>サンヨウ</t>
    </rPh>
    <rPh sb="2" eb="4">
      <t>デンキ</t>
    </rPh>
    <phoneticPr fontId="1"/>
  </si>
  <si>
    <t>イオンリテール株式会社</t>
    <rPh sb="7" eb="11">
      <t>カブシキガイシャ</t>
    </rPh>
    <phoneticPr fontId="1"/>
  </si>
  <si>
    <t>淡路市</t>
    <rPh sb="0" eb="3">
      <t>アワジシ</t>
    </rPh>
    <phoneticPr fontId="1"/>
  </si>
  <si>
    <t>南あわじ市</t>
    <rPh sb="0" eb="1">
      <t>ミナミ</t>
    </rPh>
    <rPh sb="4" eb="5">
      <t>シ</t>
    </rPh>
    <phoneticPr fontId="1"/>
  </si>
  <si>
    <t>西宮市枝川町</t>
    <rPh sb="3" eb="6">
      <t>エダガワチョウ</t>
    </rPh>
    <phoneticPr fontId="1"/>
  </si>
  <si>
    <t>西宮市高須町1丁目</t>
    <rPh sb="3" eb="6">
      <t>タカスチョウ</t>
    </rPh>
    <rPh sb="6" eb="9">
      <t>イッチョウメ</t>
    </rPh>
    <phoneticPr fontId="1"/>
  </si>
  <si>
    <t>西宮市高須町2丁目</t>
    <rPh sb="3" eb="6">
      <t>タカスチョウ</t>
    </rPh>
    <phoneticPr fontId="1"/>
  </si>
  <si>
    <t>西宮市高須町2丁目</t>
    <rPh sb="3" eb="6">
      <t>タカスチョウ</t>
    </rPh>
    <rPh sb="7" eb="9">
      <t>チョウメ</t>
    </rPh>
    <phoneticPr fontId="1"/>
  </si>
  <si>
    <t>西宮市高須町1丁目</t>
    <rPh sb="3" eb="6">
      <t>タカスチョウ</t>
    </rPh>
    <phoneticPr fontId="1"/>
  </si>
  <si>
    <t>西宮市高須町1丁目</t>
    <rPh sb="3" eb="6">
      <t>タカスチョウ</t>
    </rPh>
    <rPh sb="7" eb="9">
      <t>チョウメ</t>
    </rPh>
    <phoneticPr fontId="1"/>
  </si>
  <si>
    <t>西宮市上ヶ原1番町1-155</t>
    <rPh sb="3" eb="6">
      <t>ウエガハラ</t>
    </rPh>
    <rPh sb="7" eb="9">
      <t>バンチョウ</t>
    </rPh>
    <phoneticPr fontId="1"/>
  </si>
  <si>
    <t>西宮市塩瀬町名塩北山</t>
    <rPh sb="3" eb="4">
      <t>シオ</t>
    </rPh>
    <rPh sb="4" eb="5">
      <t>セ</t>
    </rPh>
    <rPh sb="5" eb="6">
      <t>チョウ</t>
    </rPh>
    <rPh sb="6" eb="7">
      <t>ナ</t>
    </rPh>
    <rPh sb="7" eb="8">
      <t>ジオ</t>
    </rPh>
    <rPh sb="8" eb="10">
      <t>キタヤマ</t>
    </rPh>
    <phoneticPr fontId="1"/>
  </si>
  <si>
    <t>西宮市山口町船坂下ヶ平柏木谷1825-3</t>
    <rPh sb="3" eb="5">
      <t>ヤマグチ</t>
    </rPh>
    <rPh sb="5" eb="6">
      <t>チョウ</t>
    </rPh>
    <rPh sb="6" eb="8">
      <t>フナサカ</t>
    </rPh>
    <rPh sb="8" eb="9">
      <t>シモ</t>
    </rPh>
    <rPh sb="10" eb="11">
      <t>ダイラ</t>
    </rPh>
    <rPh sb="11" eb="13">
      <t>カシワギ</t>
    </rPh>
    <rPh sb="13" eb="14">
      <t>タニ</t>
    </rPh>
    <phoneticPr fontId="1"/>
  </si>
  <si>
    <t>西宮市甲子園高潮町3-30</t>
    <rPh sb="3" eb="6">
      <t>コウシエン</t>
    </rPh>
    <rPh sb="6" eb="8">
      <t>タカシオ</t>
    </rPh>
    <rPh sb="8" eb="9">
      <t>チョウ</t>
    </rPh>
    <phoneticPr fontId="1"/>
  </si>
  <si>
    <t>西宮市甲山町53-20</t>
    <rPh sb="3" eb="6">
      <t>カブトヤマチョウ</t>
    </rPh>
    <phoneticPr fontId="1"/>
  </si>
  <si>
    <t>西宮市今津山中町11-1</t>
    <rPh sb="3" eb="5">
      <t>イマヅ</t>
    </rPh>
    <rPh sb="5" eb="7">
      <t>ヤマナカ</t>
    </rPh>
    <rPh sb="7" eb="8">
      <t>チョウ</t>
    </rPh>
    <phoneticPr fontId="1"/>
  </si>
  <si>
    <t>西宮市今津水波町6-30</t>
    <rPh sb="3" eb="4">
      <t>イマ</t>
    </rPh>
    <rPh sb="4" eb="5">
      <t>ツ</t>
    </rPh>
    <rPh sb="5" eb="7">
      <t>ミズナミ</t>
    </rPh>
    <rPh sb="7" eb="8">
      <t>マチ</t>
    </rPh>
    <phoneticPr fontId="1"/>
  </si>
  <si>
    <t>西宮市室川町10-22</t>
    <rPh sb="3" eb="6">
      <t>ムロカワチョウ</t>
    </rPh>
    <phoneticPr fontId="1"/>
  </si>
  <si>
    <t>西宮市鳴尾浜3-5-7</t>
    <rPh sb="3" eb="4">
      <t>ナ</t>
    </rPh>
    <rPh sb="4" eb="5">
      <t>オ</t>
    </rPh>
    <rPh sb="5" eb="6">
      <t>ハマ</t>
    </rPh>
    <phoneticPr fontId="1"/>
  </si>
  <si>
    <t>西宮市上鳴尾町4-31</t>
    <rPh sb="3" eb="7">
      <t>アゲナルオチョウ</t>
    </rPh>
    <phoneticPr fontId="1"/>
  </si>
  <si>
    <t>西宮市高松町3-7</t>
    <rPh sb="3" eb="6">
      <t>タカマツチョウ</t>
    </rPh>
    <phoneticPr fontId="1"/>
  </si>
  <si>
    <t>宝塚市切畑字桜小堀</t>
    <rPh sb="0" eb="1">
      <t>タカラ</t>
    </rPh>
    <rPh sb="1" eb="2">
      <t>ツカ</t>
    </rPh>
    <rPh sb="2" eb="3">
      <t>シ</t>
    </rPh>
    <rPh sb="3" eb="5">
      <t>キリハタ</t>
    </rPh>
    <rPh sb="5" eb="6">
      <t>アザ</t>
    </rPh>
    <rPh sb="6" eb="7">
      <t>サクラ</t>
    </rPh>
    <rPh sb="7" eb="9">
      <t>コボリ</t>
    </rPh>
    <phoneticPr fontId="1"/>
  </si>
  <si>
    <t>宝塚市切畑字長尾山</t>
    <rPh sb="0" eb="1">
      <t>タカラ</t>
    </rPh>
    <rPh sb="1" eb="2">
      <t>ツカ</t>
    </rPh>
    <rPh sb="2" eb="3">
      <t>シ</t>
    </rPh>
    <rPh sb="3" eb="5">
      <t>キリハタ</t>
    </rPh>
    <rPh sb="5" eb="6">
      <t>アザ</t>
    </rPh>
    <rPh sb="6" eb="8">
      <t>ナガオ</t>
    </rPh>
    <rPh sb="8" eb="9">
      <t>ヤマ</t>
    </rPh>
    <phoneticPr fontId="1"/>
  </si>
  <si>
    <t>三田市尼寺</t>
    <rPh sb="0" eb="3">
      <t>サンダシ</t>
    </rPh>
    <rPh sb="3" eb="5">
      <t>アマデラ</t>
    </rPh>
    <phoneticPr fontId="1"/>
  </si>
  <si>
    <t>三田市上本庄</t>
    <rPh sb="0" eb="3">
      <t>サンダシ</t>
    </rPh>
    <rPh sb="3" eb="4">
      <t>ウエ</t>
    </rPh>
    <rPh sb="4" eb="6">
      <t>ホンジョウ</t>
    </rPh>
    <phoneticPr fontId="1"/>
  </si>
  <si>
    <t>三田市下槻瀬</t>
    <rPh sb="0" eb="3">
      <t>サンダシ</t>
    </rPh>
    <rPh sb="3" eb="4">
      <t>シタ</t>
    </rPh>
    <rPh sb="4" eb="5">
      <t>ツキ</t>
    </rPh>
    <rPh sb="5" eb="6">
      <t>セ</t>
    </rPh>
    <phoneticPr fontId="1"/>
  </si>
  <si>
    <t>三田市藍本</t>
    <rPh sb="0" eb="3">
      <t>サンダシ</t>
    </rPh>
    <rPh sb="3" eb="5">
      <t>アイモト</t>
    </rPh>
    <phoneticPr fontId="1"/>
  </si>
  <si>
    <t>明石市魚住町清水2744-30</t>
    <rPh sb="0" eb="3">
      <t>アカシシ</t>
    </rPh>
    <rPh sb="3" eb="5">
      <t>ウオズミ</t>
    </rPh>
    <rPh sb="5" eb="6">
      <t>チョウ</t>
    </rPh>
    <rPh sb="6" eb="8">
      <t>シミズ</t>
    </rPh>
    <phoneticPr fontId="1"/>
  </si>
  <si>
    <t>明石市松が丘2-2</t>
    <rPh sb="0" eb="3">
      <t>アカシシ</t>
    </rPh>
    <rPh sb="3" eb="4">
      <t>マツ</t>
    </rPh>
    <rPh sb="5" eb="6">
      <t>オカ</t>
    </rPh>
    <phoneticPr fontId="1"/>
  </si>
  <si>
    <t>明石市硯町2-5</t>
    <rPh sb="0" eb="3">
      <t>アカシシ</t>
    </rPh>
    <rPh sb="3" eb="5">
      <t>スズリチョウ</t>
    </rPh>
    <phoneticPr fontId="1"/>
  </si>
  <si>
    <t>明石市大久保町高丘3-1-1</t>
    <rPh sb="0" eb="3">
      <t>アカシシ</t>
    </rPh>
    <rPh sb="3" eb="6">
      <t>オオクボ</t>
    </rPh>
    <rPh sb="6" eb="7">
      <t>チョウ</t>
    </rPh>
    <rPh sb="7" eb="8">
      <t>タカ</t>
    </rPh>
    <rPh sb="8" eb="9">
      <t>オカ</t>
    </rPh>
    <phoneticPr fontId="1"/>
  </si>
  <si>
    <t>明石市大久保町高丘5-3</t>
    <rPh sb="0" eb="3">
      <t>アカシシ</t>
    </rPh>
    <rPh sb="3" eb="6">
      <t>オオクボ</t>
    </rPh>
    <rPh sb="6" eb="7">
      <t>チョウ</t>
    </rPh>
    <rPh sb="7" eb="8">
      <t>タカ</t>
    </rPh>
    <rPh sb="8" eb="9">
      <t>オカ</t>
    </rPh>
    <phoneticPr fontId="1"/>
  </si>
  <si>
    <t>明石市二見町南二見1番地</t>
    <rPh sb="0" eb="3">
      <t>アカシシ</t>
    </rPh>
    <rPh sb="3" eb="6">
      <t>フタミチョウ</t>
    </rPh>
    <rPh sb="6" eb="7">
      <t>ミナミ</t>
    </rPh>
    <rPh sb="7" eb="9">
      <t>フタミ</t>
    </rPh>
    <rPh sb="10" eb="12">
      <t>バンチ</t>
    </rPh>
    <phoneticPr fontId="1"/>
  </si>
  <si>
    <t>明石市魚住町清水3208</t>
    <rPh sb="0" eb="3">
      <t>アカシシ</t>
    </rPh>
    <rPh sb="3" eb="5">
      <t>ウオズミ</t>
    </rPh>
    <rPh sb="5" eb="6">
      <t>チョウ</t>
    </rPh>
    <rPh sb="6" eb="8">
      <t>シミズ</t>
    </rPh>
    <phoneticPr fontId="1"/>
  </si>
  <si>
    <t>明石市魚住町清水1871-3</t>
    <rPh sb="0" eb="3">
      <t>アカシシ</t>
    </rPh>
    <rPh sb="3" eb="5">
      <t>ウオズミ</t>
    </rPh>
    <rPh sb="5" eb="6">
      <t>チョウ</t>
    </rPh>
    <rPh sb="6" eb="8">
      <t>シミズ</t>
    </rPh>
    <phoneticPr fontId="1"/>
  </si>
  <si>
    <t>稲美町国岡260-1</t>
    <rPh sb="0" eb="3">
      <t>イナミチョウ</t>
    </rPh>
    <rPh sb="3" eb="5">
      <t>クニオカ</t>
    </rPh>
    <phoneticPr fontId="1"/>
  </si>
  <si>
    <t>稲美町岡2680</t>
    <rPh sb="0" eb="3">
      <t>イナミチョウ</t>
    </rPh>
    <rPh sb="3" eb="4">
      <t>オカ</t>
    </rPh>
    <phoneticPr fontId="1"/>
  </si>
  <si>
    <t>姫路市市川台２丁目１,２</t>
  </si>
  <si>
    <t>姫路市市城東町清水</t>
  </si>
  <si>
    <t>姫路市峰南町1－70</t>
  </si>
  <si>
    <t>姫路市余部区上余部５０</t>
  </si>
  <si>
    <t>姫路市広畑区富士町１</t>
  </si>
  <si>
    <t>姫路市二階町５５</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</si>
  <si>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</si>
  <si>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</si>
  <si>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</si>
  <si>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</si>
  <si>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</si>
  <si>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</si>
  <si>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</si>
  <si>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姫路市飾磨区妻鹿常盤町１－１</t>
  </si>
  <si>
    <t>姫路市三左衛門堀西の町２１０</t>
  </si>
  <si>
    <t>姫路市仁豊野６５０</t>
    <rPh sb="0" eb="3">
      <t>ヒメジシ</t>
    </rPh>
    <rPh sb="3" eb="6">
      <t>ニブノ</t>
    </rPh>
    <phoneticPr fontId="1"/>
  </si>
  <si>
    <t>たつの市揖保川町半田703-1</t>
    <rPh sb="3" eb="4">
      <t>シ</t>
    </rPh>
    <rPh sb="4" eb="8">
      <t>イボガワチョウ</t>
    </rPh>
    <rPh sb="8" eb="10">
      <t>ハンダ</t>
    </rPh>
    <phoneticPr fontId="1"/>
  </si>
  <si>
    <t>たつの市揖保川町馬場805</t>
    <rPh sb="3" eb="4">
      <t>シ</t>
    </rPh>
    <rPh sb="4" eb="8">
      <t>イボガワチョウ</t>
    </rPh>
    <rPh sb="8" eb="10">
      <t>ウマバ</t>
    </rPh>
    <phoneticPr fontId="1"/>
  </si>
  <si>
    <t>相生市千尋町5268</t>
  </si>
  <si>
    <t>豊岡市瀬戸</t>
    <rPh sb="0" eb="3">
      <t>トヨオカシ</t>
    </rPh>
    <rPh sb="3" eb="5">
      <t>セト</t>
    </rPh>
    <phoneticPr fontId="1"/>
  </si>
  <si>
    <t>洲本市上内膳222-1</t>
    <rPh sb="0" eb="3">
      <t>スモトシ</t>
    </rPh>
    <rPh sb="3" eb="4">
      <t>カミ</t>
    </rPh>
    <rPh sb="4" eb="5">
      <t>ナイ</t>
    </rPh>
    <rPh sb="5" eb="6">
      <t>ゼン</t>
    </rPh>
    <phoneticPr fontId="1"/>
  </si>
  <si>
    <t>洲本市塩屋１-1-18</t>
    <rPh sb="3" eb="5">
      <t>シオヤ</t>
    </rPh>
    <phoneticPr fontId="1"/>
  </si>
  <si>
    <t>洲本市小路谷20</t>
    <rPh sb="0" eb="3">
      <t>スモトシ</t>
    </rPh>
    <rPh sb="3" eb="4">
      <t>オ</t>
    </rPh>
    <rPh sb="4" eb="5">
      <t>ロ</t>
    </rPh>
    <rPh sb="5" eb="6">
      <t>タニ</t>
    </rPh>
    <phoneticPr fontId="1"/>
  </si>
  <si>
    <t>淡路市岩屋3118番地1</t>
    <rPh sb="0" eb="3">
      <t>アワジシ</t>
    </rPh>
    <rPh sb="3" eb="5">
      <t>イワヤ</t>
    </rPh>
    <rPh sb="9" eb="11">
      <t>バンチ</t>
    </rPh>
    <phoneticPr fontId="1"/>
  </si>
  <si>
    <t>淡路市夢舞台1及び2番地</t>
    <rPh sb="0" eb="3">
      <t>アワジシ</t>
    </rPh>
    <rPh sb="3" eb="4">
      <t>ユメ</t>
    </rPh>
    <rPh sb="4" eb="6">
      <t>ブタイ</t>
    </rPh>
    <rPh sb="7" eb="8">
      <t>オヨ</t>
    </rPh>
    <rPh sb="10" eb="12">
      <t>バンチ</t>
    </rPh>
    <phoneticPr fontId="1"/>
  </si>
  <si>
    <t>淡路市大町畑597番地4</t>
    <rPh sb="0" eb="3">
      <t>アワジシ</t>
    </rPh>
    <rPh sb="3" eb="5">
      <t>オオマチ</t>
    </rPh>
    <rPh sb="5" eb="6">
      <t>ハタケ</t>
    </rPh>
    <rPh sb="9" eb="11">
      <t>バンチ</t>
    </rPh>
    <phoneticPr fontId="1"/>
  </si>
  <si>
    <t>淡路市大磯9番地3</t>
    <rPh sb="0" eb="3">
      <t>アワジシ</t>
    </rPh>
    <rPh sb="3" eb="5">
      <t>オオイソ</t>
    </rPh>
    <rPh sb="6" eb="8">
      <t>バンチ</t>
    </rPh>
    <phoneticPr fontId="1"/>
  </si>
  <si>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</si>
  <si>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</si>
  <si>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</si>
  <si>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</si>
  <si>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</si>
  <si>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</si>
  <si>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</si>
  <si>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</si>
  <si>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</si>
  <si>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</si>
  <si>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神戸市北区道場町生野１１７２‐３，‐９</t>
  </si>
  <si>
    <t>神戸市北区上津台８丁目１‐１</t>
  </si>
  <si>
    <t>神戸市垂水区本多聞5</t>
  </si>
  <si>
    <t>神戸市垂水区学が丘2-1</t>
  </si>
  <si>
    <t>神戸市垂水区学が丘5-2</t>
  </si>
  <si>
    <t xml:space="preserve">神戸市西区神出町広谷623-16 </t>
  </si>
  <si>
    <t xml:space="preserve">神戸市西区北山台3-1-1 </t>
  </si>
  <si>
    <t xml:space="preserve">神戸市西区岩岡町字坂ノ下656-2 </t>
  </si>
  <si>
    <t xml:space="preserve">神戸市西区神出町小束野9-94 </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</si>
  <si>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</si>
  <si>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</si>
  <si>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</si>
  <si>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</si>
  <si>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</si>
  <si>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</si>
  <si>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</si>
  <si>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</si>
  <si>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</si>
  <si>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</si>
  <si>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</si>
  <si>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 xml:space="preserve">神戸市西区神出町宝勢字大蔵谷774-39 </t>
  </si>
  <si>
    <t>神戸市西区岩岡町西脇８３８番地</t>
  </si>
  <si>
    <t>神戸市西区高塚台7丁目２－１</t>
  </si>
  <si>
    <t>併用</t>
    <rPh sb="0" eb="2">
      <t>ヘイヨウ</t>
    </rPh>
    <phoneticPr fontId="1"/>
  </si>
  <si>
    <t>自己水源</t>
    <rPh sb="0" eb="2">
      <t>ジコ</t>
    </rPh>
    <rPh sb="2" eb="4">
      <t>スイゲン</t>
    </rPh>
    <phoneticPr fontId="1"/>
  </si>
  <si>
    <t>５市</t>
    <phoneticPr fontId="2"/>
  </si>
  <si>
    <t>　４４ｹ所</t>
    <phoneticPr fontId="2"/>
  </si>
  <si>
    <t>口径別</t>
    <rPh sb="0" eb="2">
      <t>コウケイ</t>
    </rPh>
    <rPh sb="2" eb="3">
      <t>ベツ</t>
    </rPh>
    <phoneticPr fontId="5"/>
  </si>
  <si>
    <t>赤穂市</t>
    <phoneticPr fontId="2"/>
  </si>
  <si>
    <t>与布土ダム</t>
    <phoneticPr fontId="2"/>
  </si>
  <si>
    <t>芦屋市</t>
    <rPh sb="0" eb="3">
      <t>アシヤシ</t>
    </rPh>
    <phoneticPr fontId="1"/>
  </si>
  <si>
    <t>芦屋市高浜町</t>
    <rPh sb="0" eb="3">
      <t>アシヤシ</t>
    </rPh>
    <rPh sb="3" eb="6">
      <t>タカハマチョウ</t>
    </rPh>
    <phoneticPr fontId="1"/>
  </si>
  <si>
    <t>加古川市野口町長砂799</t>
    <rPh sb="4" eb="6">
      <t>ノグチ</t>
    </rPh>
    <rPh sb="6" eb="7">
      <t>チョウ</t>
    </rPh>
    <rPh sb="7" eb="9">
      <t>ナガスナ</t>
    </rPh>
    <phoneticPr fontId="1"/>
  </si>
  <si>
    <t>加古川市八幡町宗佐５４４</t>
    <rPh sb="0" eb="4">
      <t>カコガワシ</t>
    </rPh>
    <phoneticPr fontId="2"/>
  </si>
  <si>
    <t>高砂市</t>
    <rPh sb="0" eb="3">
      <t>タカサゴシ</t>
    </rPh>
    <phoneticPr fontId="1"/>
  </si>
  <si>
    <t>加東市永福字高ツコ663番地61</t>
    <rPh sb="0" eb="3">
      <t>カトウシ</t>
    </rPh>
    <rPh sb="3" eb="5">
      <t>エイフク</t>
    </rPh>
    <rPh sb="5" eb="6">
      <t>アザ</t>
    </rPh>
    <rPh sb="6" eb="7">
      <t>タカ</t>
    </rPh>
    <rPh sb="12" eb="14">
      <t>バンチ</t>
    </rPh>
    <phoneticPr fontId="1"/>
  </si>
  <si>
    <t>神崎郡福崎町高岡１９６６－５</t>
    <rPh sb="0" eb="3">
      <t>カンザキグン</t>
    </rPh>
    <rPh sb="3" eb="6">
      <t>フクサキチョウ</t>
    </rPh>
    <rPh sb="6" eb="8">
      <t>タカオカ</t>
    </rPh>
    <phoneticPr fontId="1"/>
  </si>
  <si>
    <t>宍粟市</t>
    <rPh sb="0" eb="3">
      <t>シソウシ</t>
    </rPh>
    <phoneticPr fontId="1"/>
  </si>
  <si>
    <t>宍粟市山崎町春安111-1</t>
    <rPh sb="0" eb="3">
      <t>シソウシ</t>
    </rPh>
    <rPh sb="3" eb="6">
      <t>ヤマサキチョウ</t>
    </rPh>
    <rPh sb="6" eb="7">
      <t>ハル</t>
    </rPh>
    <rPh sb="7" eb="8">
      <t>ヤス</t>
    </rPh>
    <phoneticPr fontId="1"/>
  </si>
  <si>
    <t>宍粟市一宮町福知1757-16</t>
    <rPh sb="0" eb="3">
      <t>シソウシ</t>
    </rPh>
    <rPh sb="3" eb="6">
      <t>イチノミヤチョウ</t>
    </rPh>
    <rPh sb="6" eb="8">
      <t>フクチ</t>
    </rPh>
    <phoneticPr fontId="1"/>
  </si>
  <si>
    <t>宍粟市波賀町上野1799-6</t>
    <rPh sb="0" eb="3">
      <t>シソウシ</t>
    </rPh>
    <rPh sb="3" eb="6">
      <t>ハガチョウ</t>
    </rPh>
    <rPh sb="6" eb="8">
      <t>ウエノ</t>
    </rPh>
    <phoneticPr fontId="1"/>
  </si>
  <si>
    <t>宍粟市千種町西河内1047-218</t>
    <rPh sb="0" eb="3">
      <t>シソウシ</t>
    </rPh>
    <rPh sb="3" eb="6">
      <t>チクサチョウ</t>
    </rPh>
    <rPh sb="6" eb="7">
      <t>ニシ</t>
    </rPh>
    <rPh sb="7" eb="9">
      <t>カワウチ</t>
    </rPh>
    <phoneticPr fontId="1"/>
  </si>
  <si>
    <t>宍粟市山崎町川戸1821</t>
    <rPh sb="0" eb="3">
      <t>シソウシ</t>
    </rPh>
    <rPh sb="3" eb="6">
      <t>ヤマサキチョウ</t>
    </rPh>
    <rPh sb="6" eb="8">
      <t>カワト</t>
    </rPh>
    <phoneticPr fontId="1"/>
  </si>
  <si>
    <t>豊岡市竹野町竹野</t>
    <rPh sb="0" eb="3">
      <t>トヨオカシ</t>
    </rPh>
    <rPh sb="3" eb="5">
      <t>タケノ</t>
    </rPh>
    <rPh sb="5" eb="6">
      <t>チョウ</t>
    </rPh>
    <rPh sb="6" eb="8">
      <t>タケノ</t>
    </rPh>
    <phoneticPr fontId="1"/>
  </si>
  <si>
    <t>篠山市矢代231-1</t>
    <rPh sb="0" eb="3">
      <t>ササヤマシ</t>
    </rPh>
    <rPh sb="3" eb="5">
      <t>ヤシロ</t>
    </rPh>
    <phoneticPr fontId="1"/>
  </si>
  <si>
    <t>篠山市日置25-1</t>
    <rPh sb="0" eb="3">
      <t>ササヤマシ</t>
    </rPh>
    <rPh sb="3" eb="5">
      <t>ヒオキ</t>
    </rPh>
    <phoneticPr fontId="1"/>
  </si>
  <si>
    <t>丹波市山南町村森1-1</t>
    <rPh sb="0" eb="3">
      <t>タンバシ</t>
    </rPh>
    <rPh sb="3" eb="6">
      <t>サンナンチョウ</t>
    </rPh>
    <rPh sb="6" eb="7">
      <t>ムラ</t>
    </rPh>
    <rPh sb="7" eb="8">
      <t>モリ</t>
    </rPh>
    <phoneticPr fontId="1"/>
  </si>
  <si>
    <t>日鉄住金鋼板（株）西日本製造所</t>
    <rPh sb="0" eb="2">
      <t>ニッテツ</t>
    </rPh>
    <rPh sb="2" eb="4">
      <t>スミキン</t>
    </rPh>
    <rPh sb="4" eb="6">
      <t>コウバン</t>
    </rPh>
    <rPh sb="7" eb="8">
      <t>カブ</t>
    </rPh>
    <rPh sb="9" eb="10">
      <t>ニシ</t>
    </rPh>
    <rPh sb="10" eb="12">
      <t>ニホン</t>
    </rPh>
    <rPh sb="12" eb="14">
      <t>セイゾウ</t>
    </rPh>
    <rPh sb="14" eb="15">
      <t>ショ</t>
    </rPh>
    <phoneticPr fontId="1"/>
  </si>
  <si>
    <t>尼崎市杭瀬南新町3-2-1</t>
    <rPh sb="0" eb="3">
      <t>アマガサキシ</t>
    </rPh>
    <rPh sb="3" eb="8">
      <t>クイセミナミシンマチ</t>
    </rPh>
    <phoneticPr fontId="1"/>
  </si>
  <si>
    <t>東亜バルブエンジニアリング（株）</t>
    <rPh sb="0" eb="2">
      <t>トウア</t>
    </rPh>
    <rPh sb="14" eb="15">
      <t>カブ</t>
    </rPh>
    <phoneticPr fontId="1"/>
  </si>
  <si>
    <t>尼崎市西立花町5-12-1</t>
    <rPh sb="0" eb="3">
      <t>アマガサキシ</t>
    </rPh>
    <rPh sb="3" eb="7">
      <t>ニシタチバナチョウ</t>
    </rPh>
    <phoneticPr fontId="1"/>
  </si>
  <si>
    <t>住友精密工業（株）</t>
    <rPh sb="0" eb="2">
      <t>スミトモ</t>
    </rPh>
    <rPh sb="2" eb="4">
      <t>セイミツ</t>
    </rPh>
    <rPh sb="4" eb="6">
      <t>コウギョウ</t>
    </rPh>
    <rPh sb="7" eb="8">
      <t>カブ</t>
    </rPh>
    <phoneticPr fontId="1"/>
  </si>
  <si>
    <t>尼崎市扶桑町1-10</t>
    <rPh sb="0" eb="3">
      <t>アマガサキシ</t>
    </rPh>
    <rPh sb="3" eb="5">
      <t>フソウ</t>
    </rPh>
    <rPh sb="5" eb="6">
      <t>チョウ</t>
    </rPh>
    <phoneticPr fontId="1"/>
  </si>
  <si>
    <t>受水のみ</t>
    <rPh sb="0" eb="1">
      <t>ジュ</t>
    </rPh>
    <rPh sb="1" eb="2">
      <t>スイ</t>
    </rPh>
    <phoneticPr fontId="1"/>
  </si>
  <si>
    <t>膜ろ過</t>
    <rPh sb="0" eb="1">
      <t>マク</t>
    </rPh>
    <rPh sb="2" eb="3">
      <t>カ</t>
    </rPh>
    <phoneticPr fontId="1"/>
  </si>
  <si>
    <t>除鉄、除Mn</t>
    <rPh sb="0" eb="1">
      <t>ジョ</t>
    </rPh>
    <rPh sb="1" eb="2">
      <t>テツ</t>
    </rPh>
    <rPh sb="3" eb="4">
      <t>ジョ</t>
    </rPh>
    <phoneticPr fontId="1"/>
  </si>
  <si>
    <t>除鉄</t>
    <rPh sb="0" eb="1">
      <t>ジョ</t>
    </rPh>
    <rPh sb="1" eb="2">
      <t>テツ</t>
    </rPh>
    <phoneticPr fontId="1"/>
  </si>
  <si>
    <t>緩速ろ過</t>
    <rPh sb="0" eb="1">
      <t>ユル</t>
    </rPh>
    <rPh sb="3" eb="4">
      <t>カ</t>
    </rPh>
    <phoneticPr fontId="1"/>
  </si>
  <si>
    <t>簡易ろ過</t>
    <rPh sb="0" eb="2">
      <t>カンイ</t>
    </rPh>
    <rPh sb="3" eb="4">
      <t>カ</t>
    </rPh>
    <phoneticPr fontId="1"/>
  </si>
  <si>
    <t>その他</t>
    <rPh sb="2" eb="3">
      <t>タ</t>
    </rPh>
    <phoneticPr fontId="1"/>
  </si>
  <si>
    <t>膜ろ過、その他</t>
    <rPh sb="0" eb="1">
      <t>マク</t>
    </rPh>
    <rPh sb="2" eb="3">
      <t>カ</t>
    </rPh>
    <rPh sb="6" eb="7">
      <t>タ</t>
    </rPh>
    <phoneticPr fontId="1"/>
  </si>
  <si>
    <t>専用</t>
    <rPh sb="0" eb="2">
      <t>センヨウ</t>
    </rPh>
    <phoneticPr fontId="1"/>
  </si>
  <si>
    <t>良</t>
    <rPh sb="0" eb="1">
      <t>リョウ</t>
    </rPh>
    <phoneticPr fontId="1"/>
  </si>
  <si>
    <t>給水制限あり</t>
    <rPh sb="0" eb="2">
      <t>キュウスイ</t>
    </rPh>
    <rPh sb="2" eb="4">
      <t>セイゲン</t>
    </rPh>
    <phoneticPr fontId="1"/>
  </si>
  <si>
    <t>水質悪化あり</t>
    <rPh sb="0" eb="2">
      <t>スイシツ</t>
    </rPh>
    <rPh sb="2" eb="4">
      <t>アッカ</t>
    </rPh>
    <phoneticPr fontId="1"/>
  </si>
  <si>
    <t>登録検査機関</t>
    <rPh sb="0" eb="2">
      <t>トウロク</t>
    </rPh>
    <rPh sb="2" eb="4">
      <t>ケンサ</t>
    </rPh>
    <rPh sb="4" eb="6">
      <t>キカン</t>
    </rPh>
    <phoneticPr fontId="1"/>
  </si>
  <si>
    <t>保健所等</t>
    <rPh sb="0" eb="3">
      <t>ホケンジョ</t>
    </rPh>
    <rPh sb="3" eb="4">
      <t>トウ</t>
    </rPh>
    <phoneticPr fontId="1"/>
  </si>
  <si>
    <t>№</t>
    <phoneticPr fontId="11"/>
  </si>
  <si>
    <t>な水の供給</t>
    <phoneticPr fontId="11"/>
  </si>
  <si>
    <t>備　考</t>
    <phoneticPr fontId="11"/>
  </si>
  <si>
    <t>を受けてい</t>
    <phoneticPr fontId="11"/>
  </si>
  <si>
    <t>る者の数</t>
    <phoneticPr fontId="11"/>
  </si>
  <si>
    <t>消毒＋曝気</t>
    <rPh sb="0" eb="2">
      <t>ショウドク</t>
    </rPh>
    <rPh sb="3" eb="4">
      <t>バク</t>
    </rPh>
    <rPh sb="4" eb="5">
      <t>キ</t>
    </rPh>
    <phoneticPr fontId="1"/>
  </si>
  <si>
    <t>除鉄・除マンガン・UV</t>
    <rPh sb="0" eb="2">
      <t>ジョテツ</t>
    </rPh>
    <rPh sb="3" eb="4">
      <t>ジョ</t>
    </rPh>
    <phoneticPr fontId="2"/>
  </si>
  <si>
    <t>六甲国際ゴルフ倶楽部</t>
  </si>
  <si>
    <t>除鉄、除マ、RO膜ろ過、活性炭、急速ろ過</t>
  </si>
  <si>
    <t>株式会社　菊水ゴルフクラブ</t>
  </si>
  <si>
    <t>活性炭、イオン交換</t>
  </si>
  <si>
    <t>顕修会すずらん病院</t>
  </si>
  <si>
    <t>４４ヶ所</t>
    <phoneticPr fontId="2"/>
  </si>
  <si>
    <t>　</t>
    <phoneticPr fontId="2"/>
  </si>
  <si>
    <t>陸上自衛隊伊丹駐屯地業務隊長、陸上自衛隊伊丹駐屯地</t>
  </si>
  <si>
    <t>伊丹市緑ヶ丘7-1-1</t>
  </si>
  <si>
    <t>宝塚市</t>
    <rPh sb="0" eb="1">
      <t>タカラ</t>
    </rPh>
    <rPh sb="1" eb="2">
      <t>ツカ</t>
    </rPh>
    <rPh sb="2" eb="3">
      <t>シ</t>
    </rPh>
    <phoneticPr fontId="1"/>
  </si>
  <si>
    <t>宝塚市切畑字検見</t>
    <rPh sb="0" eb="1">
      <t>タカラ</t>
    </rPh>
    <rPh sb="1" eb="2">
      <t>ツカ</t>
    </rPh>
    <rPh sb="2" eb="3">
      <t>シ</t>
    </rPh>
    <rPh sb="3" eb="5">
      <t>キリハタ</t>
    </rPh>
    <rPh sb="5" eb="6">
      <t>アザ</t>
    </rPh>
    <rPh sb="6" eb="8">
      <t>ケミ</t>
    </rPh>
    <phoneticPr fontId="1"/>
  </si>
  <si>
    <t>宝塚市弥生町</t>
    <rPh sb="0" eb="1">
      <t>タカラ</t>
    </rPh>
    <rPh sb="1" eb="2">
      <t>ツカ</t>
    </rPh>
    <rPh sb="2" eb="3">
      <t>シ</t>
    </rPh>
    <rPh sb="3" eb="6">
      <t>ヤヨイチョウ</t>
    </rPh>
    <phoneticPr fontId="1"/>
  </si>
  <si>
    <t>医療法人社団正仁会（明石土山病院）</t>
    <rPh sb="0" eb="2">
      <t>イリョウ</t>
    </rPh>
    <rPh sb="2" eb="4">
      <t>ホウジン</t>
    </rPh>
    <rPh sb="4" eb="6">
      <t>シャダン</t>
    </rPh>
    <rPh sb="6" eb="7">
      <t>ショウ</t>
    </rPh>
    <rPh sb="7" eb="8">
      <t>ジン</t>
    </rPh>
    <rPh sb="8" eb="9">
      <t>カイ</t>
    </rPh>
    <rPh sb="10" eb="12">
      <t>アカシ</t>
    </rPh>
    <rPh sb="12" eb="14">
      <t>ツチヤマ</t>
    </rPh>
    <rPh sb="14" eb="16">
      <t>ビョウイン</t>
    </rPh>
    <phoneticPr fontId="1"/>
  </si>
  <si>
    <t>UR都市機構（明舞団地B)</t>
    <rPh sb="2" eb="4">
      <t>トシ</t>
    </rPh>
    <rPh sb="4" eb="6">
      <t>キコウ</t>
    </rPh>
    <rPh sb="7" eb="9">
      <t>メイマイ</t>
    </rPh>
    <rPh sb="9" eb="11">
      <t>ダンチ</t>
    </rPh>
    <phoneticPr fontId="1"/>
  </si>
  <si>
    <t>UR都市機構（明舞団地Ａ)</t>
    <rPh sb="2" eb="4">
      <t>トシ</t>
    </rPh>
    <rPh sb="4" eb="6">
      <t>キコウ</t>
    </rPh>
    <rPh sb="7" eb="9">
      <t>メイマイ</t>
    </rPh>
    <rPh sb="9" eb="11">
      <t>ダンチ</t>
    </rPh>
    <phoneticPr fontId="1"/>
  </si>
  <si>
    <t>UR都市機構（大久保東第2団地）</t>
    <rPh sb="2" eb="4">
      <t>トシ</t>
    </rPh>
    <rPh sb="4" eb="6">
      <t>キコウ</t>
    </rPh>
    <rPh sb="7" eb="10">
      <t>オオクボ</t>
    </rPh>
    <rPh sb="10" eb="11">
      <t>ヒガシ</t>
    </rPh>
    <rPh sb="11" eb="12">
      <t>ダイ</t>
    </rPh>
    <rPh sb="13" eb="15">
      <t>ダンチ</t>
    </rPh>
    <phoneticPr fontId="1"/>
  </si>
  <si>
    <t>UR都市機構（大久保東第3団地）</t>
    <rPh sb="2" eb="4">
      <t>トシ</t>
    </rPh>
    <rPh sb="4" eb="6">
      <t>キコウ</t>
    </rPh>
    <rPh sb="7" eb="10">
      <t>オオクボ</t>
    </rPh>
    <rPh sb="10" eb="11">
      <t>ヒガシ</t>
    </rPh>
    <rPh sb="11" eb="12">
      <t>ダイ</t>
    </rPh>
    <rPh sb="13" eb="15">
      <t>ダンチ</t>
    </rPh>
    <phoneticPr fontId="1"/>
  </si>
  <si>
    <t>社会福祉法人明石愛老園（明石愛老園）</t>
    <rPh sb="0" eb="2">
      <t>シャカイ</t>
    </rPh>
    <rPh sb="2" eb="4">
      <t>フクシ</t>
    </rPh>
    <rPh sb="4" eb="6">
      <t>ホウジン</t>
    </rPh>
    <rPh sb="6" eb="8">
      <t>アカシ</t>
    </rPh>
    <rPh sb="8" eb="9">
      <t>アイ</t>
    </rPh>
    <rPh sb="9" eb="10">
      <t>ロウ</t>
    </rPh>
    <rPh sb="10" eb="11">
      <t>エン</t>
    </rPh>
    <rPh sb="12" eb="14">
      <t>アカシ</t>
    </rPh>
    <rPh sb="14" eb="15">
      <t>アイ</t>
    </rPh>
    <rPh sb="15" eb="16">
      <t>ロウ</t>
    </rPh>
    <rPh sb="16" eb="17">
      <t>エン</t>
    </rPh>
    <phoneticPr fontId="1"/>
  </si>
  <si>
    <t>医療法人公仁会（医療法人公仁会　明石仁十病院）</t>
    <rPh sb="0" eb="2">
      <t>イリョウ</t>
    </rPh>
    <rPh sb="2" eb="4">
      <t>ホウジン</t>
    </rPh>
    <rPh sb="4" eb="5">
      <t>コウ</t>
    </rPh>
    <rPh sb="5" eb="6">
      <t>ジン</t>
    </rPh>
    <rPh sb="6" eb="7">
      <t>カイ</t>
    </rPh>
    <rPh sb="8" eb="10">
      <t>イリョウ</t>
    </rPh>
    <rPh sb="10" eb="12">
      <t>ホウジン</t>
    </rPh>
    <rPh sb="12" eb="13">
      <t>コウ</t>
    </rPh>
    <rPh sb="13" eb="14">
      <t>ジン</t>
    </rPh>
    <rPh sb="14" eb="15">
      <t>カイ</t>
    </rPh>
    <rPh sb="16" eb="18">
      <t>アカシ</t>
    </rPh>
    <rPh sb="18" eb="19">
      <t>ニン</t>
    </rPh>
    <rPh sb="19" eb="20">
      <t>ジュウ</t>
    </rPh>
    <rPh sb="20" eb="22">
      <t>ビョウイン</t>
    </rPh>
    <phoneticPr fontId="1"/>
  </si>
  <si>
    <t>加古川市</t>
    <rPh sb="0" eb="4">
      <t>カコガワシ</t>
    </rPh>
    <phoneticPr fontId="1"/>
  </si>
  <si>
    <t>学校法人睦学園（兵庫大学）</t>
    <rPh sb="0" eb="2">
      <t>ガッコウ</t>
    </rPh>
    <rPh sb="2" eb="4">
      <t>ホウジン</t>
    </rPh>
    <rPh sb="4" eb="5">
      <t>ムツミ</t>
    </rPh>
    <rPh sb="5" eb="7">
      <t>ガクエン</t>
    </rPh>
    <rPh sb="8" eb="10">
      <t>ヒョウゴ</t>
    </rPh>
    <rPh sb="10" eb="12">
      <t>ダイガク</t>
    </rPh>
    <phoneticPr fontId="1"/>
  </si>
  <si>
    <t>加古川市平岡町新在家2301</t>
    <rPh sb="0" eb="4">
      <t>カコガワシ</t>
    </rPh>
    <rPh sb="4" eb="7">
      <t>ヒラオカチョウ</t>
    </rPh>
    <rPh sb="7" eb="10">
      <t>シンザイケ</t>
    </rPh>
    <phoneticPr fontId="0"/>
  </si>
  <si>
    <t>医療法人達磨会（東加古川病院）</t>
    <rPh sb="0" eb="2">
      <t>イリョウ</t>
    </rPh>
    <rPh sb="2" eb="4">
      <t>ホウジン</t>
    </rPh>
    <rPh sb="4" eb="6">
      <t>ダルマ</t>
    </rPh>
    <rPh sb="6" eb="7">
      <t>カイ</t>
    </rPh>
    <rPh sb="8" eb="9">
      <t>ヒガシ</t>
    </rPh>
    <rPh sb="9" eb="11">
      <t>カコ</t>
    </rPh>
    <rPh sb="11" eb="12">
      <t>ガワ</t>
    </rPh>
    <rPh sb="12" eb="14">
      <t>ビョウイン</t>
    </rPh>
    <phoneticPr fontId="1"/>
  </si>
  <si>
    <t>加古川市平岡町新在家1197-3</t>
    <rPh sb="4" eb="7">
      <t>ヒラオカチョウ</t>
    </rPh>
    <rPh sb="7" eb="10">
      <t>シンザイケ</t>
    </rPh>
    <phoneticPr fontId="0"/>
  </si>
  <si>
    <t>ニシカワ食品株式会社</t>
    <rPh sb="4" eb="6">
      <t>ショクヒン</t>
    </rPh>
    <rPh sb="6" eb="8">
      <t>カブシキ</t>
    </rPh>
    <rPh sb="8" eb="10">
      <t>カイシャ</t>
    </rPh>
    <phoneticPr fontId="1"/>
  </si>
  <si>
    <t>イオンリテール株式会社（イオン加古川店）</t>
    <rPh sb="7" eb="11">
      <t>カブシキガイシャ</t>
    </rPh>
    <rPh sb="15" eb="18">
      <t>カコガワ</t>
    </rPh>
    <rPh sb="18" eb="19">
      <t>テン</t>
    </rPh>
    <phoneticPr fontId="1"/>
  </si>
  <si>
    <t>加古川市平岡町新在家615-1</t>
    <rPh sb="0" eb="4">
      <t>カコガワシ</t>
    </rPh>
    <rPh sb="4" eb="7">
      <t>ヒラオカチョウ</t>
    </rPh>
    <rPh sb="7" eb="10">
      <t>シンザイケ</t>
    </rPh>
    <phoneticPr fontId="0"/>
  </si>
  <si>
    <t>株式会社コナミスポーツクラブ（コナミスポーツクラブ加古川）</t>
    <rPh sb="0" eb="2">
      <t>カブシキ</t>
    </rPh>
    <rPh sb="2" eb="4">
      <t>ガイシャ</t>
    </rPh>
    <rPh sb="25" eb="28">
      <t>カコガワ</t>
    </rPh>
    <phoneticPr fontId="1"/>
  </si>
  <si>
    <t>加古川町寺家町269-1</t>
    <rPh sb="0" eb="4">
      <t>カコガワチョウ</t>
    </rPh>
    <rPh sb="4" eb="7">
      <t>ジケマチ</t>
    </rPh>
    <phoneticPr fontId="1"/>
  </si>
  <si>
    <t>多木化学株式会社（グリーンプラザべふ）</t>
    <rPh sb="0" eb="2">
      <t>タキ</t>
    </rPh>
    <rPh sb="2" eb="4">
      <t>カガク</t>
    </rPh>
    <rPh sb="4" eb="8">
      <t>カブシキガイシャ</t>
    </rPh>
    <phoneticPr fontId="1"/>
  </si>
  <si>
    <t>加古川市別府町緑町2</t>
    <rPh sb="4" eb="7">
      <t>ベフチョウ</t>
    </rPh>
    <rPh sb="7" eb="9">
      <t>ミドリマチ</t>
    </rPh>
    <phoneticPr fontId="1"/>
  </si>
  <si>
    <t>株式会社メイショク</t>
    <rPh sb="0" eb="4">
      <t>カブシキガイシャ</t>
    </rPh>
    <phoneticPr fontId="1"/>
  </si>
  <si>
    <t>加古川市野口町北野434-1</t>
    <rPh sb="0" eb="4">
      <t>カコガワシ</t>
    </rPh>
    <rPh sb="4" eb="6">
      <t>ノグチ</t>
    </rPh>
    <rPh sb="6" eb="7">
      <t>チョウ</t>
    </rPh>
    <rPh sb="7" eb="9">
      <t>キタノ</t>
    </rPh>
    <phoneticPr fontId="1"/>
  </si>
  <si>
    <t>播磨社会復帰促進センター</t>
  </si>
  <si>
    <t>高砂市宮前町１番８号</t>
    <rPh sb="0" eb="3">
      <t>タカサゴシ</t>
    </rPh>
    <rPh sb="3" eb="5">
      <t>ミヤマエ</t>
    </rPh>
    <rPh sb="5" eb="6">
      <t>マチ</t>
    </rPh>
    <rPh sb="7" eb="8">
      <t>バン</t>
    </rPh>
    <rPh sb="9" eb="10">
      <t>ゴウ</t>
    </rPh>
    <phoneticPr fontId="1"/>
  </si>
  <si>
    <t>高砂市荒井町新浜２丁目１番１号</t>
    <rPh sb="0" eb="3">
      <t>タカサゴシ</t>
    </rPh>
    <rPh sb="3" eb="6">
      <t>アライチョウ</t>
    </rPh>
    <rPh sb="6" eb="7">
      <t>シン</t>
    </rPh>
    <rPh sb="7" eb="8">
      <t>ハマ</t>
    </rPh>
    <rPh sb="9" eb="11">
      <t>チョウメ</t>
    </rPh>
    <rPh sb="12" eb="13">
      <t>バン</t>
    </rPh>
    <rPh sb="14" eb="15">
      <t>ゴウ</t>
    </rPh>
    <phoneticPr fontId="1"/>
  </si>
  <si>
    <t>高砂市荒井町新浜１丁目１番１号</t>
    <rPh sb="0" eb="3">
      <t>タカサゴシ</t>
    </rPh>
    <rPh sb="3" eb="6">
      <t>アライチョウ</t>
    </rPh>
    <rPh sb="6" eb="7">
      <t>シン</t>
    </rPh>
    <rPh sb="7" eb="8">
      <t>ハマ</t>
    </rPh>
    <rPh sb="9" eb="11">
      <t>チョウメ</t>
    </rPh>
    <rPh sb="12" eb="13">
      <t>バン</t>
    </rPh>
    <rPh sb="14" eb="15">
      <t>ゴウ</t>
    </rPh>
    <phoneticPr fontId="1"/>
  </si>
  <si>
    <t>㈱NESTA　RESORT</t>
  </si>
  <si>
    <t>独立行政法人都市再生機構西日本支社（公団志染団地）</t>
  </si>
  <si>
    <t>財団法人復光会（垂水病院）</t>
  </si>
  <si>
    <t>㈱ナリス化粧品　兵庫工場</t>
  </si>
  <si>
    <t>小野市桜台１番地</t>
    <rPh sb="0" eb="3">
      <t>オノシ</t>
    </rPh>
    <rPh sb="3" eb="4">
      <t>サクラ</t>
    </rPh>
    <rPh sb="4" eb="5">
      <t>ダイ</t>
    </rPh>
    <rPh sb="6" eb="8">
      <t>バンチ</t>
    </rPh>
    <phoneticPr fontId="1"/>
  </si>
  <si>
    <t>公友不動産㈱</t>
    <rPh sb="0" eb="1">
      <t>コウ</t>
    </rPh>
    <rPh sb="1" eb="2">
      <t>トモ</t>
    </rPh>
    <rPh sb="2" eb="5">
      <t>フドウサン</t>
    </rPh>
    <phoneticPr fontId="1"/>
  </si>
  <si>
    <t>加東市黒谷字西山1197番地99</t>
  </si>
  <si>
    <t>加東市新定字流尾2063番地3</t>
    <rPh sb="0" eb="3">
      <t>カトウシ</t>
    </rPh>
    <rPh sb="3" eb="5">
      <t>シンジョウ</t>
    </rPh>
    <rPh sb="5" eb="6">
      <t>ジ</t>
    </rPh>
    <rPh sb="6" eb="7">
      <t>リュウ</t>
    </rPh>
    <rPh sb="7" eb="8">
      <t>オ</t>
    </rPh>
    <rPh sb="12" eb="14">
      <t>バンチ</t>
    </rPh>
    <phoneticPr fontId="1"/>
  </si>
  <si>
    <t>加東市黒谷字五所ヶ谷1220</t>
    <rPh sb="0" eb="3">
      <t>カトウシ</t>
    </rPh>
    <rPh sb="3" eb="5">
      <t>クロタニ</t>
    </rPh>
    <rPh sb="5" eb="6">
      <t>アザ</t>
    </rPh>
    <rPh sb="6" eb="8">
      <t>ゴショ</t>
    </rPh>
    <rPh sb="9" eb="10">
      <t>タニ</t>
    </rPh>
    <phoneticPr fontId="1"/>
  </si>
  <si>
    <t>宍粟市長　福知渓谷専用水道</t>
    <rPh sb="0" eb="4">
      <t>シソウシチョウ</t>
    </rPh>
    <rPh sb="5" eb="7">
      <t>フクチ</t>
    </rPh>
    <rPh sb="7" eb="9">
      <t>ケイコク</t>
    </rPh>
    <rPh sb="9" eb="11">
      <t>センヨウ</t>
    </rPh>
    <rPh sb="11" eb="13">
      <t>スイドウ</t>
    </rPh>
    <phoneticPr fontId="1"/>
  </si>
  <si>
    <t>宍粟市長　フォレストステーション波賀</t>
    <rPh sb="0" eb="4">
      <t>シソウシチョウ</t>
    </rPh>
    <rPh sb="16" eb="18">
      <t>ハガ</t>
    </rPh>
    <phoneticPr fontId="1"/>
  </si>
  <si>
    <t>上郡町</t>
    <rPh sb="0" eb="3">
      <t>カミゴオリチョウ</t>
    </rPh>
    <phoneticPr fontId="1"/>
  </si>
  <si>
    <t>播磨自然高原クラブ</t>
    <rPh sb="0" eb="6">
      <t>ハリマシゼンコウゲン</t>
    </rPh>
    <phoneticPr fontId="1"/>
  </si>
  <si>
    <t>上郡町梨ケ原</t>
    <rPh sb="0" eb="3">
      <t>カミゴオリチョウ</t>
    </rPh>
    <rPh sb="3" eb="4">
      <t>ナシ</t>
    </rPh>
    <rPh sb="5" eb="6">
      <t>ハラ</t>
    </rPh>
    <phoneticPr fontId="1"/>
  </si>
  <si>
    <t>香美町小代区新屋</t>
    <rPh sb="0" eb="3">
      <t>カミチョウ</t>
    </rPh>
    <rPh sb="3" eb="4">
      <t>コ</t>
    </rPh>
    <rPh sb="4" eb="5">
      <t>ダイ</t>
    </rPh>
    <rPh sb="5" eb="6">
      <t>ク</t>
    </rPh>
    <rPh sb="6" eb="7">
      <t>シン</t>
    </rPh>
    <rPh sb="7" eb="8">
      <t>ヤ</t>
    </rPh>
    <phoneticPr fontId="1"/>
  </si>
  <si>
    <t>生野高原開発（株）</t>
  </si>
  <si>
    <t>医療法人社団　俊仁会　大植病院</t>
  </si>
  <si>
    <t>八鹿病院</t>
  </si>
  <si>
    <t>養父市八鹿町八鹿</t>
  </si>
  <si>
    <t>松下電器産業労働組合　ユニトピアささやま</t>
    <rPh sb="0" eb="2">
      <t>マツシタ</t>
    </rPh>
    <rPh sb="2" eb="4">
      <t>デンキ</t>
    </rPh>
    <rPh sb="4" eb="6">
      <t>サンギョウ</t>
    </rPh>
    <rPh sb="6" eb="8">
      <t>ロウドウ</t>
    </rPh>
    <rPh sb="8" eb="10">
      <t>クミアイ</t>
    </rPh>
    <phoneticPr fontId="1"/>
  </si>
  <si>
    <t>日本チガバイギー株式会社　篠山工場</t>
    <rPh sb="0" eb="2">
      <t>ニホン</t>
    </rPh>
    <rPh sb="8" eb="12">
      <t>カブシキガイシャ</t>
    </rPh>
    <rPh sb="13" eb="15">
      <t>ササヤマ</t>
    </rPh>
    <rPh sb="15" eb="17">
      <t>コウジョウ</t>
    </rPh>
    <phoneticPr fontId="1"/>
  </si>
  <si>
    <t>宗教法人　円応教</t>
    <rPh sb="0" eb="2">
      <t>シュウキョウ</t>
    </rPh>
    <rPh sb="2" eb="4">
      <t>ホウジン</t>
    </rPh>
    <rPh sb="5" eb="6">
      <t>エン</t>
    </rPh>
    <rPh sb="6" eb="7">
      <t>オウ</t>
    </rPh>
    <rPh sb="7" eb="8">
      <t>キョウ</t>
    </rPh>
    <phoneticPr fontId="1"/>
  </si>
  <si>
    <t>㈱Golf and Art Resort JAPAN</t>
  </si>
  <si>
    <t>㈱ホテルニューアワジ</t>
  </si>
  <si>
    <t>本州四国連絡高速道路(株)</t>
    <rPh sb="0" eb="2">
      <t>ホンシュウ</t>
    </rPh>
    <rPh sb="2" eb="4">
      <t>シコク</t>
    </rPh>
    <rPh sb="4" eb="6">
      <t>レンラク</t>
    </rPh>
    <rPh sb="6" eb="8">
      <t>コウソク</t>
    </rPh>
    <rPh sb="8" eb="10">
      <t>ドウロ</t>
    </rPh>
    <rPh sb="10" eb="13">
      <t>カブ</t>
    </rPh>
    <phoneticPr fontId="1"/>
  </si>
  <si>
    <t>株式会社夢舞台</t>
    <rPh sb="0" eb="4">
      <t>カブシキガイシャ</t>
    </rPh>
    <rPh sb="4" eb="5">
      <t>ユメ</t>
    </rPh>
    <rPh sb="5" eb="7">
      <t>ブタイ</t>
    </rPh>
    <phoneticPr fontId="1"/>
  </si>
  <si>
    <t>社会福祉法人　千鳥会
特別養護老人ホーム　ゆうらぎ・養護老人ホーム北淡荘</t>
    <rPh sb="0" eb="2">
      <t>シャカイ</t>
    </rPh>
    <rPh sb="2" eb="4">
      <t>フクシ</t>
    </rPh>
    <rPh sb="4" eb="6">
      <t>ホウジン</t>
    </rPh>
    <rPh sb="7" eb="9">
      <t>チドリ</t>
    </rPh>
    <rPh sb="9" eb="10">
      <t>カイ</t>
    </rPh>
    <rPh sb="11" eb="13">
      <t>トクベツ</t>
    </rPh>
    <rPh sb="13" eb="15">
      <t>ヨウゴ</t>
    </rPh>
    <rPh sb="15" eb="17">
      <t>ロウジン</t>
    </rPh>
    <rPh sb="26" eb="28">
      <t>ヨウゴ</t>
    </rPh>
    <rPh sb="28" eb="30">
      <t>ロウジン</t>
    </rPh>
    <rPh sb="33" eb="35">
      <t>ホクダン</t>
    </rPh>
    <rPh sb="35" eb="36">
      <t>ソウ</t>
    </rPh>
    <phoneticPr fontId="1"/>
  </si>
  <si>
    <t>淡路市育波558番地2</t>
    <rPh sb="0" eb="3">
      <t>アワジシ</t>
    </rPh>
    <rPh sb="3" eb="4">
      <t>イク</t>
    </rPh>
    <rPh sb="4" eb="5">
      <t>ナミ</t>
    </rPh>
    <rPh sb="8" eb="9">
      <t>バン</t>
    </rPh>
    <rPh sb="9" eb="10">
      <t>チ</t>
    </rPh>
    <phoneticPr fontId="1"/>
  </si>
  <si>
    <t>医療法人社団うしお会　八木病院</t>
    <rPh sb="0" eb="2">
      <t>イリョウ</t>
    </rPh>
    <rPh sb="2" eb="4">
      <t>ホウジン</t>
    </rPh>
    <rPh sb="4" eb="6">
      <t>シャダン</t>
    </rPh>
    <rPh sb="9" eb="10">
      <t>カイ</t>
    </rPh>
    <rPh sb="11" eb="13">
      <t>ヤギ</t>
    </rPh>
    <rPh sb="13" eb="15">
      <t>ビョウイン</t>
    </rPh>
    <phoneticPr fontId="1"/>
  </si>
  <si>
    <t>社会福祉法人淡路島福祉会　すいせんホーム</t>
    <rPh sb="0" eb="2">
      <t>シャカイ</t>
    </rPh>
    <rPh sb="2" eb="4">
      <t>フクシ</t>
    </rPh>
    <rPh sb="4" eb="6">
      <t>ホウジン</t>
    </rPh>
    <rPh sb="6" eb="9">
      <t>アワジシマ</t>
    </rPh>
    <rPh sb="9" eb="11">
      <t>フクシ</t>
    </rPh>
    <rPh sb="11" eb="12">
      <t>カイ</t>
    </rPh>
    <phoneticPr fontId="1"/>
  </si>
  <si>
    <t>独立行政法人都市再生機構　西日本支社
都市機構住宅　ひよどり台団地No.1受水槽</t>
  </si>
  <si>
    <t>独立行政法人都市再生機構　西日本支社
都市機構住宅　鈴蘭台第１団地</t>
  </si>
  <si>
    <t>独立行政法人都市再生機構　西日本支社
都市機構住宅　有野Ｂ団地№１　受水槽</t>
  </si>
  <si>
    <t>独立行政法人都市再生機構　西日本支社
都市機構住宅　有野Ｂ団地№２　受水槽</t>
  </si>
  <si>
    <t>川崎重工業㈱精密機械カンパニー</t>
  </si>
  <si>
    <t>神戸市西区櫨谷町松本234</t>
  </si>
  <si>
    <t>山崎製パン㈱　神戸工場</t>
  </si>
  <si>
    <t>神戸市西区高塚台６－19－１</t>
  </si>
  <si>
    <t>姫路市網干区新在家１２３６</t>
  </si>
  <si>
    <t>姫路市駅前町60</t>
    <rPh sb="0" eb="3">
      <t>ヒメジシ</t>
    </rPh>
    <rPh sb="3" eb="5">
      <t>エキマエ</t>
    </rPh>
    <rPh sb="5" eb="6">
      <t>チョウ</t>
    </rPh>
    <phoneticPr fontId="1"/>
  </si>
  <si>
    <t>西宮市田近野町7-32</t>
    <rPh sb="0" eb="3">
      <t>ニシノミヤシ</t>
    </rPh>
    <rPh sb="3" eb="4">
      <t>タ</t>
    </rPh>
    <rPh sb="4" eb="5">
      <t>チカ</t>
    </rPh>
    <rPh sb="5" eb="6">
      <t>ノ</t>
    </rPh>
    <rPh sb="6" eb="7">
      <t>マチ</t>
    </rPh>
    <phoneticPr fontId="1"/>
  </si>
  <si>
    <t>急速ろ過</t>
    <rPh sb="0" eb="1">
      <t>キュウ</t>
    </rPh>
    <rPh sb="1" eb="2">
      <t>ソク</t>
    </rPh>
    <rPh sb="3" eb="4">
      <t>カ</t>
    </rPh>
    <phoneticPr fontId="1"/>
  </si>
  <si>
    <t>急速ろ過、膜ろ過、除鉄、除Mn</t>
    <rPh sb="0" eb="1">
      <t>キュウ</t>
    </rPh>
    <rPh sb="1" eb="2">
      <t>ソク</t>
    </rPh>
    <rPh sb="3" eb="4">
      <t>カ</t>
    </rPh>
    <rPh sb="5" eb="6">
      <t>マク</t>
    </rPh>
    <rPh sb="7" eb="8">
      <t>カ</t>
    </rPh>
    <rPh sb="9" eb="10">
      <t>ジョ</t>
    </rPh>
    <rPh sb="10" eb="11">
      <t>テツ</t>
    </rPh>
    <rPh sb="12" eb="13">
      <t>ジョ</t>
    </rPh>
    <phoneticPr fontId="1"/>
  </si>
  <si>
    <t>膜ろ過、除鉄、除Mn</t>
    <rPh sb="0" eb="1">
      <t>マク</t>
    </rPh>
    <rPh sb="2" eb="3">
      <t>カ</t>
    </rPh>
    <rPh sb="4" eb="5">
      <t>ジョ</t>
    </rPh>
    <rPh sb="5" eb="6">
      <t>テツ</t>
    </rPh>
    <rPh sb="7" eb="8">
      <t>ジョ</t>
    </rPh>
    <phoneticPr fontId="1"/>
  </si>
  <si>
    <t>急速ろ過、除鉄、除Mn</t>
    <rPh sb="0" eb="1">
      <t>キュウ</t>
    </rPh>
    <rPh sb="1" eb="2">
      <t>ソク</t>
    </rPh>
    <rPh sb="3" eb="4">
      <t>カ</t>
    </rPh>
    <rPh sb="5" eb="6">
      <t>ジョ</t>
    </rPh>
    <rPh sb="6" eb="7">
      <t>テツ</t>
    </rPh>
    <rPh sb="8" eb="9">
      <t>ジョ</t>
    </rPh>
    <phoneticPr fontId="1"/>
  </si>
  <si>
    <t>急速ろ過、膜ろ過</t>
    <rPh sb="0" eb="1">
      <t>キュウ</t>
    </rPh>
    <rPh sb="1" eb="2">
      <t>ソク</t>
    </rPh>
    <rPh sb="3" eb="4">
      <t>カ</t>
    </rPh>
    <rPh sb="5" eb="6">
      <t>マク</t>
    </rPh>
    <rPh sb="7" eb="8">
      <t>カ</t>
    </rPh>
    <phoneticPr fontId="1"/>
  </si>
  <si>
    <t>急速ろ過、その他</t>
    <rPh sb="0" eb="1">
      <t>キュウ</t>
    </rPh>
    <rPh sb="1" eb="2">
      <t>ソク</t>
    </rPh>
    <rPh sb="3" eb="4">
      <t>カ</t>
    </rPh>
    <rPh sb="7" eb="8">
      <t>タ</t>
    </rPh>
    <phoneticPr fontId="1"/>
  </si>
  <si>
    <t>膜ろ過、除鉄、除Mn、その他</t>
    <rPh sb="0" eb="1">
      <t>マク</t>
    </rPh>
    <rPh sb="2" eb="3">
      <t>カ</t>
    </rPh>
    <rPh sb="4" eb="5">
      <t>ジョ</t>
    </rPh>
    <rPh sb="5" eb="6">
      <t>テツ</t>
    </rPh>
    <rPh sb="7" eb="8">
      <t>ジョ</t>
    </rPh>
    <rPh sb="13" eb="14">
      <t>タ</t>
    </rPh>
    <phoneticPr fontId="1"/>
  </si>
  <si>
    <t>未着工</t>
    <rPh sb="0" eb="1">
      <t>ミ</t>
    </rPh>
    <rPh sb="1" eb="3">
      <t>チャッコウ</t>
    </rPh>
    <phoneticPr fontId="1"/>
  </si>
  <si>
    <t>休止中</t>
    <phoneticPr fontId="2"/>
  </si>
  <si>
    <t>未給水</t>
    <rPh sb="0" eb="1">
      <t>ミ</t>
    </rPh>
    <rPh sb="1" eb="3">
      <t>キュウスイ</t>
    </rPh>
    <phoneticPr fontId="1"/>
  </si>
  <si>
    <t>休止中</t>
    <rPh sb="0" eb="2">
      <t>キュウシ</t>
    </rPh>
    <rPh sb="2" eb="3">
      <t>ナカ</t>
    </rPh>
    <phoneticPr fontId="1"/>
  </si>
  <si>
    <t>川西市</t>
    <rPh sb="0" eb="3">
      <t>カワニシシ</t>
    </rPh>
    <phoneticPr fontId="10"/>
  </si>
  <si>
    <t>能勢観光開発(株)</t>
    <rPh sb="0" eb="2">
      <t>ノセ</t>
    </rPh>
    <rPh sb="2" eb="4">
      <t>カンコウ</t>
    </rPh>
    <rPh sb="4" eb="6">
      <t>カイハツ</t>
    </rPh>
    <rPh sb="6" eb="9">
      <t>カブ</t>
    </rPh>
    <phoneticPr fontId="10"/>
  </si>
  <si>
    <t>能勢カントリー倶楽部</t>
    <rPh sb="0" eb="2">
      <t>ノセ</t>
    </rPh>
    <rPh sb="7" eb="10">
      <t>クラブ</t>
    </rPh>
    <phoneticPr fontId="10"/>
  </si>
  <si>
    <t>表</t>
    <rPh sb="0" eb="1">
      <t>ヒョウ</t>
    </rPh>
    <phoneticPr fontId="10"/>
  </si>
  <si>
    <t>急速ろ過</t>
    <rPh sb="0" eb="2">
      <t>キュウソク</t>
    </rPh>
    <rPh sb="3" eb="4">
      <t>カ</t>
    </rPh>
    <phoneticPr fontId="10"/>
  </si>
  <si>
    <t>(株)ヤマトハウジング</t>
    <rPh sb="0" eb="3">
      <t>カブ</t>
    </rPh>
    <phoneticPr fontId="10"/>
  </si>
  <si>
    <t>東海カントリー倶楽部</t>
    <rPh sb="0" eb="2">
      <t>トウカイ</t>
    </rPh>
    <rPh sb="7" eb="10">
      <t>クラブ</t>
    </rPh>
    <phoneticPr fontId="10"/>
  </si>
  <si>
    <t>深</t>
    <rPh sb="0" eb="1">
      <t>フカ</t>
    </rPh>
    <phoneticPr fontId="10"/>
  </si>
  <si>
    <t>三田市</t>
    <rPh sb="0" eb="3">
      <t>サンダシ</t>
    </rPh>
    <phoneticPr fontId="10"/>
  </si>
  <si>
    <t>新有馬開発㈱</t>
    <rPh sb="0" eb="3">
      <t>シンアリマ</t>
    </rPh>
    <rPh sb="3" eb="5">
      <t>カイハツ</t>
    </rPh>
    <phoneticPr fontId="10"/>
  </si>
  <si>
    <t>有馬カントリークラブ</t>
    <rPh sb="0" eb="2">
      <t>アリマ</t>
    </rPh>
    <phoneticPr fontId="10"/>
  </si>
  <si>
    <t>㈱千刈興産</t>
    <rPh sb="1" eb="2">
      <t>セン</t>
    </rPh>
    <rPh sb="2" eb="3">
      <t>ガ</t>
    </rPh>
    <rPh sb="3" eb="5">
      <t>コウサン</t>
    </rPh>
    <phoneticPr fontId="10"/>
  </si>
  <si>
    <t>千刈カントリー倶楽部</t>
    <rPh sb="0" eb="1">
      <t>セン</t>
    </rPh>
    <rPh sb="1" eb="2">
      <t>カ</t>
    </rPh>
    <rPh sb="7" eb="10">
      <t>クラブ</t>
    </rPh>
    <phoneticPr fontId="10"/>
  </si>
  <si>
    <t>貯</t>
    <rPh sb="0" eb="1">
      <t>チョ</t>
    </rPh>
    <phoneticPr fontId="10"/>
  </si>
  <si>
    <t>㈱有馬富士開発</t>
    <rPh sb="1" eb="3">
      <t>アリマ</t>
    </rPh>
    <rPh sb="3" eb="5">
      <t>フジ</t>
    </rPh>
    <rPh sb="5" eb="7">
      <t>カイハツ</t>
    </rPh>
    <phoneticPr fontId="10"/>
  </si>
  <si>
    <t>有馬富士カントリークラブ</t>
    <rPh sb="0" eb="2">
      <t>アリマ</t>
    </rPh>
    <rPh sb="2" eb="4">
      <t>フジ</t>
    </rPh>
    <phoneticPr fontId="10"/>
  </si>
  <si>
    <t>貯・深</t>
    <rPh sb="0" eb="1">
      <t>チョ</t>
    </rPh>
    <rPh sb="2" eb="3">
      <t>フカ</t>
    </rPh>
    <phoneticPr fontId="10"/>
  </si>
  <si>
    <t>㈱三田レークサイド開発</t>
    <rPh sb="1" eb="3">
      <t>サンダ</t>
    </rPh>
    <rPh sb="9" eb="11">
      <t>カイハツ</t>
    </rPh>
    <phoneticPr fontId="10"/>
  </si>
  <si>
    <t>三田レークサイドカントリークラブ</t>
    <rPh sb="0" eb="2">
      <t>サンダ</t>
    </rPh>
    <phoneticPr fontId="10"/>
  </si>
  <si>
    <t>加古川市</t>
    <rPh sb="0" eb="4">
      <t>カコガワシ</t>
    </rPh>
    <phoneticPr fontId="10"/>
  </si>
  <si>
    <t>オイシスはりま工場</t>
    <rPh sb="7" eb="9">
      <t>コウジョウ</t>
    </rPh>
    <phoneticPr fontId="10"/>
  </si>
  <si>
    <t>オイシスはりま工場敷地内</t>
    <rPh sb="7" eb="9">
      <t>コウジョウ</t>
    </rPh>
    <rPh sb="9" eb="12">
      <t>シキチナイ</t>
    </rPh>
    <phoneticPr fontId="10"/>
  </si>
  <si>
    <t>消毒のみ</t>
    <rPh sb="0" eb="2">
      <t>ショウドク</t>
    </rPh>
    <phoneticPr fontId="10"/>
  </si>
  <si>
    <t>社会福祉法人　真秀会</t>
    <rPh sb="0" eb="2">
      <t>シャカイ</t>
    </rPh>
    <rPh sb="2" eb="4">
      <t>フクシ</t>
    </rPh>
    <rPh sb="4" eb="6">
      <t>ホウジン</t>
    </rPh>
    <rPh sb="7" eb="8">
      <t>シン</t>
    </rPh>
    <rPh sb="8" eb="9">
      <t>シュウ</t>
    </rPh>
    <rPh sb="9" eb="10">
      <t>カイ</t>
    </rPh>
    <phoneticPr fontId="7"/>
  </si>
  <si>
    <t>特別養護老人ホームなごやか</t>
    <rPh sb="0" eb="2">
      <t>トクベツ</t>
    </rPh>
    <rPh sb="2" eb="4">
      <t>ヨウゴ</t>
    </rPh>
    <rPh sb="4" eb="6">
      <t>ロウジン</t>
    </rPh>
    <phoneticPr fontId="7"/>
  </si>
  <si>
    <t>㈱ABCゴルフ倶楽部（ABCゴルフ倶楽部）</t>
    <rPh sb="17" eb="20">
      <t>クラブ</t>
    </rPh>
    <phoneticPr fontId="8"/>
  </si>
  <si>
    <t>ゴルフ場内</t>
    <rPh sb="3" eb="4">
      <t>ジョウ</t>
    </rPh>
    <rPh sb="4" eb="5">
      <t>ナイ</t>
    </rPh>
    <phoneticPr fontId="9"/>
  </si>
  <si>
    <t>深</t>
    <rPh sb="0" eb="1">
      <t>フカ</t>
    </rPh>
    <phoneticPr fontId="9"/>
  </si>
  <si>
    <t>急速ろ過</t>
    <rPh sb="0" eb="2">
      <t>キュウソク</t>
    </rPh>
    <rPh sb="3" eb="4">
      <t>カ</t>
    </rPh>
    <phoneticPr fontId="9"/>
  </si>
  <si>
    <t>神河町</t>
    <rPh sb="0" eb="3">
      <t>カミカワチョウ</t>
    </rPh>
    <phoneticPr fontId="10"/>
  </si>
  <si>
    <t>株式会社ホープ</t>
    <rPh sb="0" eb="2">
      <t>カブシキ</t>
    </rPh>
    <rPh sb="2" eb="4">
      <t>カイシャ</t>
    </rPh>
    <phoneticPr fontId="10"/>
  </si>
  <si>
    <t>グリーンエコー笠形</t>
    <rPh sb="7" eb="9">
      <t>カサガタ</t>
    </rPh>
    <phoneticPr fontId="10"/>
  </si>
  <si>
    <t>表</t>
    <rPh sb="0" eb="1">
      <t>オモテ</t>
    </rPh>
    <phoneticPr fontId="10"/>
  </si>
  <si>
    <t>緩速ろ過</t>
    <rPh sb="0" eb="2">
      <t>カンソク</t>
    </rPh>
    <rPh sb="3" eb="4">
      <t>カ</t>
    </rPh>
    <phoneticPr fontId="10"/>
  </si>
  <si>
    <t>（株）サン・デベロッパー</t>
    <rPh sb="0" eb="3">
      <t>カブ</t>
    </rPh>
    <phoneticPr fontId="10"/>
  </si>
  <si>
    <t>粟賀ゴルフ</t>
    <rPh sb="0" eb="2">
      <t>アワガ</t>
    </rPh>
    <phoneticPr fontId="10"/>
  </si>
  <si>
    <t>養父市</t>
    <rPh sb="0" eb="2">
      <t>ヤブ</t>
    </rPh>
    <rPh sb="2" eb="3">
      <t>シ</t>
    </rPh>
    <phoneticPr fontId="9"/>
  </si>
  <si>
    <t>㈱NEO　MAX近畿</t>
    <rPh sb="8" eb="10">
      <t>キンキ</t>
    </rPh>
    <phoneticPr fontId="9"/>
  </si>
  <si>
    <t>工場内</t>
    <rPh sb="0" eb="3">
      <t>コウジョウナイ</t>
    </rPh>
    <phoneticPr fontId="9"/>
  </si>
  <si>
    <t>浅</t>
    <rPh sb="0" eb="1">
      <t>アサ</t>
    </rPh>
    <phoneticPr fontId="9"/>
  </si>
  <si>
    <t>消毒のみ</t>
    <rPh sb="0" eb="2">
      <t>ショウドク</t>
    </rPh>
    <phoneticPr fontId="9"/>
  </si>
  <si>
    <t>朝来市</t>
    <rPh sb="0" eb="2">
      <t>アサゴ</t>
    </rPh>
    <rPh sb="2" eb="3">
      <t>シ</t>
    </rPh>
    <phoneticPr fontId="9"/>
  </si>
  <si>
    <t>朝来市長</t>
    <rPh sb="0" eb="2">
      <t>アサゴ</t>
    </rPh>
    <rPh sb="2" eb="3">
      <t>シ</t>
    </rPh>
    <rPh sb="3" eb="4">
      <t>チョウ</t>
    </rPh>
    <phoneticPr fontId="9"/>
  </si>
  <si>
    <t>白口</t>
    <rPh sb="0" eb="1">
      <t>シラ</t>
    </rPh>
    <rPh sb="1" eb="2">
      <t>クチ</t>
    </rPh>
    <phoneticPr fontId="9"/>
  </si>
  <si>
    <t>表</t>
    <rPh sb="0" eb="1">
      <t>ヒョウ</t>
    </rPh>
    <phoneticPr fontId="9"/>
  </si>
  <si>
    <t>公営</t>
    <rPh sb="0" eb="2">
      <t>コウエイ</t>
    </rPh>
    <phoneticPr fontId="9"/>
  </si>
  <si>
    <t>藤和</t>
    <rPh sb="0" eb="1">
      <t>フジ</t>
    </rPh>
    <rPh sb="1" eb="2">
      <t>ワ</t>
    </rPh>
    <phoneticPr fontId="9"/>
  </si>
  <si>
    <t>朝日</t>
    <rPh sb="0" eb="2">
      <t>アサヒ</t>
    </rPh>
    <phoneticPr fontId="9"/>
  </si>
  <si>
    <t>浪速企業株式会社</t>
    <rPh sb="0" eb="2">
      <t>ナニワ</t>
    </rPh>
    <rPh sb="2" eb="4">
      <t>キギョウ</t>
    </rPh>
    <rPh sb="4" eb="8">
      <t>カブシキガイシャ</t>
    </rPh>
    <phoneticPr fontId="9"/>
  </si>
  <si>
    <t>鳳鳴カントリークラブ</t>
    <rPh sb="0" eb="1">
      <t>ホウ</t>
    </rPh>
    <rPh sb="1" eb="2">
      <t>メイ</t>
    </rPh>
    <phoneticPr fontId="9"/>
  </si>
  <si>
    <t>大谷実業株式会社</t>
    <rPh sb="0" eb="2">
      <t>オオタニ</t>
    </rPh>
    <rPh sb="2" eb="4">
      <t>ジツギョウ</t>
    </rPh>
    <rPh sb="4" eb="8">
      <t>カブシキガイシャ</t>
    </rPh>
    <phoneticPr fontId="9"/>
  </si>
  <si>
    <t>にしきカントリークラブ</t>
  </si>
  <si>
    <t>アルパインローズホテルほか</t>
  </si>
  <si>
    <t>医療法人社団みどり会　にしき記念病院</t>
    <rPh sb="0" eb="2">
      <t>イリョウ</t>
    </rPh>
    <rPh sb="2" eb="4">
      <t>ホウジン</t>
    </rPh>
    <rPh sb="4" eb="6">
      <t>シャダン</t>
    </rPh>
    <rPh sb="9" eb="10">
      <t>カイ</t>
    </rPh>
    <rPh sb="14" eb="16">
      <t>キネン</t>
    </rPh>
    <rPh sb="16" eb="18">
      <t>ビョウイン</t>
    </rPh>
    <phoneticPr fontId="10"/>
  </si>
  <si>
    <t>にしき記念病院</t>
    <rPh sb="3" eb="5">
      <t>キネン</t>
    </rPh>
    <rPh sb="5" eb="7">
      <t>ビョウイン</t>
    </rPh>
    <phoneticPr fontId="10"/>
  </si>
  <si>
    <t>ワタミ手づくりマーチャンダイジング株式会社</t>
    <rPh sb="3" eb="4">
      <t>テ</t>
    </rPh>
    <rPh sb="17" eb="21">
      <t>カブシキガイシャ</t>
    </rPh>
    <phoneticPr fontId="10"/>
  </si>
  <si>
    <t>ワタミ丹波工場</t>
    <rPh sb="3" eb="5">
      <t>タンバ</t>
    </rPh>
    <rPh sb="5" eb="7">
      <t>コウジョウ</t>
    </rPh>
    <phoneticPr fontId="10"/>
  </si>
  <si>
    <t>浅</t>
    <rPh sb="0" eb="1">
      <t>アサ</t>
    </rPh>
    <phoneticPr fontId="10"/>
  </si>
  <si>
    <t>直接ろ過</t>
    <rPh sb="0" eb="2">
      <t>チョクセツ</t>
    </rPh>
    <rPh sb="3" eb="4">
      <t>カ</t>
    </rPh>
    <phoneticPr fontId="10"/>
  </si>
  <si>
    <t>洲本市</t>
    <rPh sb="0" eb="3">
      <t>スモトシ</t>
    </rPh>
    <phoneticPr fontId="10"/>
  </si>
  <si>
    <t>淡路フェリーボート(株)</t>
    <rPh sb="0" eb="2">
      <t>アワジ</t>
    </rPh>
    <rPh sb="9" eb="12">
      <t>カブ</t>
    </rPh>
    <phoneticPr fontId="10"/>
  </si>
  <si>
    <t>洲本カントリークラブ</t>
    <rPh sb="0" eb="2">
      <t>スモト</t>
    </rPh>
    <phoneticPr fontId="10"/>
  </si>
  <si>
    <t>南あわじ市</t>
    <rPh sb="0" eb="1">
      <t>ミナミ</t>
    </rPh>
    <rPh sb="4" eb="5">
      <t>シ</t>
    </rPh>
    <phoneticPr fontId="10"/>
  </si>
  <si>
    <t>淡路島酪農農業協同組合</t>
    <rPh sb="0" eb="3">
      <t>アワジシマ</t>
    </rPh>
    <rPh sb="3" eb="5">
      <t>ラクノウ</t>
    </rPh>
    <rPh sb="5" eb="7">
      <t>ノウギョウ</t>
    </rPh>
    <rPh sb="7" eb="9">
      <t>キョウドウ</t>
    </rPh>
    <rPh sb="9" eb="11">
      <t>クミアイ</t>
    </rPh>
    <phoneticPr fontId="10"/>
  </si>
  <si>
    <t>淡路島酪農農業協同組合牛乳工場</t>
    <rPh sb="0" eb="3">
      <t>アワジシマ</t>
    </rPh>
    <rPh sb="3" eb="5">
      <t>ラクノウ</t>
    </rPh>
    <rPh sb="5" eb="7">
      <t>ノウギョウ</t>
    </rPh>
    <rPh sb="7" eb="9">
      <t>キョウドウ</t>
    </rPh>
    <rPh sb="9" eb="11">
      <t>クミアイ</t>
    </rPh>
    <rPh sb="11" eb="13">
      <t>ギュウニュウ</t>
    </rPh>
    <rPh sb="13" eb="15">
      <t>コウジョウ</t>
    </rPh>
    <phoneticPr fontId="10"/>
  </si>
  <si>
    <t>（株）あわじ浜離宮</t>
    <rPh sb="0" eb="3">
      <t>カブ</t>
    </rPh>
    <rPh sb="6" eb="9">
      <t>ハマリキュウ</t>
    </rPh>
    <phoneticPr fontId="7"/>
  </si>
  <si>
    <t>あわじ浜離宮</t>
    <rPh sb="3" eb="6">
      <t>ハマリキュウ</t>
    </rPh>
    <phoneticPr fontId="10"/>
  </si>
  <si>
    <t>浅</t>
    <rPh sb="0" eb="1">
      <t>アサ</t>
    </rPh>
    <phoneticPr fontId="7"/>
  </si>
  <si>
    <t>除マンガン・活性炭</t>
    <rPh sb="0" eb="1">
      <t>ジョ</t>
    </rPh>
    <rPh sb="6" eb="9">
      <t>カッセイタン</t>
    </rPh>
    <phoneticPr fontId="7"/>
  </si>
  <si>
    <t>一般社団法人芦屋カンツリー倶楽部</t>
    <rPh sb="0" eb="2">
      <t>イッパン</t>
    </rPh>
    <rPh sb="2" eb="4">
      <t>シャダン</t>
    </rPh>
    <rPh sb="4" eb="6">
      <t>ホウジン</t>
    </rPh>
    <phoneticPr fontId="11"/>
  </si>
  <si>
    <t>芦屋カントリー倶楽部GC</t>
    <rPh sb="0" eb="2">
      <t>アシヤ</t>
    </rPh>
    <phoneticPr fontId="12"/>
  </si>
  <si>
    <t>住吉駅ビル内食品加工施設等</t>
    <rPh sb="5" eb="6">
      <t>ナイ</t>
    </rPh>
    <rPh sb="6" eb="8">
      <t>ショクヒン</t>
    </rPh>
    <rPh sb="8" eb="10">
      <t>カコウ</t>
    </rPh>
    <rPh sb="10" eb="12">
      <t>シセツ</t>
    </rPh>
    <rPh sb="12" eb="13">
      <t>トウ</t>
    </rPh>
    <phoneticPr fontId="12"/>
  </si>
  <si>
    <t>生活協同組合コープこうべ六甲アイランド</t>
    <rPh sb="12" eb="14">
      <t>ロッコウ</t>
    </rPh>
    <phoneticPr fontId="11"/>
  </si>
  <si>
    <t>他</t>
    <rPh sb="0" eb="1">
      <t>タ</t>
    </rPh>
    <phoneticPr fontId="12"/>
  </si>
  <si>
    <t>急速・ＭＦろ過他</t>
    <rPh sb="7" eb="8">
      <t>タ</t>
    </rPh>
    <phoneticPr fontId="12"/>
  </si>
  <si>
    <t>伊藤ハム㈱</t>
    <rPh sb="0" eb="2">
      <t>イトウ</t>
    </rPh>
    <phoneticPr fontId="11"/>
  </si>
  <si>
    <t>社会福祉法人　基督教日本救霊隊</t>
  </si>
  <si>
    <t>神戸実業学院</t>
  </si>
  <si>
    <t>リソルゴルフマネジメント西日本㈱</t>
    <rPh sb="12" eb="13">
      <t>ニシ</t>
    </rPh>
    <rPh sb="13" eb="15">
      <t>ニホン</t>
    </rPh>
    <phoneticPr fontId="10"/>
  </si>
  <si>
    <t>兵庫カンツリー倶楽部</t>
  </si>
  <si>
    <t>他</t>
    <rPh sb="0" eb="1">
      <t>タ</t>
    </rPh>
    <phoneticPr fontId="14"/>
  </si>
  <si>
    <t>緩速・急速ろ過</t>
    <rPh sb="0" eb="1">
      <t>カン</t>
    </rPh>
    <rPh sb="1" eb="2">
      <t>ソク</t>
    </rPh>
    <rPh sb="3" eb="5">
      <t>キュウソク</t>
    </rPh>
    <rPh sb="6" eb="7">
      <t>カ</t>
    </rPh>
    <phoneticPr fontId="7"/>
  </si>
  <si>
    <t>深、湧、伏</t>
  </si>
  <si>
    <t>RO膜ろ過</t>
    <rPh sb="2" eb="3">
      <t>マク</t>
    </rPh>
    <rPh sb="4" eb="5">
      <t>カ</t>
    </rPh>
    <phoneticPr fontId="15"/>
  </si>
  <si>
    <t>トーヨーケム㈱西神工場</t>
  </si>
  <si>
    <t>㈱神戸新聞社　製作センター</t>
  </si>
  <si>
    <t>除鉄・除マ・膜ろ過</t>
  </si>
  <si>
    <t>消毒＋UV</t>
  </si>
  <si>
    <t>ネスレ日本株式会社　姫路工場</t>
  </si>
  <si>
    <t>簡易ろ過・除鉄・除ﾏ・UV</t>
    <rPh sb="0" eb="2">
      <t>カンイ</t>
    </rPh>
    <phoneticPr fontId="7"/>
  </si>
  <si>
    <t>除鉄・活性炭・膜ろ過</t>
    <rPh sb="3" eb="6">
      <t>カッセイタン</t>
    </rPh>
    <phoneticPr fontId="7"/>
  </si>
  <si>
    <t>吉岡興業㈱</t>
    <rPh sb="2" eb="4">
      <t>コウギョウ</t>
    </rPh>
    <phoneticPr fontId="7"/>
  </si>
  <si>
    <t>深</t>
    <rPh sb="0" eb="1">
      <t>フカ</t>
    </rPh>
    <phoneticPr fontId="7"/>
  </si>
  <si>
    <t>除鉄・除マ・活性炭・膜ろ過</t>
    <rPh sb="6" eb="9">
      <t>カッセイタン</t>
    </rPh>
    <phoneticPr fontId="7"/>
  </si>
  <si>
    <t>姫路市</t>
    <rPh sb="0" eb="3">
      <t>ヒメジシ</t>
    </rPh>
    <phoneticPr fontId="7"/>
  </si>
  <si>
    <t>和牛マスター株式会社</t>
    <rPh sb="0" eb="2">
      <t>ワギュウ</t>
    </rPh>
    <rPh sb="6" eb="10">
      <t>カブシキガイシャ</t>
    </rPh>
    <phoneticPr fontId="7"/>
  </si>
  <si>
    <t>活性炭・UF膜</t>
    <rPh sb="0" eb="3">
      <t>カッセイタン</t>
    </rPh>
    <rPh sb="6" eb="7">
      <t>マク</t>
    </rPh>
    <phoneticPr fontId="7"/>
  </si>
  <si>
    <t>株式会社御座候</t>
  </si>
  <si>
    <t>株式会社御座候工場棟・工場ショップ・あずきミュージアム</t>
    <rPh sb="0" eb="4">
      <t>カブシ</t>
    </rPh>
    <rPh sb="4" eb="7">
      <t>ゴザ</t>
    </rPh>
    <phoneticPr fontId="7"/>
  </si>
  <si>
    <t>除鉄・除マンガン・プレフィルター</t>
    <rPh sb="0" eb="2">
      <t>ジョテツ</t>
    </rPh>
    <rPh sb="3" eb="4">
      <t>ジョ</t>
    </rPh>
    <phoneticPr fontId="17"/>
  </si>
  <si>
    <t>尼崎市</t>
    <rPh sb="0" eb="3">
      <t>アマガサキシ</t>
    </rPh>
    <phoneticPr fontId="7"/>
  </si>
  <si>
    <t>ダイセル化学工業㈱</t>
    <rPh sb="4" eb="6">
      <t>カガク</t>
    </rPh>
    <rPh sb="6" eb="8">
      <t>コウギョウ</t>
    </rPh>
    <phoneticPr fontId="7"/>
  </si>
  <si>
    <t>尼崎市神崎町１２－１</t>
    <rPh sb="0" eb="2">
      <t>アマガサキ</t>
    </rPh>
    <rPh sb="2" eb="3">
      <t>シ</t>
    </rPh>
    <rPh sb="3" eb="6">
      <t>カンザキチョウ</t>
    </rPh>
    <phoneticPr fontId="7"/>
  </si>
  <si>
    <t>膜ろ過</t>
    <rPh sb="0" eb="1">
      <t>マク</t>
    </rPh>
    <rPh sb="2" eb="3">
      <t>カ</t>
    </rPh>
    <phoneticPr fontId="7"/>
  </si>
  <si>
    <t>浅</t>
    <rPh sb="0" eb="1">
      <t>アサ</t>
    </rPh>
    <phoneticPr fontId="13"/>
  </si>
  <si>
    <t>未給水</t>
    <rPh sb="0" eb="1">
      <t>ミ</t>
    </rPh>
    <rPh sb="1" eb="3">
      <t>キュウスイ</t>
    </rPh>
    <phoneticPr fontId="13"/>
  </si>
  <si>
    <t>西宮市</t>
    <rPh sb="0" eb="1">
      <t>ニシ</t>
    </rPh>
    <rPh sb="1" eb="2">
      <t>ミヤ</t>
    </rPh>
    <rPh sb="2" eb="3">
      <t>シ</t>
    </rPh>
    <phoneticPr fontId="7"/>
  </si>
  <si>
    <t>㈱カナリー</t>
  </si>
  <si>
    <t>株式会社カナリー西宮工場</t>
    <rPh sb="0" eb="4">
      <t>カブシキガイシャ</t>
    </rPh>
    <rPh sb="8" eb="10">
      <t>ニシノミヤ</t>
    </rPh>
    <rPh sb="10" eb="12">
      <t>コウジョウ</t>
    </rPh>
    <phoneticPr fontId="7"/>
  </si>
  <si>
    <t>RO＋ＵＦ膜ろ過</t>
  </si>
  <si>
    <t>円山川水系気比川</t>
    <rPh sb="0" eb="2">
      <t>マルヤマ</t>
    </rPh>
    <rPh sb="2" eb="3">
      <t>ガワ</t>
    </rPh>
    <rPh sb="3" eb="5">
      <t>スイケイ</t>
    </rPh>
    <rPh sb="5" eb="6">
      <t>キ</t>
    </rPh>
    <rPh sb="6" eb="7">
      <t>ヒ</t>
    </rPh>
    <rPh sb="7" eb="8">
      <t>カワ</t>
    </rPh>
    <phoneticPr fontId="2"/>
  </si>
  <si>
    <t>畑上</t>
    <rPh sb="0" eb="1">
      <t>ハタ</t>
    </rPh>
    <rPh sb="1" eb="2">
      <t>ウエ</t>
    </rPh>
    <phoneticPr fontId="2"/>
  </si>
  <si>
    <t>円山川水系奥山川</t>
    <rPh sb="0" eb="2">
      <t>マルヤマ</t>
    </rPh>
    <rPh sb="2" eb="3">
      <t>ガワ</t>
    </rPh>
    <rPh sb="3" eb="5">
      <t>スイケイ</t>
    </rPh>
    <rPh sb="5" eb="7">
      <t>オクヤマ</t>
    </rPh>
    <rPh sb="7" eb="8">
      <t>カワ</t>
    </rPh>
    <phoneticPr fontId="2"/>
  </si>
  <si>
    <t>奥山</t>
    <rPh sb="0" eb="2">
      <t>オクヤマ</t>
    </rPh>
    <phoneticPr fontId="2"/>
  </si>
  <si>
    <t>円山川水系三椒川</t>
    <rPh sb="0" eb="2">
      <t>マルヤマ</t>
    </rPh>
    <rPh sb="2" eb="3">
      <t>ガワ</t>
    </rPh>
    <rPh sb="3" eb="5">
      <t>スイケイ</t>
    </rPh>
    <rPh sb="5" eb="6">
      <t>サン</t>
    </rPh>
    <rPh sb="6" eb="7">
      <t>ハジカミ</t>
    </rPh>
    <rPh sb="7" eb="8">
      <t>ガワ</t>
    </rPh>
    <phoneticPr fontId="2"/>
  </si>
  <si>
    <t>椒</t>
    <rPh sb="0" eb="1">
      <t>ハジカミ</t>
    </rPh>
    <phoneticPr fontId="2"/>
  </si>
  <si>
    <t>円山川水系出石川</t>
    <rPh sb="0" eb="2">
      <t>マルヤマ</t>
    </rPh>
    <rPh sb="2" eb="3">
      <t>ガワ</t>
    </rPh>
    <rPh sb="3" eb="5">
      <t>スイケイ</t>
    </rPh>
    <rPh sb="5" eb="7">
      <t>イズシ</t>
    </rPh>
    <rPh sb="7" eb="8">
      <t>カワ</t>
    </rPh>
    <phoneticPr fontId="2"/>
  </si>
  <si>
    <t>小谷</t>
    <rPh sb="0" eb="2">
      <t>コタニ</t>
    </rPh>
    <phoneticPr fontId="2"/>
  </si>
  <si>
    <t>円山川水系大光寺</t>
    <rPh sb="0" eb="2">
      <t>マルヤマ</t>
    </rPh>
    <rPh sb="2" eb="3">
      <t>ガワ</t>
    </rPh>
    <rPh sb="3" eb="5">
      <t>スイケイ</t>
    </rPh>
    <rPh sb="5" eb="6">
      <t>オオ</t>
    </rPh>
    <rPh sb="6" eb="7">
      <t>ヒカリ</t>
    </rPh>
    <rPh sb="7" eb="8">
      <t>テラ</t>
    </rPh>
    <phoneticPr fontId="2"/>
  </si>
  <si>
    <t>大光寺</t>
    <rPh sb="0" eb="1">
      <t>オオ</t>
    </rPh>
    <rPh sb="1" eb="2">
      <t>ヒカリ</t>
    </rPh>
    <rPh sb="2" eb="3">
      <t>テラ</t>
    </rPh>
    <phoneticPr fontId="2"/>
  </si>
  <si>
    <t>円山川水系大谷川</t>
    <rPh sb="0" eb="2">
      <t>マルヤマ</t>
    </rPh>
    <rPh sb="2" eb="3">
      <t>ガワ</t>
    </rPh>
    <rPh sb="3" eb="5">
      <t>スイケイ</t>
    </rPh>
    <rPh sb="5" eb="7">
      <t>オオタニ</t>
    </rPh>
    <phoneticPr fontId="2"/>
  </si>
  <si>
    <t>唐川</t>
    <rPh sb="0" eb="1">
      <t>カラ</t>
    </rPh>
    <rPh sb="1" eb="2">
      <t>カワ</t>
    </rPh>
    <phoneticPr fontId="2"/>
  </si>
  <si>
    <t>円山川水系高龍寺川</t>
    <rPh sb="0" eb="2">
      <t>マルヤマ</t>
    </rPh>
    <rPh sb="2" eb="3">
      <t>ガワ</t>
    </rPh>
    <rPh sb="3" eb="5">
      <t>スイケイ</t>
    </rPh>
    <rPh sb="5" eb="6">
      <t>タカ</t>
    </rPh>
    <rPh sb="6" eb="7">
      <t>リュウ</t>
    </rPh>
    <rPh sb="7" eb="8">
      <t>テラ</t>
    </rPh>
    <rPh sb="8" eb="9">
      <t>カワ</t>
    </rPh>
    <phoneticPr fontId="2"/>
  </si>
  <si>
    <t>高龍寺</t>
    <rPh sb="0" eb="1">
      <t>タカ</t>
    </rPh>
    <rPh sb="1" eb="2">
      <t>リュウ</t>
    </rPh>
    <rPh sb="2" eb="3">
      <t>テラ</t>
    </rPh>
    <phoneticPr fontId="2"/>
  </si>
  <si>
    <t>武庫川水系惣川</t>
    <rPh sb="0" eb="3">
      <t>ムコガワ</t>
    </rPh>
    <rPh sb="3" eb="5">
      <t>スイケイ</t>
    </rPh>
    <rPh sb="5" eb="6">
      <t>ソウ</t>
    </rPh>
    <rPh sb="6" eb="7">
      <t>カワ</t>
    </rPh>
    <phoneticPr fontId="2"/>
  </si>
  <si>
    <t>5(1)</t>
    <phoneticPr fontId="2"/>
  </si>
  <si>
    <t>単一制</t>
    <rPh sb="0" eb="2">
      <t>タンイツ</t>
    </rPh>
    <rPh sb="2" eb="3">
      <t>セイ</t>
    </rPh>
    <phoneticPr fontId="5"/>
  </si>
  <si>
    <t>㈱ユニテックスゴルフ　宝塚クラシックゴルフ倶楽部</t>
    <rPh sb="11" eb="12">
      <t>タカラ</t>
    </rPh>
    <rPh sb="12" eb="13">
      <t>ツカ</t>
    </rPh>
    <rPh sb="21" eb="24">
      <t>クラブ</t>
    </rPh>
    <phoneticPr fontId="1"/>
  </si>
  <si>
    <t>日新開発㈱　新宝塚カントリークラブ</t>
    <rPh sb="0" eb="2">
      <t>ニッシン</t>
    </rPh>
    <rPh sb="2" eb="4">
      <t>カイハツ</t>
    </rPh>
    <rPh sb="6" eb="7">
      <t>シン</t>
    </rPh>
    <rPh sb="7" eb="8">
      <t>タカラ</t>
    </rPh>
    <rPh sb="8" eb="9">
      <t>ツカ</t>
    </rPh>
    <phoneticPr fontId="1"/>
  </si>
  <si>
    <t>宝塚高原ゴルフ㈱　宝塚高原ゴルフクラブ</t>
    <rPh sb="0" eb="1">
      <t>タカラ</t>
    </rPh>
    <rPh sb="1" eb="2">
      <t>ツカ</t>
    </rPh>
    <rPh sb="2" eb="4">
      <t>コウゲン</t>
    </rPh>
    <rPh sb="9" eb="10">
      <t>タカラ</t>
    </rPh>
    <rPh sb="10" eb="11">
      <t>ツカ</t>
    </rPh>
    <rPh sb="11" eb="13">
      <t>コウゲン</t>
    </rPh>
    <phoneticPr fontId="1"/>
  </si>
  <si>
    <t>大宝塚ゴルフ㈱　大宝塚ゴルフクラブ</t>
    <rPh sb="0" eb="1">
      <t>ダイ</t>
    </rPh>
    <rPh sb="1" eb="2">
      <t>タカラ</t>
    </rPh>
    <rPh sb="2" eb="3">
      <t>ツカ</t>
    </rPh>
    <rPh sb="8" eb="9">
      <t>ダイ</t>
    </rPh>
    <rPh sb="9" eb="10">
      <t>タカラ</t>
    </rPh>
    <rPh sb="10" eb="11">
      <t>ツカ</t>
    </rPh>
    <phoneticPr fontId="1"/>
  </si>
  <si>
    <t>㈱太平洋クラブ　太平洋クラブ宝塚コース</t>
    <rPh sb="1" eb="4">
      <t>タイヘイヨウ</t>
    </rPh>
    <rPh sb="8" eb="11">
      <t>タイヘイヨウ</t>
    </rPh>
    <rPh sb="14" eb="15">
      <t>タカラ</t>
    </rPh>
    <rPh sb="15" eb="16">
      <t>ツカ</t>
    </rPh>
    <phoneticPr fontId="1"/>
  </si>
  <si>
    <t>(社）聖隷福祉事業団　宝塚せいれいの里</t>
    <rPh sb="1" eb="2">
      <t>シャ</t>
    </rPh>
    <rPh sb="3" eb="5">
      <t>セイレイ</t>
    </rPh>
    <rPh sb="5" eb="7">
      <t>フクシ</t>
    </rPh>
    <rPh sb="7" eb="9">
      <t>ジギョウ</t>
    </rPh>
    <rPh sb="9" eb="10">
      <t>ダン</t>
    </rPh>
    <rPh sb="11" eb="12">
      <t>タカラ</t>
    </rPh>
    <rPh sb="12" eb="13">
      <t>ツカ</t>
    </rPh>
    <rPh sb="18" eb="19">
      <t>サト</t>
    </rPh>
    <phoneticPr fontId="1"/>
  </si>
  <si>
    <t>有馬富士水道管理組合（有馬富士住宅）</t>
    <rPh sb="0" eb="2">
      <t>アリマ</t>
    </rPh>
    <rPh sb="2" eb="4">
      <t>フジ</t>
    </rPh>
    <rPh sb="4" eb="6">
      <t>スイドウ</t>
    </rPh>
    <rPh sb="6" eb="8">
      <t>カンリ</t>
    </rPh>
    <rPh sb="8" eb="10">
      <t>クミアイ</t>
    </rPh>
    <rPh sb="11" eb="13">
      <t>アリマ</t>
    </rPh>
    <rPh sb="13" eb="15">
      <t>フジ</t>
    </rPh>
    <rPh sb="15" eb="17">
      <t>ジュウタク</t>
    </rPh>
    <phoneticPr fontId="1"/>
  </si>
  <si>
    <t>谷水総合開発㈱（上本庄住宅）</t>
    <rPh sb="0" eb="2">
      <t>タニミズ</t>
    </rPh>
    <rPh sb="2" eb="4">
      <t>ソウゴウ</t>
    </rPh>
    <rPh sb="4" eb="6">
      <t>カイハツ</t>
    </rPh>
    <rPh sb="8" eb="9">
      <t>カミ</t>
    </rPh>
    <rPh sb="9" eb="11">
      <t>ホンジョウ</t>
    </rPh>
    <rPh sb="11" eb="13">
      <t>ジュウタク</t>
    </rPh>
    <phoneticPr fontId="1"/>
  </si>
  <si>
    <t>臨海建設工業㈱（三田みどり台）</t>
    <rPh sb="0" eb="2">
      <t>リンカイ</t>
    </rPh>
    <rPh sb="2" eb="4">
      <t>ケンセツ</t>
    </rPh>
    <rPh sb="4" eb="6">
      <t>コウギョウ</t>
    </rPh>
    <rPh sb="8" eb="10">
      <t>ミタ</t>
    </rPh>
    <rPh sb="13" eb="14">
      <t>ダイ</t>
    </rPh>
    <phoneticPr fontId="1"/>
  </si>
  <si>
    <t>㈱風の森興産（風の森ビレッジ）</t>
    <rPh sb="1" eb="2">
      <t>カゼ</t>
    </rPh>
    <rPh sb="3" eb="4">
      <t>モリ</t>
    </rPh>
    <rPh sb="4" eb="6">
      <t>コウサン</t>
    </rPh>
    <rPh sb="7" eb="8">
      <t>カゼ</t>
    </rPh>
    <rPh sb="9" eb="10">
      <t>モリ</t>
    </rPh>
    <phoneticPr fontId="1"/>
  </si>
  <si>
    <t>株式会社カネカ　株式会社カネカ高砂工業所</t>
    <rPh sb="0" eb="4">
      <t>カブシキガイシャ</t>
    </rPh>
    <rPh sb="8" eb="12">
      <t>カブシキガイシャ</t>
    </rPh>
    <rPh sb="15" eb="17">
      <t>タカサゴ</t>
    </rPh>
    <rPh sb="17" eb="20">
      <t>コウギョウショ</t>
    </rPh>
    <phoneticPr fontId="1"/>
  </si>
  <si>
    <t>三菱日立パワーシステムズ㈱　三菱日立パワーシステムズ㈱高砂工場</t>
    <rPh sb="0" eb="2">
      <t>ミツビシ</t>
    </rPh>
    <rPh sb="2" eb="4">
      <t>ヒタチ</t>
    </rPh>
    <rPh sb="14" eb="16">
      <t>ミツビシ</t>
    </rPh>
    <rPh sb="16" eb="18">
      <t>ヒタチ</t>
    </rPh>
    <rPh sb="27" eb="29">
      <t>タカサゴ</t>
    </rPh>
    <rPh sb="29" eb="31">
      <t>コウジョウ</t>
    </rPh>
    <phoneticPr fontId="1"/>
  </si>
  <si>
    <t>キッコーマン食品㈱　キッコーマン食品㈱高砂工場</t>
    <rPh sb="6" eb="8">
      <t>ショクヒン</t>
    </rPh>
    <rPh sb="16" eb="18">
      <t>ショクヒン</t>
    </rPh>
    <rPh sb="19" eb="21">
      <t>タカサゴ</t>
    </rPh>
    <rPh sb="21" eb="23">
      <t>コウジョウ</t>
    </rPh>
    <phoneticPr fontId="1"/>
  </si>
  <si>
    <t>六甲バター株式会社　六甲バター株式会社　稲美工場</t>
    <rPh sb="0" eb="2">
      <t>ロッコウ</t>
    </rPh>
    <rPh sb="5" eb="7">
      <t>カブシキ</t>
    </rPh>
    <rPh sb="7" eb="9">
      <t>カイシャ</t>
    </rPh>
    <rPh sb="10" eb="12">
      <t>ロッコウ</t>
    </rPh>
    <rPh sb="15" eb="17">
      <t>カブシキ</t>
    </rPh>
    <rPh sb="17" eb="19">
      <t>カイシャ</t>
    </rPh>
    <rPh sb="20" eb="22">
      <t>イナミ</t>
    </rPh>
    <rPh sb="22" eb="24">
      <t>コウジョウ</t>
    </rPh>
    <phoneticPr fontId="1"/>
  </si>
  <si>
    <t>株式会社ＫＣＭ　株式会社ＫＣＭ</t>
    <rPh sb="0" eb="2">
      <t>カブシキ</t>
    </rPh>
    <rPh sb="2" eb="4">
      <t>カイシャ</t>
    </rPh>
    <rPh sb="8" eb="10">
      <t>カブシキ</t>
    </rPh>
    <rPh sb="10" eb="12">
      <t>カイシャ</t>
    </rPh>
    <phoneticPr fontId="1"/>
  </si>
  <si>
    <t>陸上自衛隊青野原駐屯地業務隊長、陸上自衛隊青野原駐屯地</t>
    <rPh sb="0" eb="2">
      <t>リクジョウ</t>
    </rPh>
    <rPh sb="2" eb="5">
      <t>ジエイタイ</t>
    </rPh>
    <rPh sb="5" eb="8">
      <t>アオノハラ</t>
    </rPh>
    <rPh sb="8" eb="11">
      <t>チュウトンチ</t>
    </rPh>
    <rPh sb="11" eb="13">
      <t>ギョウム</t>
    </rPh>
    <rPh sb="13" eb="15">
      <t>タイチョウ</t>
    </rPh>
    <rPh sb="16" eb="18">
      <t>リクジョウ</t>
    </rPh>
    <rPh sb="18" eb="21">
      <t>ジエイタイ</t>
    </rPh>
    <rPh sb="21" eb="24">
      <t>アオノハラ</t>
    </rPh>
    <rPh sb="24" eb="27">
      <t>チュウトンチ</t>
    </rPh>
    <phoneticPr fontId="1"/>
  </si>
  <si>
    <t>東条の森㈱　東条の森カントリークラブ</t>
    <rPh sb="0" eb="2">
      <t>トウジョウ</t>
    </rPh>
    <rPh sb="3" eb="4">
      <t>モリ</t>
    </rPh>
    <rPh sb="6" eb="8">
      <t>トウジョウ</t>
    </rPh>
    <rPh sb="9" eb="10">
      <t>モリ</t>
    </rPh>
    <phoneticPr fontId="1"/>
  </si>
  <si>
    <t>㈱オー・エイチ・ビー・エス　マダムＪゴルフクラブ</t>
    <phoneticPr fontId="2"/>
  </si>
  <si>
    <t>㈱ケイアールジー　サンシティ永福台</t>
    <rPh sb="14" eb="16">
      <t>エイフク</t>
    </rPh>
    <rPh sb="16" eb="17">
      <t>ダイ</t>
    </rPh>
    <phoneticPr fontId="1"/>
  </si>
  <si>
    <t>学校法人都築学園　神戸医療福祉大学</t>
    <rPh sb="0" eb="2">
      <t>ガッコウ</t>
    </rPh>
    <rPh sb="2" eb="4">
      <t>ホウジン</t>
    </rPh>
    <rPh sb="4" eb="5">
      <t>ミヤコ</t>
    </rPh>
    <rPh sb="6" eb="8">
      <t>ガクエン</t>
    </rPh>
    <rPh sb="9" eb="11">
      <t>コウベ</t>
    </rPh>
    <rPh sb="11" eb="13">
      <t>イリョウ</t>
    </rPh>
    <rPh sb="13" eb="15">
      <t>フクシ</t>
    </rPh>
    <rPh sb="15" eb="17">
      <t>ダイガク</t>
    </rPh>
    <phoneticPr fontId="1"/>
  </si>
  <si>
    <t>医療法人古橋会　医療法人古橋会揖保川病院</t>
    <rPh sb="0" eb="2">
      <t>イリョウ</t>
    </rPh>
    <rPh sb="2" eb="4">
      <t>ホウジン</t>
    </rPh>
    <rPh sb="4" eb="6">
      <t>フルハシ</t>
    </rPh>
    <rPh sb="6" eb="7">
      <t>カイ</t>
    </rPh>
    <rPh sb="8" eb="10">
      <t>イリョウ</t>
    </rPh>
    <rPh sb="10" eb="12">
      <t>ホウジン</t>
    </rPh>
    <rPh sb="12" eb="14">
      <t>フルハシ</t>
    </rPh>
    <rPh sb="14" eb="15">
      <t>カイ</t>
    </rPh>
    <rPh sb="15" eb="18">
      <t>イボガワ</t>
    </rPh>
    <rPh sb="18" eb="20">
      <t>ビョウイン</t>
    </rPh>
    <phoneticPr fontId="1"/>
  </si>
  <si>
    <t>ダイセル化学工業㈱　播磨工場</t>
    <rPh sb="4" eb="6">
      <t>カガク</t>
    </rPh>
    <rPh sb="6" eb="8">
      <t>コウギョウ</t>
    </rPh>
    <rPh sb="10" eb="12">
      <t>ハリマ</t>
    </rPh>
    <rPh sb="12" eb="14">
      <t>コウジョウ</t>
    </rPh>
    <phoneticPr fontId="1"/>
  </si>
  <si>
    <t>社会福祉法人恩徳福祉会　特別養護老人ホームやまさき白寿園</t>
    <rPh sb="0" eb="2">
      <t>シャカイ</t>
    </rPh>
    <rPh sb="2" eb="4">
      <t>フクシ</t>
    </rPh>
    <rPh sb="4" eb="6">
      <t>ホウジン</t>
    </rPh>
    <rPh sb="6" eb="8">
      <t>オントク</t>
    </rPh>
    <rPh sb="8" eb="10">
      <t>フクシ</t>
    </rPh>
    <rPh sb="10" eb="11">
      <t>カイ</t>
    </rPh>
    <rPh sb="12" eb="14">
      <t>トクベツ</t>
    </rPh>
    <rPh sb="14" eb="16">
      <t>ヨウゴ</t>
    </rPh>
    <rPh sb="16" eb="18">
      <t>ロウジン</t>
    </rPh>
    <rPh sb="25" eb="27">
      <t>ハクジュ</t>
    </rPh>
    <rPh sb="27" eb="28">
      <t>エン</t>
    </rPh>
    <phoneticPr fontId="1"/>
  </si>
  <si>
    <t>ちくさ高原開発企業組合　ちくさ高原専用水道</t>
    <rPh sb="3" eb="5">
      <t>コウゲン</t>
    </rPh>
    <rPh sb="5" eb="7">
      <t>カイハツ</t>
    </rPh>
    <rPh sb="7" eb="9">
      <t>キギョウ</t>
    </rPh>
    <rPh sb="9" eb="11">
      <t>クミアイ</t>
    </rPh>
    <rPh sb="15" eb="17">
      <t>コウゲン</t>
    </rPh>
    <rPh sb="17" eb="19">
      <t>センヨウ</t>
    </rPh>
    <rPh sb="19" eb="21">
      <t>スイドウ</t>
    </rPh>
    <phoneticPr fontId="1"/>
  </si>
  <si>
    <t>社会福祉法人恩徳福祉会　特別養護老人ホームしそうの杜</t>
    <rPh sb="0" eb="2">
      <t>シャカイ</t>
    </rPh>
    <rPh sb="2" eb="4">
      <t>フクシ</t>
    </rPh>
    <rPh sb="4" eb="6">
      <t>ホウジン</t>
    </rPh>
    <rPh sb="6" eb="8">
      <t>オントク</t>
    </rPh>
    <rPh sb="8" eb="10">
      <t>フクシ</t>
    </rPh>
    <rPh sb="10" eb="11">
      <t>カイ</t>
    </rPh>
    <rPh sb="12" eb="14">
      <t>トクベツ</t>
    </rPh>
    <rPh sb="14" eb="16">
      <t>ヨウゴ</t>
    </rPh>
    <rPh sb="16" eb="18">
      <t>ロウジン</t>
    </rPh>
    <rPh sb="25" eb="26">
      <t>モリ</t>
    </rPh>
    <phoneticPr fontId="1"/>
  </si>
  <si>
    <t>関西電力(株）  相生発電所</t>
    <phoneticPr fontId="2"/>
  </si>
  <si>
    <t>近畿地方環境事務所　竹野集団施設地区竹野給水施設</t>
    <rPh sb="0" eb="2">
      <t>キンキ</t>
    </rPh>
    <rPh sb="2" eb="4">
      <t>チホウ</t>
    </rPh>
    <rPh sb="4" eb="6">
      <t>カンキョウ</t>
    </rPh>
    <rPh sb="6" eb="9">
      <t>ジムショ</t>
    </rPh>
    <rPh sb="10" eb="12">
      <t>タケノ</t>
    </rPh>
    <rPh sb="12" eb="14">
      <t>シュウダン</t>
    </rPh>
    <rPh sb="14" eb="16">
      <t>シセツ</t>
    </rPh>
    <rPh sb="16" eb="18">
      <t>チク</t>
    </rPh>
    <rPh sb="18" eb="20">
      <t>タケノ</t>
    </rPh>
    <rPh sb="20" eb="22">
      <t>キュウスイ</t>
    </rPh>
    <rPh sb="22" eb="24">
      <t>シセツ</t>
    </rPh>
    <phoneticPr fontId="1"/>
  </si>
  <si>
    <t>特別福祉法人　千鳥会　　特別養護老人ホーム　千鳥会ゴールド</t>
    <rPh sb="0" eb="2">
      <t>トクベツ</t>
    </rPh>
    <rPh sb="2" eb="4">
      <t>フクシ</t>
    </rPh>
    <rPh sb="4" eb="6">
      <t>ホウジン</t>
    </rPh>
    <rPh sb="7" eb="9">
      <t>チドリ</t>
    </rPh>
    <rPh sb="9" eb="10">
      <t>カイ</t>
    </rPh>
    <rPh sb="12" eb="14">
      <t>トクベツ</t>
    </rPh>
    <rPh sb="14" eb="16">
      <t>ヨウゴ</t>
    </rPh>
    <rPh sb="16" eb="18">
      <t>ロウジン</t>
    </rPh>
    <rPh sb="22" eb="24">
      <t>チドリ</t>
    </rPh>
    <rPh sb="24" eb="25">
      <t>カイ</t>
    </rPh>
    <phoneticPr fontId="1"/>
  </si>
  <si>
    <t>株式会社オーパスワン　　ザ　グランリゾートエレガンテ淡路島</t>
    <rPh sb="0" eb="4">
      <t>カブシキガイシャ</t>
    </rPh>
    <rPh sb="26" eb="29">
      <t>アワジシマ</t>
    </rPh>
    <phoneticPr fontId="1"/>
  </si>
  <si>
    <t>大和リゾート㈱　ホテル＆リゾーツ南淡路</t>
    <rPh sb="0" eb="2">
      <t>ダイワ</t>
    </rPh>
    <rPh sb="16" eb="19">
      <t>ミナミアワジ</t>
    </rPh>
    <phoneticPr fontId="1"/>
  </si>
  <si>
    <t>神戸大学長　　神戸大学　工学部</t>
    <phoneticPr fontId="2"/>
  </si>
  <si>
    <t>医療法人財団神戸海星病院　神戸海星病院　</t>
    <phoneticPr fontId="2"/>
  </si>
  <si>
    <t>社会福祉法人神戸海星会　うみのほし</t>
    <phoneticPr fontId="2"/>
  </si>
  <si>
    <t>シンセーシステム㈱　神戸三宮ユニオンホテル</t>
    <phoneticPr fontId="2"/>
  </si>
  <si>
    <t>㈱ホテルオークラ神戸　㈱ホテルオークラ神戸</t>
    <phoneticPr fontId="2"/>
  </si>
  <si>
    <t>(有)虎ノ門プロパティーズ　新神戸オリエンタルシティ</t>
    <phoneticPr fontId="2"/>
  </si>
  <si>
    <t>㈱大沢観光　ホテルサンルートソプラ神戸</t>
    <phoneticPr fontId="2"/>
  </si>
  <si>
    <t>株式会社グリーンヒルホテル　グリーンヒルホテル</t>
    <phoneticPr fontId="2"/>
  </si>
  <si>
    <t>万葉倶楽部株式会社　　神戸ハーバーランド　万葉倶楽部</t>
    <phoneticPr fontId="2"/>
  </si>
  <si>
    <t>㈱ホテルマネージメントジャパン　　神戸メリケンパークオリエンタルホテル　専用水道</t>
    <phoneticPr fontId="2"/>
  </si>
  <si>
    <t>神戸大学医学部附属病院　　神戸大学医学部附属病院</t>
    <phoneticPr fontId="2"/>
  </si>
  <si>
    <t>独立行政法人　労働者健康福祉機構　神戸労災病院
独立行政法人　労働者健康福祉機構　神戸労災病院</t>
    <phoneticPr fontId="2"/>
  </si>
  <si>
    <t>UR都市機構西日本支社　公団落合団地第１期</t>
    <phoneticPr fontId="2"/>
  </si>
  <si>
    <t>UR都市機構西日本支社　公団落合団地第２期</t>
    <phoneticPr fontId="2"/>
  </si>
  <si>
    <t>独立行政法人都市再生機構　西日本支社
都市機構住宅　花山東団地№２　受水槽</t>
    <phoneticPr fontId="2"/>
  </si>
  <si>
    <t>独立行政法人都市再生機構　西日本支社
都市機構住宅　花山東団地№１　受水槽</t>
    <phoneticPr fontId="2"/>
  </si>
  <si>
    <t>生野高原専用水道管理組合　生野高原専用水道</t>
    <phoneticPr fontId="2"/>
  </si>
  <si>
    <t>イオンモール株式会社　イオンモール神戸北</t>
    <phoneticPr fontId="2"/>
  </si>
  <si>
    <t>UR都市機構西日本支社　公団住宅明石舞子Ｃ団地</t>
    <phoneticPr fontId="2"/>
  </si>
  <si>
    <t>UR都市機構西日本支社　新多聞団地（第１給水塔）</t>
    <phoneticPr fontId="2"/>
  </si>
  <si>
    <t>UR都市機構西日本支社　新多聞団地（第２給水塔）</t>
    <phoneticPr fontId="2"/>
  </si>
  <si>
    <t>UR都市機構西日本支社　新多聞団地（第３給水塔）</t>
    <phoneticPr fontId="2"/>
  </si>
  <si>
    <t>医療法人社団　薫英の会　久野病院</t>
    <phoneticPr fontId="2"/>
  </si>
  <si>
    <t>医療法人博愛会　広野高原病院</t>
    <phoneticPr fontId="2"/>
  </si>
  <si>
    <t>社会福祉法人六甲福祉会　岩岡の郷</t>
    <phoneticPr fontId="2"/>
  </si>
  <si>
    <t>医療法人敬性会　神戸白鷺病院</t>
    <phoneticPr fontId="2"/>
  </si>
  <si>
    <t>イズミヤ㈱　イズミヤ西神戸店</t>
    <phoneticPr fontId="2"/>
  </si>
  <si>
    <t>㈱レインボースター　神戸西神オリエンタルホテル</t>
    <phoneticPr fontId="2"/>
  </si>
  <si>
    <t>(財)神戸みのりの公社／兵庫県立西神戸高等特別支援学校
神戸ワイナリー／兵庫県立西神戸高等特別支援学校</t>
    <phoneticPr fontId="2"/>
  </si>
  <si>
    <t>雪印メグミルク㈱　神戸工場</t>
    <phoneticPr fontId="2"/>
  </si>
  <si>
    <t>㈱スイートガーデン　㈱スイートガーデン神戸工場</t>
    <phoneticPr fontId="2"/>
  </si>
  <si>
    <t>㈱カネカフード　㈱カネカフード第１・第２工場</t>
    <phoneticPr fontId="2"/>
  </si>
  <si>
    <t>神戸食品団地協同組合　神戸食品団地協同組合</t>
    <phoneticPr fontId="2"/>
  </si>
  <si>
    <t>医療法人財団　兵庫錦秀会　　神出病院</t>
    <phoneticPr fontId="2"/>
  </si>
  <si>
    <t>社会福祉法人大慈厚生事業会　ケアハウス大慈</t>
    <phoneticPr fontId="2"/>
  </si>
  <si>
    <t>モロゾフ株式会社　モロゾフ㈱西神工場</t>
    <phoneticPr fontId="2"/>
  </si>
  <si>
    <t>社会福祉法人大慈厚生事業会　大慈園</t>
    <phoneticPr fontId="2"/>
  </si>
  <si>
    <t>社会福祉法人恩徳福祉会　サンビラこうべ</t>
    <phoneticPr fontId="2"/>
  </si>
  <si>
    <t>医療法人社団　東峰会　関西青少年サナトリューム</t>
    <phoneticPr fontId="2"/>
  </si>
  <si>
    <t>敷島製パン㈱　神戸工場</t>
    <phoneticPr fontId="2"/>
  </si>
  <si>
    <t>姫路市　　市営市川住宅</t>
    <phoneticPr fontId="2"/>
  </si>
  <si>
    <t>京口団地総合管理組合　　京口団地</t>
    <phoneticPr fontId="2"/>
  </si>
  <si>
    <t>陸上自衛隊姫路駐屯地業務隊長　　陸上自衛隊姫路駐屯地</t>
    <phoneticPr fontId="2"/>
  </si>
  <si>
    <t>東芝デバイス＆ストレージ株式会社姫路半導体工場　　クレアーレ東芝姫路</t>
    <rPh sb="12" eb="16">
      <t>カブシキガイシャ</t>
    </rPh>
    <rPh sb="30" eb="32">
      <t>トウシバ</t>
    </rPh>
    <rPh sb="32" eb="34">
      <t>ヒメジ</t>
    </rPh>
    <phoneticPr fontId="1"/>
  </si>
  <si>
    <t>新日鐵住金㈱広畑製鐵所　　広畑製鐵所構内</t>
    <phoneticPr fontId="2"/>
  </si>
  <si>
    <t>(株)ヤマトヤシキ　　ヤマトヤシキ</t>
    <phoneticPr fontId="2"/>
  </si>
  <si>
    <t>株式会社ダイセル　姫路製造所　　株式会社ダイセル　姫路製造所　網干工場</t>
    <phoneticPr fontId="2"/>
  </si>
  <si>
    <t>山陽特殊製鋼㈱　　山陽特殊製鋼㈱</t>
    <phoneticPr fontId="2"/>
  </si>
  <si>
    <t>㈱日本触媒姫路製造所　　㈱日本触媒姫路製造所</t>
    <phoneticPr fontId="2"/>
  </si>
  <si>
    <t>株式会社ジャパンパーク&amp;リゾート　　姫路セントラルパーク</t>
    <rPh sb="0" eb="4">
      <t>カブシキガイシャ</t>
    </rPh>
    <phoneticPr fontId="1"/>
  </si>
  <si>
    <t>医療法人全人会　　医療法人全人会　仁恵病院</t>
    <phoneticPr fontId="2"/>
  </si>
  <si>
    <t>（独）国立病院機構姫路医療センター　　（独）国立病院機構姫路医療センター</t>
    <phoneticPr fontId="2"/>
  </si>
  <si>
    <t>大和工業㈱　　大和工業㈱</t>
    <phoneticPr fontId="2"/>
  </si>
  <si>
    <t>ブリーズベイオペレーション６号㈱　　ホテル　クラウンヒルズ姫路</t>
    <phoneticPr fontId="2"/>
  </si>
  <si>
    <t>関西電力㈱　　関西電力姫路第二発電所</t>
    <phoneticPr fontId="2"/>
  </si>
  <si>
    <t>㈱姫路キヤッスルホテル　　姫路キヤッスルグランヴィリオホテル</t>
    <phoneticPr fontId="2"/>
  </si>
  <si>
    <t>社会医療法人財団聖フランシスコ会　　姫路聖マリア病院</t>
    <rPh sb="0" eb="6">
      <t>シャカイイリョウホウジン</t>
    </rPh>
    <rPh sb="6" eb="8">
      <t>ザイダン</t>
    </rPh>
    <rPh sb="8" eb="9">
      <t>セイ</t>
    </rPh>
    <rPh sb="15" eb="16">
      <t>カイ</t>
    </rPh>
    <rPh sb="18" eb="20">
      <t>ヒメジ</t>
    </rPh>
    <rPh sb="20" eb="21">
      <t>セイ</t>
    </rPh>
    <rPh sb="24" eb="26">
      <t>ビョウイン</t>
    </rPh>
    <phoneticPr fontId="1"/>
  </si>
  <si>
    <t>マルイト株式会社　　マルイト姫路ビル</t>
    <rPh sb="4" eb="8">
      <t>カブシキガイシャ</t>
    </rPh>
    <rPh sb="14" eb="16">
      <t>ヒメジ</t>
    </rPh>
    <phoneticPr fontId="1"/>
  </si>
  <si>
    <t>ロテルド甲子園株式会社　　ホテルヒューイット甲子園</t>
    <rPh sb="4" eb="7">
      <t>コウシエン</t>
    </rPh>
    <rPh sb="7" eb="11">
      <t>カブシキガイシャ</t>
    </rPh>
    <rPh sb="22" eb="25">
      <t>コウシエン</t>
    </rPh>
    <phoneticPr fontId="1"/>
  </si>
  <si>
    <t>一般財団法人仁明会　　仁明会病院</t>
    <rPh sb="0" eb="2">
      <t>イッパン</t>
    </rPh>
    <rPh sb="2" eb="4">
      <t>ザイダン</t>
    </rPh>
    <rPh sb="4" eb="6">
      <t>ホウジン</t>
    </rPh>
    <rPh sb="6" eb="7">
      <t>ジン</t>
    </rPh>
    <rPh sb="7" eb="8">
      <t>メイ</t>
    </rPh>
    <rPh sb="8" eb="9">
      <t>カイ</t>
    </rPh>
    <rPh sb="11" eb="12">
      <t>ジン</t>
    </rPh>
    <rPh sb="12" eb="13">
      <t>メイ</t>
    </rPh>
    <rPh sb="13" eb="14">
      <t>カイ</t>
    </rPh>
    <rPh sb="14" eb="16">
      <t>ビョウイン</t>
    </rPh>
    <phoneticPr fontId="1"/>
  </si>
  <si>
    <t>医療法人社団甲友会　　西宮協立脳神経外科病院</t>
    <rPh sb="0" eb="2">
      <t>イリョウ</t>
    </rPh>
    <rPh sb="2" eb="4">
      <t>ホウジン</t>
    </rPh>
    <rPh sb="4" eb="6">
      <t>シャダン</t>
    </rPh>
    <rPh sb="6" eb="7">
      <t>コウ</t>
    </rPh>
    <rPh sb="7" eb="8">
      <t>ユウ</t>
    </rPh>
    <rPh sb="8" eb="9">
      <t>カイ</t>
    </rPh>
    <rPh sb="11" eb="13">
      <t>ニシノミヤ</t>
    </rPh>
    <rPh sb="13" eb="15">
      <t>キョウリツ</t>
    </rPh>
    <rPh sb="15" eb="18">
      <t>ノウシンケイ</t>
    </rPh>
    <rPh sb="18" eb="20">
      <t>ゲカ</t>
    </rPh>
    <rPh sb="20" eb="22">
      <t>ビョウイン</t>
    </rPh>
    <phoneticPr fontId="1"/>
  </si>
  <si>
    <t>医療法人喜望会谷向病院　　谷向病院</t>
    <rPh sb="0" eb="2">
      <t>イリョウ</t>
    </rPh>
    <rPh sb="2" eb="4">
      <t>ホウジン</t>
    </rPh>
    <rPh sb="4" eb="5">
      <t>ヨロコ</t>
    </rPh>
    <rPh sb="5" eb="6">
      <t>ノゾ</t>
    </rPh>
    <rPh sb="6" eb="7">
      <t>カイ</t>
    </rPh>
    <rPh sb="7" eb="8">
      <t>タニ</t>
    </rPh>
    <rPh sb="8" eb="9">
      <t>ム</t>
    </rPh>
    <rPh sb="9" eb="11">
      <t>ビョウイン</t>
    </rPh>
    <rPh sb="13" eb="14">
      <t>タニ</t>
    </rPh>
    <rPh sb="14" eb="15">
      <t>ム</t>
    </rPh>
    <rPh sb="15" eb="17">
      <t>ビョウイン</t>
    </rPh>
    <phoneticPr fontId="1"/>
  </si>
  <si>
    <t>医療法人　明和病院　　明和病院</t>
    <rPh sb="0" eb="2">
      <t>イリョウ</t>
    </rPh>
    <rPh sb="2" eb="4">
      <t>ホウジン</t>
    </rPh>
    <rPh sb="5" eb="7">
      <t>メイワ</t>
    </rPh>
    <rPh sb="7" eb="9">
      <t>ビョウイン</t>
    </rPh>
    <rPh sb="11" eb="13">
      <t>メイワ</t>
    </rPh>
    <rPh sb="13" eb="15">
      <t>ビョウイン</t>
    </rPh>
    <phoneticPr fontId="1"/>
  </si>
  <si>
    <t>株式会社コナミスポーツクラブ　　コナミスポーツクラブ本店西宮</t>
    <rPh sb="0" eb="4">
      <t>カブシキガイシャ</t>
    </rPh>
    <rPh sb="26" eb="28">
      <t>ホンテン</t>
    </rPh>
    <rPh sb="28" eb="30">
      <t>ニシノミヤ</t>
    </rPh>
    <phoneticPr fontId="1"/>
  </si>
  <si>
    <t>フジッコ株式会社　　フジッコ株式会社鳴尾工場</t>
    <rPh sb="4" eb="8">
      <t>カブシキガイシャ</t>
    </rPh>
    <rPh sb="14" eb="18">
      <t>カブシキガイシャ</t>
    </rPh>
    <rPh sb="18" eb="20">
      <t>ナルオ</t>
    </rPh>
    <rPh sb="20" eb="22">
      <t>コウジョウ</t>
    </rPh>
    <phoneticPr fontId="1"/>
  </si>
  <si>
    <t>社会福祉法人尼崎武庫川園　　社会福祉法人尼崎武庫川園</t>
    <phoneticPr fontId="2"/>
  </si>
  <si>
    <t>南あわじ市福良丙317</t>
    <rPh sb="0" eb="1">
      <t>ミナミ</t>
    </rPh>
    <rPh sb="4" eb="5">
      <t>シ</t>
    </rPh>
    <rPh sb="5" eb="7">
      <t>フクラ</t>
    </rPh>
    <rPh sb="7" eb="8">
      <t>ヘイ</t>
    </rPh>
    <phoneticPr fontId="1"/>
  </si>
  <si>
    <t>南あわじ市八木寺内1147</t>
    <rPh sb="0" eb="1">
      <t>ミナミ</t>
    </rPh>
    <rPh sb="4" eb="5">
      <t>シ</t>
    </rPh>
    <rPh sb="5" eb="7">
      <t>ヤギ</t>
    </rPh>
    <rPh sb="7" eb="9">
      <t>ジナイ</t>
    </rPh>
    <phoneticPr fontId="1"/>
  </si>
  <si>
    <t>南あわじ市賀集野田764</t>
    <rPh sb="0" eb="1">
      <t>ミナミ</t>
    </rPh>
    <rPh sb="4" eb="5">
      <t>シ</t>
    </rPh>
    <rPh sb="5" eb="7">
      <t>カシュウ</t>
    </rPh>
    <rPh sb="7" eb="9">
      <t>ノダ</t>
    </rPh>
    <phoneticPr fontId="1"/>
  </si>
  <si>
    <t>神戸市灘区六甲台町2-11</t>
    <phoneticPr fontId="2"/>
  </si>
  <si>
    <t>神戸市灘区篠原北町3-11-15</t>
    <phoneticPr fontId="2"/>
  </si>
  <si>
    <t>神戸市灘区土山町90-71</t>
    <phoneticPr fontId="2"/>
  </si>
  <si>
    <t>神戸市中央区御幸通2-1-10</t>
    <phoneticPr fontId="2"/>
  </si>
  <si>
    <t>神戸市中央区加納町1-3-2</t>
    <phoneticPr fontId="2"/>
  </si>
  <si>
    <t>神戸市中央区磯辺通1-1-22</t>
    <phoneticPr fontId="2"/>
  </si>
  <si>
    <t>神戸市中央区加納町２－８－３</t>
    <phoneticPr fontId="2"/>
  </si>
  <si>
    <t>神戸市中央区東川崎町１丁目８－1</t>
    <phoneticPr fontId="2"/>
  </si>
  <si>
    <t>神戸市中央区楠町7-5-2</t>
    <phoneticPr fontId="2"/>
  </si>
  <si>
    <t>神戸市垂水区狩口台1・2丁目，南多聞台７丁目他</t>
    <phoneticPr fontId="2"/>
  </si>
  <si>
    <t>西宮市鳴尾浜1丁目22-5</t>
    <rPh sb="3" eb="5">
      <t>ナルオ</t>
    </rPh>
    <rPh sb="5" eb="6">
      <t>ハマ</t>
    </rPh>
    <rPh sb="7" eb="9">
      <t>チョウメ</t>
    </rPh>
    <phoneticPr fontId="1"/>
  </si>
  <si>
    <t>浄水併用</t>
    <rPh sb="0" eb="2">
      <t>ジョウスイ</t>
    </rPh>
    <rPh sb="2" eb="4">
      <t>ヘイヨウ</t>
    </rPh>
    <phoneticPr fontId="1"/>
  </si>
  <si>
    <t>保健所等、
登録検査機関</t>
    <rPh sb="0" eb="4">
      <t>ホケンジョトウ</t>
    </rPh>
    <rPh sb="6" eb="8">
      <t>トウロク</t>
    </rPh>
    <rPh sb="8" eb="10">
      <t>ケンサ</t>
    </rPh>
    <rPh sb="10" eb="12">
      <t>キカン</t>
    </rPh>
    <phoneticPr fontId="1"/>
  </si>
  <si>
    <t>原水併用</t>
    <rPh sb="0" eb="2">
      <t>ゲンスイ</t>
    </rPh>
    <rPh sb="2" eb="4">
      <t>ヘイヨウ</t>
    </rPh>
    <phoneticPr fontId="1"/>
  </si>
  <si>
    <t>有</t>
    <rPh sb="0" eb="1">
      <t>ア</t>
    </rPh>
    <phoneticPr fontId="2"/>
  </si>
  <si>
    <t>無</t>
    <rPh sb="0" eb="1">
      <t>ナ</t>
    </rPh>
    <phoneticPr fontId="2"/>
  </si>
  <si>
    <t>（注）１　不適合内容は、Ｐ．３１に記載した。</t>
    <rPh sb="1" eb="2">
      <t>チュウ</t>
    </rPh>
    <rPh sb="5" eb="8">
      <t>フテキゴウ</t>
    </rPh>
    <rPh sb="8" eb="10">
      <t>ナイヨウ</t>
    </rPh>
    <rPh sb="17" eb="19">
      <t>キサイ</t>
    </rPh>
    <phoneticPr fontId="2"/>
  </si>
  <si>
    <t>　「原水の種別」は、表流水は「表」、湖水は「湖」、貯水池（ダムを含む）は「貯」、浅井戸は「浅」、深井戸は「深」、伏流水は「伏」、湧水は「湧」、浄水受水は「受」、原水受水は「原」、その他は「他」とし、複数ある場合は、取水量の多い順に記載。</t>
    <phoneticPr fontId="11"/>
  </si>
  <si>
    <t>紫外線</t>
    <rPh sb="0" eb="3">
      <t>シガイセン</t>
    </rPh>
    <phoneticPr fontId="2"/>
  </si>
  <si>
    <t>医療法人社団朋優会（三木山陽病院）</t>
    <phoneticPr fontId="2"/>
  </si>
  <si>
    <t>平成３０年度水道施設現況調書</t>
    <rPh sb="0" eb="2">
      <t>ヘイセイ</t>
    </rPh>
    <rPh sb="4" eb="6">
      <t>ネンド</t>
    </rPh>
    <rPh sb="6" eb="8">
      <t>スイドウ</t>
    </rPh>
    <rPh sb="8" eb="10">
      <t>シセツ</t>
    </rPh>
    <rPh sb="10" eb="12">
      <t>ゲンキョウ</t>
    </rPh>
    <rPh sb="12" eb="14">
      <t>チョウショ</t>
    </rPh>
    <phoneticPr fontId="2"/>
  </si>
  <si>
    <t>（平成３１年３月３１日現在）</t>
    <rPh sb="1" eb="3">
      <t>ヘイセイ</t>
    </rPh>
    <rPh sb="5" eb="6">
      <t>ネン</t>
    </rPh>
    <rPh sb="7" eb="8">
      <t>ガツ</t>
    </rPh>
    <rPh sb="10" eb="11">
      <t>ニチ</t>
    </rPh>
    <rPh sb="11" eb="13">
      <t>ゲンザイ</t>
    </rPh>
    <phoneticPr fontId="11"/>
  </si>
  <si>
    <t>東播磨</t>
    <phoneticPr fontId="2"/>
  </si>
  <si>
    <t>東播磨</t>
    <phoneticPr fontId="11"/>
  </si>
  <si>
    <t>明石市</t>
    <rPh sb="0" eb="1">
      <t>メイ</t>
    </rPh>
    <rPh sb="1" eb="2">
      <t>イシ</t>
    </rPh>
    <rPh sb="2" eb="3">
      <t>シ</t>
    </rPh>
    <phoneticPr fontId="2"/>
  </si>
  <si>
    <t>平成３０年度簡易専用水道現況調査表</t>
    <rPh sb="0" eb="2">
      <t>ヘイセイ</t>
    </rPh>
    <rPh sb="4" eb="6">
      <t>ネンド</t>
    </rPh>
    <rPh sb="6" eb="8">
      <t>カンイ</t>
    </rPh>
    <rPh sb="8" eb="10">
      <t>センヨウ</t>
    </rPh>
    <rPh sb="10" eb="12">
      <t>スイドウ</t>
    </rPh>
    <rPh sb="12" eb="14">
      <t>ゲンキョウ</t>
    </rPh>
    <rPh sb="14" eb="17">
      <t>チョウサヒョウ</t>
    </rPh>
    <phoneticPr fontId="2"/>
  </si>
  <si>
    <t>２　平成３０年度末水道普及状況</t>
    <rPh sb="2" eb="4">
      <t>ヘイセイ</t>
    </rPh>
    <rPh sb="6" eb="9">
      <t>ネンドマツ</t>
    </rPh>
    <rPh sb="9" eb="11">
      <t>スイドウ</t>
    </rPh>
    <rPh sb="11" eb="13">
      <t>フキュウ</t>
    </rPh>
    <rPh sb="13" eb="15">
      <t>ジョウキョウ</t>
    </rPh>
    <phoneticPr fontId="2"/>
  </si>
  <si>
    <t>　</t>
    <phoneticPr fontId="2"/>
  </si>
  <si>
    <t>２　平成３０年度末水道普及状況</t>
    <rPh sb="2" eb="4">
      <t>ヘイセイ</t>
    </rPh>
    <rPh sb="6" eb="8">
      <t>ネンド</t>
    </rPh>
    <rPh sb="8" eb="9">
      <t>マツ</t>
    </rPh>
    <rPh sb="9" eb="11">
      <t>スイドウ</t>
    </rPh>
    <rPh sb="11" eb="13">
      <t>フキュウ</t>
    </rPh>
    <rPh sb="13" eb="15">
      <t>ジョウキョウ</t>
    </rPh>
    <phoneticPr fontId="2"/>
  </si>
  <si>
    <t>明石市　（％）</t>
    <rPh sb="0" eb="2">
      <t>アカシ</t>
    </rPh>
    <rPh sb="2" eb="3">
      <t>シ</t>
    </rPh>
    <rPh sb="3" eb="4">
      <t>ミヤイチ</t>
    </rPh>
    <phoneticPr fontId="2"/>
  </si>
  <si>
    <t>5(1)</t>
    <phoneticPr fontId="2"/>
  </si>
  <si>
    <t>アサヒ飲料株式会社明石工場執行役員工場長</t>
    <rPh sb="3" eb="5">
      <t>インリョウ</t>
    </rPh>
    <rPh sb="5" eb="9">
      <t>カブシキガイシャ</t>
    </rPh>
    <rPh sb="9" eb="11">
      <t>アカシ</t>
    </rPh>
    <rPh sb="11" eb="13">
      <t>コウジョウ</t>
    </rPh>
    <rPh sb="13" eb="15">
      <t>シッコウ</t>
    </rPh>
    <rPh sb="15" eb="17">
      <t>ヤクイン</t>
    </rPh>
    <rPh sb="17" eb="20">
      <t>コウジョウチョウ</t>
    </rPh>
    <phoneticPr fontId="2"/>
  </si>
  <si>
    <t>明石市二見町南二見1-33</t>
    <rPh sb="0" eb="3">
      <t>アカシシ</t>
    </rPh>
    <rPh sb="3" eb="5">
      <t>フタミ</t>
    </rPh>
    <rPh sb="5" eb="6">
      <t>マチ</t>
    </rPh>
    <rPh sb="6" eb="7">
      <t>ミナミ</t>
    </rPh>
    <rPh sb="7" eb="9">
      <t>フタミ</t>
    </rPh>
    <phoneticPr fontId="2"/>
  </si>
  <si>
    <t>膜ろ過、除鉄、
除Ｍｎ、その他</t>
    <rPh sb="0" eb="1">
      <t>マク</t>
    </rPh>
    <rPh sb="2" eb="3">
      <t>カ</t>
    </rPh>
    <rPh sb="4" eb="5">
      <t>ジョ</t>
    </rPh>
    <rPh sb="5" eb="6">
      <t>テツ</t>
    </rPh>
    <rPh sb="8" eb="9">
      <t>ジョ</t>
    </rPh>
    <rPh sb="14" eb="15">
      <t>タ</t>
    </rPh>
    <phoneticPr fontId="2"/>
  </si>
  <si>
    <t>ロテルド甲子園株式会社　　ホテルヒューイット甲子園ウェスト</t>
    <rPh sb="4" eb="7">
      <t>コウシエン</t>
    </rPh>
    <rPh sb="7" eb="11">
      <t>カブシキガイシャ</t>
    </rPh>
    <rPh sb="22" eb="25">
      <t>コウシエン</t>
    </rPh>
    <phoneticPr fontId="1"/>
  </si>
  <si>
    <t>西脇市黒田庄町田高313</t>
    <rPh sb="0" eb="3">
      <t>ニシワキシ</t>
    </rPh>
    <rPh sb="3" eb="6">
      <t>クロダショウ</t>
    </rPh>
    <rPh sb="6" eb="7">
      <t>マチ</t>
    </rPh>
    <rPh sb="7" eb="8">
      <t>タ</t>
    </rPh>
    <rPh sb="8" eb="9">
      <t>タカ</t>
    </rPh>
    <phoneticPr fontId="2"/>
  </si>
  <si>
    <t>ＴＯＹＯ　ＴＩＲＥ株式会社　ＴＯＹＯ　ＴＩＲＥ株式会社兵庫事業所</t>
    <rPh sb="9" eb="13">
      <t>カブシキガイシャ</t>
    </rPh>
    <rPh sb="23" eb="27">
      <t>カブシキガイシャ</t>
    </rPh>
    <rPh sb="27" eb="29">
      <t>ヒョウゴ</t>
    </rPh>
    <rPh sb="29" eb="32">
      <t>ジギョウショ</t>
    </rPh>
    <phoneticPr fontId="2"/>
  </si>
  <si>
    <t>稲美町六分一1183</t>
    <rPh sb="0" eb="3">
      <t>イナミチョウ</t>
    </rPh>
    <rPh sb="3" eb="4">
      <t>ロッ</t>
    </rPh>
    <rPh sb="4" eb="5">
      <t>プン</t>
    </rPh>
    <rPh sb="5" eb="6">
      <t>イチ</t>
    </rPh>
    <phoneticPr fontId="2"/>
  </si>
  <si>
    <t>㈱ブラウン・インベストメント・マネジメント　有馬きらり</t>
    <phoneticPr fontId="2"/>
  </si>
  <si>
    <t>(参考：H29年度現況）</t>
    <rPh sb="1" eb="3">
      <t>サンコウ</t>
    </rPh>
    <rPh sb="7" eb="9">
      <t>ネンド</t>
    </rPh>
    <rPh sb="9" eb="11">
      <t>ゲンキョウ</t>
    </rPh>
    <phoneticPr fontId="2"/>
  </si>
  <si>
    <t>消毒のみ、膜ろ過</t>
    <rPh sb="0" eb="2">
      <t>ショウドク</t>
    </rPh>
    <rPh sb="5" eb="6">
      <t>マク</t>
    </rPh>
    <rPh sb="7" eb="8">
      <t>カ</t>
    </rPh>
    <phoneticPr fontId="1"/>
  </si>
  <si>
    <t>トラストガーデン㈱　トラストグレイス御影</t>
    <phoneticPr fontId="2"/>
  </si>
  <si>
    <t>原</t>
    <rPh sb="0" eb="1">
      <t>ハラ</t>
    </rPh>
    <phoneticPr fontId="7"/>
  </si>
  <si>
    <t>原水として
工業用水受水</t>
    <rPh sb="0" eb="2">
      <t>ゲンスイ</t>
    </rPh>
    <rPh sb="6" eb="8">
      <t>コウギョウ</t>
    </rPh>
    <rPh sb="8" eb="10">
      <t>ヨウスイ</t>
    </rPh>
    <rPh sb="10" eb="12">
      <t>ジュスイ</t>
    </rPh>
    <phoneticPr fontId="2"/>
  </si>
  <si>
    <t>31年3月末</t>
    <rPh sb="2" eb="3">
      <t>ネン</t>
    </rPh>
    <rPh sb="4" eb="6">
      <t>ガツマツ</t>
    </rPh>
    <phoneticPr fontId="6"/>
  </si>
  <si>
    <t>樹のまち住宅管理組合　武庫川樹のまち</t>
    <rPh sb="0" eb="1">
      <t>キ</t>
    </rPh>
    <rPh sb="4" eb="6">
      <t>ジュウタク</t>
    </rPh>
    <rPh sb="6" eb="8">
      <t>カンリ</t>
    </rPh>
    <rPh sb="8" eb="10">
      <t>クミアイ</t>
    </rPh>
    <rPh sb="11" eb="14">
      <t>ムコガワ</t>
    </rPh>
    <rPh sb="14" eb="15">
      <t>キ</t>
    </rPh>
    <phoneticPr fontId="1"/>
  </si>
  <si>
    <t>その他</t>
    <rPh sb="2" eb="3">
      <t>タ</t>
    </rPh>
    <phoneticPr fontId="5"/>
  </si>
  <si>
    <t>そ</t>
    <phoneticPr fontId="2"/>
  </si>
  <si>
    <t>の</t>
    <phoneticPr fontId="2"/>
  </si>
  <si>
    <t>他</t>
    <rPh sb="0" eb="1">
      <t>ホカ</t>
    </rPh>
    <phoneticPr fontId="2"/>
  </si>
  <si>
    <t>日清ヨーク㈱（日清ヨーク㈱関西工場）</t>
    <rPh sb="0" eb="2">
      <t>ニッシン</t>
    </rPh>
    <rPh sb="7" eb="9">
      <t>ニッシン</t>
    </rPh>
    <rPh sb="13" eb="15">
      <t>カンサイ</t>
    </rPh>
    <rPh sb="15" eb="17">
      <t>コウジョウ</t>
    </rPh>
    <phoneticPr fontId="1"/>
  </si>
  <si>
    <t>西脇市鹿野町字西川原124-5</t>
    <rPh sb="0" eb="3">
      <t>ニシワキシ</t>
    </rPh>
    <rPh sb="3" eb="6">
      <t>シカノチョウ</t>
    </rPh>
    <rPh sb="6" eb="7">
      <t>アザ</t>
    </rPh>
    <rPh sb="7" eb="10">
      <t>ニシガワハラ</t>
    </rPh>
    <phoneticPr fontId="1"/>
  </si>
  <si>
    <t>社会医療法人社団　正峰会　大山記念病院</t>
    <rPh sb="0" eb="2">
      <t>シャカイ</t>
    </rPh>
    <rPh sb="2" eb="4">
      <t>イリョウ</t>
    </rPh>
    <rPh sb="4" eb="6">
      <t>ホウジン</t>
    </rPh>
    <rPh sb="6" eb="8">
      <t>シャダン</t>
    </rPh>
    <rPh sb="9" eb="10">
      <t>タダ</t>
    </rPh>
    <rPh sb="10" eb="11">
      <t>ミネ</t>
    </rPh>
    <rPh sb="11" eb="12">
      <t>カイ</t>
    </rPh>
    <rPh sb="13" eb="15">
      <t>オオヤマ</t>
    </rPh>
    <rPh sb="15" eb="17">
      <t>キネン</t>
    </rPh>
    <rPh sb="17" eb="19">
      <t>ビョウイン</t>
    </rPh>
    <phoneticPr fontId="2"/>
  </si>
  <si>
    <t>武庫川あおぞらのまち住宅管理組合　武庫川あおぞらのまち</t>
    <rPh sb="0" eb="3">
      <t>ムコガワ</t>
    </rPh>
    <rPh sb="10" eb="12">
      <t>ジュウタク</t>
    </rPh>
    <rPh sb="12" eb="14">
      <t>カンリ</t>
    </rPh>
    <rPh sb="14" eb="16">
      <t>クミアイ</t>
    </rPh>
    <rPh sb="17" eb="20">
      <t>ムコガワ</t>
    </rPh>
    <phoneticPr fontId="1"/>
  </si>
  <si>
    <t>株式会社すかいらーくホールディングス
株式会社すかいらーくホールディングス西宮MDセンター</t>
    <rPh sb="0" eb="4">
      <t>カブシキガイシャ</t>
    </rPh>
    <rPh sb="19" eb="23">
      <t>カブシキガイシャ</t>
    </rPh>
    <rPh sb="37" eb="39">
      <t>ニシノミヤ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</si>
</sst>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0_);\(#,##0\)"/>
    <numFmt numFmtId="197" formatCode="#,###"/>
    <numFmt numFmtId="198" formatCode="#,##0.000_ "/>
    <numFmt numFmtId="199" formatCode="0.000_ "/>
    <numFmt numFmtId="200" formatCode="\(#,###\)"/>
    <numFmt numFmtId="201" formatCode="0;[Red]0"/>
  </numFmts>
  <fonts count="27">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25"/>
      <name val="ＭＳ Ｐゴシック"/>
      <family val="3"/>
      <charset val="128"/>
    </font>
    <font>
      <sz val="5.5"/>
      <name val="ＭＳ Ｐゴシック"/>
      <family val="3"/>
      <charset val="128"/>
    </font>
    <font>
      <sz val="6"/>
      <name val="ＭＳ Ｐ明朝"/>
      <family val="1"/>
      <charset val="128"/>
    </font>
    <font>
      <b/>
      <sz val="5.5"/>
      <name val="ＭＳ Ｐゴシック"/>
      <family val="3"/>
      <charset val="128"/>
    </font>
    <font>
      <b/>
      <sz val="5.75"/>
      <name val="ＭＳ Ｐゴシック"/>
      <family val="3"/>
      <charset val="128"/>
    </font>
    <font>
      <sz val="11"/>
      <name val="ＭＳ Ｐゴシック"/>
      <family val="3"/>
      <charset val="128"/>
    </font>
    <font>
      <strike/>
      <sz val="11"/>
      <name val="ＭＳ Ｐゴシック"/>
      <family val="3"/>
      <charset val="128"/>
    </font>
    <font>
      <u/>
      <sz val="11"/>
      <name val="ＭＳ Ｐゴシック"/>
      <family val="3"/>
      <charset val="128"/>
    </font>
    <font>
      <sz val="13"/>
      <color rgb="FFFF0000"/>
      <name val="ＭＳ Ｐゴシック"/>
      <family val="3"/>
    </font>
    <font>
      <sz val="13"/>
      <name val="ＭＳ Ｐゴシック"/>
      <family val="3"/>
    </font>
    <font>
      <sz val="12"/>
      <color theme="1"/>
      <name val="ＭＳ Ｐゴシック"/>
      <family val="3"/>
      <charset val="128"/>
    </font>
    <font>
      <sz val="10"/>
      <color indexed="81"/>
      <name val="ＭＳ Ｐゴシック"/>
      <family val="3"/>
      <charset val="128"/>
    </font>
    <font>
      <sz val="11"/>
      <color theme="1"/>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auto="1"/>
      </right>
      <top/>
      <bottom/>
      <diagonal/>
    </border>
  </borders>
  <cellStyleXfs count="9">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2" fillId="0" borderId="0" applyFont="0" applyFill="0" applyBorder="0" applyAlignment="0" applyProtection="0"/>
    <xf numFmtId="0" fontId="1" fillId="0" borderId="0"/>
    <xf numFmtId="0" fontId="7" fillId="0" borderId="0"/>
    <xf numFmtId="6" fontId="1" fillId="0" borderId="0" applyFont="0" applyFill="0" applyBorder="0" applyAlignment="0" applyProtection="0">
      <alignment vertical="center"/>
    </xf>
  </cellStyleXfs>
  <cellXfs count="864">
    <xf numFmtId="0" fontId="0" fillId="0" borderId="0" xfId="0"/>
    <xf numFmtId="37" fontId="0" fillId="0" borderId="0" xfId="0" applyNumberFormat="1" applyProtection="1"/>
    <xf numFmtId="0" fontId="0" fillId="0" borderId="0" xfId="0" applyFill="1"/>
    <xf numFmtId="38" fontId="1" fillId="0" borderId="0" xfId="2" applyFont="1" applyFill="1"/>
    <xf numFmtId="38" fontId="5" fillId="0" borderId="0" xfId="2" applyFont="1" applyFill="1" applyAlignment="1">
      <alignment vertical="center"/>
    </xf>
    <xf numFmtId="38" fontId="5" fillId="0" borderId="1" xfId="2" applyFont="1" applyFill="1" applyBorder="1" applyAlignment="1">
      <alignment vertical="center"/>
    </xf>
    <xf numFmtId="38" fontId="5" fillId="0" borderId="2" xfId="2" applyFont="1" applyFill="1" applyBorder="1" applyAlignment="1">
      <alignment horizontal="center" vertical="center"/>
    </xf>
    <xf numFmtId="38" fontId="5" fillId="0" borderId="5" xfId="2" applyFont="1" applyFill="1" applyBorder="1" applyAlignment="1">
      <alignment horizontal="center" vertical="center"/>
    </xf>
    <xf numFmtId="38" fontId="5" fillId="0" borderId="5" xfId="2" applyFont="1" applyFill="1" applyBorder="1" applyAlignment="1">
      <alignment vertical="center"/>
    </xf>
    <xf numFmtId="38" fontId="5" fillId="0" borderId="6" xfId="2" applyFont="1" applyFill="1" applyBorder="1" applyAlignment="1">
      <alignment horizontal="center" vertical="center"/>
    </xf>
    <xf numFmtId="38" fontId="5" fillId="0" borderId="7" xfId="2" applyFont="1" applyFill="1" applyBorder="1" applyAlignment="1">
      <alignment horizontal="center" vertical="center"/>
    </xf>
    <xf numFmtId="38" fontId="5" fillId="0" borderId="6" xfId="2" applyFont="1" applyFill="1" applyBorder="1" applyAlignment="1">
      <alignment vertical="center"/>
    </xf>
    <xf numFmtId="38" fontId="5" fillId="0" borderId="0" xfId="2" applyFont="1" applyFill="1" applyAlignment="1">
      <alignment horizontal="center" vertical="center"/>
    </xf>
    <xf numFmtId="38" fontId="1" fillId="0" borderId="6" xfId="2" applyFont="1" applyFill="1" applyBorder="1" applyAlignment="1">
      <alignment vertical="center"/>
    </xf>
    <xf numFmtId="38" fontId="5" fillId="0" borderId="0" xfId="2" applyFont="1" applyFill="1"/>
    <xf numFmtId="38" fontId="5" fillId="0" borderId="8" xfId="2" applyFont="1" applyFill="1" applyBorder="1" applyAlignment="1">
      <alignment horizontal="center" vertical="center"/>
    </xf>
    <xf numFmtId="38" fontId="5" fillId="0" borderId="8" xfId="2" applyFont="1" applyFill="1" applyBorder="1" applyAlignment="1">
      <alignment vertical="center"/>
    </xf>
    <xf numFmtId="38" fontId="5" fillId="0" borderId="9" xfId="2" applyFont="1" applyFill="1" applyBorder="1" applyAlignment="1">
      <alignment horizontal="distributed" vertical="center"/>
    </xf>
    <xf numFmtId="181" fontId="5" fillId="0" borderId="11" xfId="0" applyNumberFormat="1" applyFont="1" applyFill="1" applyBorder="1" applyAlignment="1">
      <alignment vertical="center"/>
    </xf>
    <xf numFmtId="38" fontId="5"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8" fillId="0" borderId="0" xfId="2"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9" fillId="0" borderId="8" xfId="0" applyFont="1" applyFill="1" applyBorder="1" applyAlignment="1">
      <alignment horizontal="center" vertical="center"/>
    </xf>
    <xf numFmtId="0" fontId="5"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4" fillId="0" borderId="0" xfId="1" applyAlignment="1" applyProtection="1"/>
    <xf numFmtId="0" fontId="0" fillId="0" borderId="0" xfId="0" applyAlignment="1">
      <alignment wrapText="1"/>
    </xf>
    <xf numFmtId="0" fontId="18"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38" fontId="1" fillId="0" borderId="7"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0" fontId="0" fillId="0" borderId="10"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10" xfId="0" applyBorder="1"/>
    <xf numFmtId="0" fontId="0" fillId="0" borderId="0" xfId="0" applyBorder="1"/>
    <xf numFmtId="0" fontId="0" fillId="0" borderId="13" xfId="0" applyBorder="1"/>
    <xf numFmtId="0" fontId="0" fillId="0" borderId="10" xfId="0" applyBorder="1" applyAlignment="1">
      <alignment horizontal="right"/>
    </xf>
    <xf numFmtId="0" fontId="0" fillId="0" borderId="13" xfId="0" applyFill="1" applyBorder="1"/>
    <xf numFmtId="0" fontId="0" fillId="0" borderId="10" xfId="0" applyFill="1" applyBorder="1"/>
    <xf numFmtId="38" fontId="5" fillId="0" borderId="0" xfId="2" applyFont="1" applyFill="1" applyBorder="1" applyProtection="1">
      <protection locked="0"/>
    </xf>
    <xf numFmtId="38" fontId="5" fillId="0" borderId="0" xfId="2" applyFont="1" applyFill="1" applyBorder="1" applyAlignment="1" applyProtection="1">
      <alignment horizontal="left" vertical="center"/>
      <protection locked="0"/>
    </xf>
    <xf numFmtId="38" fontId="5" fillId="0" borderId="20" xfId="2" applyFont="1" applyFill="1" applyBorder="1" applyProtection="1">
      <protection locked="0"/>
    </xf>
    <xf numFmtId="38" fontId="5" fillId="0" borderId="0" xfId="2" applyFont="1" applyFill="1" applyBorder="1" applyAlignment="1" applyProtection="1">
      <alignment vertical="center"/>
      <protection locked="0"/>
    </xf>
    <xf numFmtId="185" fontId="5" fillId="0" borderId="0"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horizontal="center" vertical="center"/>
      <protection locked="0"/>
    </xf>
    <xf numFmtId="38" fontId="5" fillId="0" borderId="22" xfId="2" applyFont="1" applyFill="1" applyBorder="1" applyAlignment="1" applyProtection="1">
      <alignment vertical="center"/>
      <protection locked="0"/>
    </xf>
    <xf numFmtId="185" fontId="5" fillId="0" borderId="22" xfId="2" applyNumberFormat="1" applyFont="1" applyFill="1" applyBorder="1" applyAlignment="1" applyProtection="1">
      <alignment horizontal="center" vertical="center"/>
      <protection locked="0"/>
    </xf>
    <xf numFmtId="38" fontId="5" fillId="0" borderId="22" xfId="2" applyFont="1" applyFill="1" applyBorder="1" applyAlignment="1" applyProtection="1">
      <alignment horizontal="center" vertical="center"/>
      <protection locked="0"/>
    </xf>
    <xf numFmtId="184" fontId="5" fillId="0" borderId="6" xfId="2" applyNumberFormat="1" applyFont="1" applyFill="1" applyBorder="1" applyAlignment="1">
      <alignment vertical="center"/>
    </xf>
    <xf numFmtId="0" fontId="1" fillId="0" borderId="13" xfId="0" applyNumberFormat="1" applyFont="1" applyFill="1" applyBorder="1" applyAlignment="1">
      <alignment vertical="center"/>
    </xf>
    <xf numFmtId="38" fontId="5" fillId="0" borderId="24" xfId="2" applyFont="1" applyFill="1" applyBorder="1" applyAlignment="1">
      <alignment horizontal="center" vertical="center"/>
    </xf>
    <xf numFmtId="0" fontId="5" fillId="0" borderId="0" xfId="0" applyFont="1" applyFill="1" applyAlignment="1">
      <alignment horizontal="left" vertical="center"/>
    </xf>
    <xf numFmtId="0" fontId="5"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7" xfId="2" applyFont="1" applyFill="1" applyBorder="1" applyAlignment="1">
      <alignment horizontal="center" vertical="center"/>
    </xf>
    <xf numFmtId="181" fontId="1" fillId="0" borderId="17" xfId="2" applyNumberFormat="1" applyFont="1" applyFill="1" applyBorder="1" applyAlignment="1">
      <alignment vertical="center"/>
    </xf>
    <xf numFmtId="38" fontId="1" fillId="0" borderId="18"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181" fontId="1" fillId="0" borderId="26" xfId="2" applyNumberFormat="1" applyFont="1" applyFill="1" applyBorder="1" applyAlignment="1">
      <alignment vertical="center"/>
    </xf>
    <xf numFmtId="38" fontId="1" fillId="0" borderId="27" xfId="2" applyFont="1" applyFill="1" applyBorder="1" applyAlignment="1">
      <alignment vertical="center"/>
    </xf>
    <xf numFmtId="38" fontId="1" fillId="0" borderId="23" xfId="2" applyFont="1" applyFill="1" applyBorder="1" applyAlignment="1">
      <alignment vertical="center"/>
    </xf>
    <xf numFmtId="38" fontId="1" fillId="0" borderId="28" xfId="2" applyFont="1" applyFill="1" applyBorder="1" applyAlignment="1">
      <alignment horizontal="center"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5" xfId="2" applyFont="1" applyFill="1" applyBorder="1" applyAlignment="1">
      <alignment vertical="center"/>
    </xf>
    <xf numFmtId="38" fontId="1" fillId="0" borderId="26" xfId="2" applyFont="1" applyFill="1" applyBorder="1" applyAlignment="1">
      <alignment horizontal="center" vertical="center"/>
    </xf>
    <xf numFmtId="181" fontId="1" fillId="0" borderId="30" xfId="2" applyNumberFormat="1" applyFont="1" applyFill="1" applyBorder="1" applyAlignment="1">
      <alignment vertical="center"/>
    </xf>
    <xf numFmtId="38" fontId="1" fillId="0" borderId="28" xfId="2" applyFont="1" applyFill="1" applyBorder="1" applyAlignment="1">
      <alignment vertical="center"/>
    </xf>
    <xf numFmtId="181" fontId="1" fillId="0" borderId="31"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38" fontId="1" fillId="0" borderId="13" xfId="2" applyFont="1" applyFill="1" applyBorder="1" applyAlignment="1">
      <alignment horizontal="center" vertical="center" shrinkToFit="1"/>
    </xf>
    <xf numFmtId="38" fontId="1" fillId="0" borderId="7" xfId="2" applyFont="1" applyFill="1" applyBorder="1" applyAlignment="1">
      <alignment horizontal="center" vertical="center" shrinkToFit="1"/>
    </xf>
    <xf numFmtId="38" fontId="1" fillId="0" borderId="18"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5" fillId="0" borderId="33" xfId="2" applyFont="1" applyFill="1" applyBorder="1" applyAlignment="1" applyProtection="1">
      <alignment horizontal="center" vertical="center"/>
      <protection locked="0"/>
    </xf>
    <xf numFmtId="38" fontId="5" fillId="0" borderId="33" xfId="2" applyFont="1" applyFill="1" applyBorder="1" applyAlignment="1" applyProtection="1">
      <alignment vertical="center"/>
      <protection locked="0"/>
    </xf>
    <xf numFmtId="185" fontId="5" fillId="0" borderId="33" xfId="2" applyNumberFormat="1" applyFont="1" applyFill="1" applyBorder="1" applyAlignment="1" applyProtection="1">
      <alignment horizontal="center" vertical="center"/>
      <protection locked="0"/>
    </xf>
    <xf numFmtId="38" fontId="5" fillId="0" borderId="33" xfId="2" applyFont="1" applyFill="1" applyBorder="1" applyAlignment="1" applyProtection="1">
      <alignment vertical="center" shrinkToFit="1"/>
      <protection locked="0"/>
    </xf>
    <xf numFmtId="38" fontId="5" fillId="0" borderId="34" xfId="2" applyFont="1" applyFill="1" applyBorder="1" applyAlignment="1" applyProtection="1">
      <alignment horizontal="center" vertical="center"/>
      <protection locked="0"/>
    </xf>
    <xf numFmtId="38" fontId="5" fillId="0" borderId="33" xfId="2" applyFont="1" applyFill="1" applyBorder="1" applyAlignment="1" applyProtection="1">
      <alignment horizontal="center" vertical="center" shrinkToFit="1"/>
      <protection locked="0"/>
    </xf>
    <xf numFmtId="0" fontId="5" fillId="0" borderId="6" xfId="0" applyFont="1" applyFill="1" applyBorder="1" applyAlignment="1">
      <alignment horizontal="center" vertical="center"/>
    </xf>
    <xf numFmtId="3" fontId="5" fillId="0" borderId="3" xfId="0" applyNumberFormat="1" applyFont="1" applyFill="1" applyBorder="1" applyAlignment="1">
      <alignment vertical="center"/>
    </xf>
    <xf numFmtId="3" fontId="5" fillId="0" borderId="6" xfId="0" applyNumberFormat="1" applyFont="1" applyFill="1" applyBorder="1" applyAlignment="1">
      <alignment vertical="center"/>
    </xf>
    <xf numFmtId="183" fontId="5" fillId="0" borderId="6" xfId="0" applyNumberFormat="1" applyFont="1" applyFill="1" applyBorder="1" applyAlignment="1">
      <alignment vertical="center"/>
    </xf>
    <xf numFmtId="183" fontId="5" fillId="0" borderId="1" xfId="0" applyNumberFormat="1" applyFont="1" applyFill="1" applyBorder="1" applyAlignment="1">
      <alignment vertical="center"/>
    </xf>
    <xf numFmtId="0" fontId="5" fillId="0" borderId="8" xfId="0" applyFont="1" applyFill="1" applyBorder="1" applyAlignment="1">
      <alignment horizontal="center" vertical="center"/>
    </xf>
    <xf numFmtId="3" fontId="5" fillId="0" borderId="8" xfId="0" applyNumberFormat="1" applyFont="1" applyFill="1" applyBorder="1" applyAlignment="1">
      <alignment vertical="center"/>
    </xf>
    <xf numFmtId="181" fontId="5" fillId="0" borderId="31" xfId="0" applyNumberFormat="1" applyFont="1" applyFill="1" applyBorder="1" applyAlignment="1">
      <alignment vertical="center"/>
    </xf>
    <xf numFmtId="3" fontId="5" fillId="0" borderId="29" xfId="0" applyNumberFormat="1" applyFont="1" applyFill="1" applyBorder="1" applyAlignment="1">
      <alignment vertical="center"/>
    </xf>
    <xf numFmtId="183" fontId="5" fillId="0" borderId="8" xfId="0" applyNumberFormat="1" applyFont="1" applyFill="1" applyBorder="1" applyAlignment="1">
      <alignment vertical="center"/>
    </xf>
    <xf numFmtId="38" fontId="5" fillId="0" borderId="35" xfId="2" applyFont="1" applyFill="1" applyBorder="1" applyAlignment="1" applyProtection="1">
      <alignment horizontal="center" vertical="center"/>
      <protection locked="0"/>
    </xf>
    <xf numFmtId="38" fontId="5" fillId="0" borderId="36" xfId="2" applyFont="1" applyFill="1" applyBorder="1" applyAlignment="1" applyProtection="1">
      <alignment horizontal="center" vertical="center"/>
      <protection locked="0"/>
    </xf>
    <xf numFmtId="38" fontId="5" fillId="0" borderId="37" xfId="2" applyFont="1" applyFill="1" applyBorder="1" applyAlignment="1" applyProtection="1">
      <alignment horizontal="center" vertical="center"/>
      <protection locked="0"/>
    </xf>
    <xf numFmtId="38" fontId="5" fillId="0" borderId="39" xfId="2" applyFont="1" applyFill="1" applyBorder="1" applyAlignment="1" applyProtection="1">
      <alignment horizontal="center" vertical="center"/>
      <protection locked="0"/>
    </xf>
    <xf numFmtId="185" fontId="5" fillId="0" borderId="33" xfId="2" applyNumberFormat="1" applyFont="1" applyFill="1" applyBorder="1" applyAlignment="1" applyProtection="1">
      <alignment vertical="center"/>
      <protection locked="0"/>
    </xf>
    <xf numFmtId="184" fontId="5" fillId="0" borderId="33" xfId="2" applyNumberFormat="1" applyFont="1" applyFill="1" applyBorder="1" applyAlignment="1" applyProtection="1">
      <alignment horizontal="center" vertical="center"/>
      <protection locked="0"/>
    </xf>
    <xf numFmtId="180" fontId="5" fillId="0" borderId="0" xfId="2" applyNumberFormat="1" applyFont="1" applyFill="1" applyAlignment="1">
      <alignment vertical="center"/>
    </xf>
    <xf numFmtId="180" fontId="5"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3" xfId="0" applyNumberFormat="1" applyFont="1" applyFill="1" applyBorder="1" applyAlignment="1">
      <alignment vertical="center"/>
    </xf>
    <xf numFmtId="178" fontId="9" fillId="0" borderId="1" xfId="0" applyNumberFormat="1" applyFont="1" applyFill="1" applyBorder="1" applyAlignment="1">
      <alignment horizontal="center" vertical="center"/>
    </xf>
    <xf numFmtId="178" fontId="9" fillId="0" borderId="5" xfId="0" applyNumberFormat="1" applyFont="1" applyFill="1" applyBorder="1" applyAlignment="1">
      <alignment horizontal="center" vertical="center"/>
    </xf>
    <xf numFmtId="178" fontId="9" fillId="0" borderId="7" xfId="0" applyNumberFormat="1" applyFont="1" applyFill="1" applyBorder="1" applyAlignment="1">
      <alignment horizontal="center" vertical="center"/>
    </xf>
    <xf numFmtId="183" fontId="9" fillId="0" borderId="6" xfId="0" applyNumberFormat="1" applyFont="1" applyFill="1" applyBorder="1" applyAlignment="1">
      <alignment vertical="center"/>
    </xf>
    <xf numFmtId="3" fontId="5"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79" fontId="1" fillId="0" borderId="7" xfId="0" applyNumberFormat="1" applyFont="1" applyFill="1" applyBorder="1" applyAlignment="1">
      <alignment horizontal="center" vertical="center"/>
    </xf>
    <xf numFmtId="38" fontId="5" fillId="0" borderId="40" xfId="2" applyFont="1" applyFill="1" applyBorder="1" applyAlignment="1" applyProtection="1">
      <alignment horizontal="center" vertical="center"/>
      <protection locked="0"/>
    </xf>
    <xf numFmtId="38" fontId="5" fillId="0" borderId="33" xfId="2" applyFont="1" applyFill="1" applyBorder="1" applyAlignment="1" applyProtection="1">
      <alignment horizontal="center"/>
      <protection locked="0"/>
    </xf>
    <xf numFmtId="185" fontId="5" fillId="0" borderId="33" xfId="2" applyNumberFormat="1" applyFont="1" applyFill="1" applyBorder="1" applyAlignment="1" applyProtection="1">
      <alignment horizontal="center" vertical="center" shrinkToFit="1"/>
      <protection locked="0"/>
    </xf>
    <xf numFmtId="38" fontId="5" fillId="0" borderId="36" xfId="2" applyFont="1" applyFill="1" applyBorder="1" applyAlignment="1" applyProtection="1">
      <alignment vertical="center"/>
      <protection locked="0"/>
    </xf>
    <xf numFmtId="185" fontId="5" fillId="0" borderId="36" xfId="2" applyNumberFormat="1" applyFont="1" applyFill="1" applyBorder="1" applyAlignment="1" applyProtection="1">
      <alignment horizontal="center" vertical="center"/>
      <protection locked="0"/>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3" xfId="2" applyNumberFormat="1" applyFont="1" applyFill="1" applyBorder="1" applyAlignment="1">
      <alignment vertical="center"/>
    </xf>
    <xf numFmtId="184" fontId="5" fillId="0" borderId="8" xfId="2" applyNumberFormat="1" applyFont="1" applyFill="1" applyBorder="1" applyAlignment="1">
      <alignment vertical="center"/>
    </xf>
    <xf numFmtId="193" fontId="5" fillId="0" borderId="6" xfId="2" applyNumberFormat="1" applyFont="1" applyFill="1" applyBorder="1" applyAlignment="1">
      <alignment vertical="center"/>
    </xf>
    <xf numFmtId="184" fontId="5" fillId="0" borderId="6" xfId="2" applyNumberFormat="1" applyFont="1" applyFill="1" applyBorder="1" applyAlignment="1">
      <alignment horizontal="center" vertical="center"/>
    </xf>
    <xf numFmtId="184" fontId="5" fillId="0" borderId="1" xfId="2" applyNumberFormat="1" applyFont="1" applyFill="1" applyBorder="1" applyAlignment="1">
      <alignment horizontal="center" vertical="center"/>
    </xf>
    <xf numFmtId="184" fontId="5" fillId="0" borderId="8" xfId="2" applyNumberFormat="1" applyFont="1" applyFill="1" applyBorder="1" applyAlignment="1">
      <alignment horizontal="center" vertical="center"/>
    </xf>
    <xf numFmtId="0" fontId="5" fillId="0" borderId="8" xfId="2" applyNumberFormat="1" applyFont="1" applyFill="1" applyBorder="1" applyAlignment="1">
      <alignment horizontal="center" vertical="center"/>
    </xf>
    <xf numFmtId="38" fontId="1" fillId="0" borderId="6" xfId="2" applyNumberFormat="1" applyFont="1" applyFill="1" applyBorder="1" applyAlignment="1">
      <alignment vertical="center" shrinkToFit="1"/>
    </xf>
    <xf numFmtId="38" fontId="7" fillId="0" borderId="0" xfId="2" applyFont="1" applyFill="1" applyAlignment="1">
      <alignment vertical="center"/>
    </xf>
    <xf numFmtId="177" fontId="7" fillId="0" borderId="0" xfId="2" applyNumberFormat="1" applyFont="1" applyFill="1"/>
    <xf numFmtId="38" fontId="7" fillId="0" borderId="0" xfId="2" applyFont="1" applyFill="1"/>
    <xf numFmtId="177" fontId="1" fillId="0" borderId="0" xfId="2" applyNumberFormat="1" applyFont="1" applyFill="1"/>
    <xf numFmtId="193" fontId="5" fillId="0" borderId="8" xfId="2" applyNumberFormat="1" applyFont="1" applyFill="1" applyBorder="1" applyAlignment="1">
      <alignment vertical="center"/>
    </xf>
    <xf numFmtId="191" fontId="5"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9"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7" fillId="0" borderId="0" xfId="2" applyFont="1" applyFill="1" applyBorder="1" applyAlignment="1" applyProtection="1">
      <alignment horizontal="left" vertical="center"/>
    </xf>
    <xf numFmtId="38" fontId="7" fillId="0" borderId="0" xfId="2" applyFont="1" applyFill="1" applyAlignment="1">
      <alignment horizontal="center" vertical="center"/>
    </xf>
    <xf numFmtId="38" fontId="7" fillId="0" borderId="0" xfId="2" applyFont="1" applyFill="1" applyBorder="1" applyAlignment="1" applyProtection="1">
      <alignment vertical="center"/>
    </xf>
    <xf numFmtId="38" fontId="7" fillId="0" borderId="0" xfId="2" applyFont="1" applyFill="1" applyBorder="1" applyAlignment="1" applyProtection="1">
      <alignment horizontal="center" vertical="center"/>
    </xf>
    <xf numFmtId="38" fontId="7" fillId="0" borderId="11" xfId="2" applyFont="1" applyFill="1" applyBorder="1" applyAlignment="1" applyProtection="1">
      <alignment horizontal="right" vertical="center"/>
    </xf>
    <xf numFmtId="38" fontId="7" fillId="0" borderId="2" xfId="2" applyFont="1" applyFill="1" applyBorder="1" applyAlignment="1" applyProtection="1">
      <alignment horizontal="center" vertical="center"/>
    </xf>
    <xf numFmtId="38" fontId="7" fillId="0" borderId="3" xfId="2" applyFont="1" applyFill="1" applyBorder="1" applyAlignment="1" applyProtection="1">
      <alignment vertical="center"/>
    </xf>
    <xf numFmtId="38" fontId="7" fillId="0" borderId="14" xfId="2" applyFont="1" applyFill="1" applyBorder="1" applyAlignment="1" applyProtection="1">
      <alignment vertical="center"/>
    </xf>
    <xf numFmtId="38" fontId="7" fillId="0" borderId="15" xfId="2" applyFont="1" applyFill="1" applyBorder="1" applyAlignment="1" applyProtection="1">
      <alignment horizontal="center" vertical="center"/>
    </xf>
    <xf numFmtId="38" fontId="7" fillId="0" borderId="16" xfId="2" applyFont="1" applyFill="1" applyBorder="1" applyAlignment="1" applyProtection="1">
      <alignment vertical="center"/>
    </xf>
    <xf numFmtId="38" fontId="7" fillId="0" borderId="6" xfId="2" applyFont="1" applyFill="1" applyBorder="1" applyAlignment="1">
      <alignment horizontal="center" vertical="center"/>
    </xf>
    <xf numFmtId="0" fontId="7" fillId="0" borderId="6" xfId="2" applyNumberFormat="1" applyFont="1" applyFill="1" applyBorder="1" applyAlignment="1">
      <alignment horizontal="center" vertical="center"/>
    </xf>
    <xf numFmtId="179" fontId="7" fillId="0" borderId="7" xfId="5" applyNumberFormat="1" applyFont="1" applyFill="1" applyBorder="1" applyAlignment="1">
      <alignment horizontal="right" vertical="center"/>
    </xf>
    <xf numFmtId="38" fontId="7" fillId="0" borderId="6" xfId="2" applyFont="1" applyFill="1" applyBorder="1" applyAlignment="1">
      <alignment vertical="center"/>
    </xf>
    <xf numFmtId="179" fontId="7" fillId="0" borderId="7" xfId="2" applyNumberFormat="1" applyFont="1" applyFill="1" applyBorder="1" applyAlignment="1">
      <alignment horizontal="right" vertical="center"/>
    </xf>
    <xf numFmtId="179" fontId="7" fillId="0" borderId="6" xfId="2" applyNumberFormat="1" applyFont="1" applyFill="1" applyBorder="1" applyAlignment="1">
      <alignment horizontal="right" vertical="center"/>
    </xf>
    <xf numFmtId="0" fontId="7" fillId="0" borderId="10" xfId="2" applyNumberFormat="1" applyFont="1" applyFill="1" applyBorder="1" applyAlignment="1">
      <alignment horizontal="center" vertical="center"/>
    </xf>
    <xf numFmtId="0" fontId="7" fillId="0" borderId="11" xfId="2" applyNumberFormat="1" applyFont="1" applyFill="1" applyBorder="1" applyAlignment="1">
      <alignment horizontal="center" vertical="center"/>
    </xf>
    <xf numFmtId="179" fontId="7" fillId="0" borderId="1" xfId="2" applyNumberFormat="1" applyFont="1" applyFill="1" applyBorder="1" applyAlignment="1">
      <alignment horizontal="right" vertical="center"/>
    </xf>
    <xf numFmtId="38" fontId="7" fillId="0" borderId="1" xfId="2" applyFont="1" applyFill="1" applyBorder="1" applyAlignment="1">
      <alignment vertical="center"/>
    </xf>
    <xf numFmtId="38" fontId="7" fillId="0" borderId="25" xfId="2" applyFont="1" applyFill="1" applyBorder="1" applyAlignment="1">
      <alignment horizontal="center" vertical="center"/>
    </xf>
    <xf numFmtId="179" fontId="7" fillId="0" borderId="23" xfId="2" applyNumberFormat="1" applyFont="1" applyFill="1" applyBorder="1" applyAlignment="1">
      <alignment horizontal="right" vertical="center"/>
    </xf>
    <xf numFmtId="179" fontId="7" fillId="0" borderId="23" xfId="5" applyNumberFormat="1" applyFont="1" applyFill="1" applyBorder="1" applyAlignment="1">
      <alignment horizontal="right" vertical="center"/>
    </xf>
    <xf numFmtId="38" fontId="7" fillId="0" borderId="23" xfId="2" applyFont="1" applyFill="1" applyBorder="1" applyAlignment="1">
      <alignment horizontal="center" vertical="center"/>
    </xf>
    <xf numFmtId="38" fontId="7" fillId="0" borderId="28" xfId="2" applyFont="1" applyFill="1" applyBorder="1" applyAlignment="1">
      <alignment horizontal="center" vertical="center"/>
    </xf>
    <xf numFmtId="38" fontId="7" fillId="0" borderId="7" xfId="2" applyFont="1" applyFill="1" applyBorder="1" applyAlignment="1">
      <alignment horizontal="right" vertical="center"/>
    </xf>
    <xf numFmtId="0" fontId="0" fillId="0" borderId="6" xfId="0" applyFont="1" applyFill="1" applyBorder="1" applyAlignment="1">
      <alignment vertical="center" shrinkToFit="1"/>
    </xf>
    <xf numFmtId="0" fontId="0" fillId="0" borderId="0" xfId="0" applyFont="1" applyFill="1" applyAlignment="1">
      <alignment horizontal="center" vertical="center"/>
    </xf>
    <xf numFmtId="0" fontId="7"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9" xfId="0" applyNumberFormat="1" applyFont="1" applyFill="1" applyBorder="1" applyAlignment="1">
      <alignment horizontal="center" vertical="center"/>
    </xf>
    <xf numFmtId="184" fontId="0" fillId="0" borderId="19" xfId="0" applyNumberFormat="1" applyFont="1" applyFill="1" applyBorder="1" applyAlignment="1">
      <alignment vertical="center"/>
    </xf>
    <xf numFmtId="184" fontId="0" fillId="0" borderId="19"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8"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4"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8" fillId="0" borderId="0" xfId="0" applyNumberFormat="1" applyFont="1" applyFill="1" applyBorder="1" applyAlignment="1">
      <alignment vertical="center"/>
    </xf>
    <xf numFmtId="3" fontId="8" fillId="0" borderId="0" xfId="2" applyNumberFormat="1" applyFont="1" applyFill="1" applyAlignment="1">
      <alignment vertical="center"/>
    </xf>
    <xf numFmtId="176" fontId="5" fillId="0" borderId="0" xfId="0" applyNumberFormat="1" applyFont="1" applyFill="1" applyBorder="1" applyAlignment="1">
      <alignment vertical="center"/>
    </xf>
    <xf numFmtId="3" fontId="5" fillId="0" borderId="0" xfId="2" applyNumberFormat="1" applyFont="1" applyFill="1" applyAlignment="1">
      <alignment vertical="center"/>
    </xf>
    <xf numFmtId="193" fontId="5" fillId="0" borderId="0" xfId="2" applyNumberFormat="1" applyFont="1" applyFill="1" applyBorder="1" applyAlignment="1">
      <alignment vertical="center"/>
    </xf>
    <xf numFmtId="38" fontId="5" fillId="0" borderId="9" xfId="2" applyFont="1" applyFill="1" applyBorder="1" applyAlignment="1">
      <alignment vertical="center"/>
    </xf>
    <xf numFmtId="181" fontId="5" fillId="0" borderId="0" xfId="2" applyNumberFormat="1" applyFont="1" applyFill="1" applyAlignment="1">
      <alignment horizontal="center" vertical="center"/>
    </xf>
    <xf numFmtId="184" fontId="5" fillId="0" borderId="1" xfId="2" applyNumberFormat="1" applyFont="1" applyFill="1" applyBorder="1" applyAlignment="1">
      <alignment vertical="center"/>
    </xf>
    <xf numFmtId="0" fontId="5" fillId="0" borderId="2" xfId="0" applyFont="1" applyFill="1" applyBorder="1" applyAlignment="1">
      <alignment vertical="center"/>
    </xf>
    <xf numFmtId="38" fontId="5" fillId="0" borderId="0" xfId="2" applyFont="1" applyFill="1" applyAlignment="1">
      <alignment horizontal="center"/>
    </xf>
    <xf numFmtId="179" fontId="5" fillId="0" borderId="6" xfId="2" applyNumberFormat="1" applyFont="1" applyFill="1" applyBorder="1" applyAlignment="1">
      <alignment vertical="center"/>
    </xf>
    <xf numFmtId="38" fontId="5" fillId="0" borderId="6" xfId="2" applyFont="1" applyFill="1" applyBorder="1" applyAlignment="1">
      <alignment vertical="center" shrinkToFit="1"/>
    </xf>
    <xf numFmtId="38" fontId="5" fillId="0" borderId="0" xfId="2" applyFont="1" applyFill="1" applyAlignment="1">
      <alignment vertical="center" shrinkToFit="1"/>
    </xf>
    <xf numFmtId="38" fontId="5" fillId="0" borderId="1" xfId="2" applyFont="1" applyFill="1" applyBorder="1" applyAlignment="1">
      <alignment vertical="center" shrinkToFit="1"/>
    </xf>
    <xf numFmtId="38" fontId="5" fillId="0" borderId="5" xfId="2" applyFont="1" applyFill="1" applyBorder="1" applyAlignment="1">
      <alignment vertical="center" shrinkToFit="1"/>
    </xf>
    <xf numFmtId="38" fontId="5" fillId="0" borderId="5" xfId="2" applyFont="1" applyFill="1" applyBorder="1" applyAlignment="1">
      <alignment horizontal="center" vertical="center" shrinkToFit="1"/>
    </xf>
    <xf numFmtId="38" fontId="5" fillId="0" borderId="8" xfId="2" applyFont="1" applyFill="1" applyBorder="1" applyAlignment="1">
      <alignment horizontal="center" vertical="center" shrinkToFit="1"/>
    </xf>
    <xf numFmtId="38" fontId="5" fillId="0" borderId="0" xfId="2" applyFont="1" applyFill="1" applyAlignment="1">
      <alignment shrinkToFit="1"/>
    </xf>
    <xf numFmtId="179" fontId="5" fillId="0" borderId="3" xfId="2" applyNumberFormat="1" applyFont="1" applyFill="1" applyBorder="1" applyAlignment="1">
      <alignment vertical="center"/>
    </xf>
    <xf numFmtId="179" fontId="9" fillId="0" borderId="6" xfId="0" applyNumberFormat="1" applyFont="1" applyFill="1" applyBorder="1" applyAlignment="1">
      <alignment vertical="center"/>
    </xf>
    <xf numFmtId="179" fontId="9" fillId="0" borderId="8" xfId="2" applyNumberFormat="1" applyFont="1" applyFill="1" applyBorder="1" applyAlignment="1">
      <alignment vertical="center"/>
    </xf>
    <xf numFmtId="179" fontId="9" fillId="0" borderId="8" xfId="0" applyNumberFormat="1" applyFont="1" applyFill="1" applyBorder="1" applyAlignment="1">
      <alignment vertical="center"/>
    </xf>
    <xf numFmtId="195" fontId="9" fillId="0" borderId="8" xfId="2" applyNumberFormat="1" applyFont="1" applyFill="1" applyBorder="1" applyAlignment="1">
      <alignment vertical="center"/>
    </xf>
    <xf numFmtId="181" fontId="9" fillId="0" borderId="11" xfId="0" applyNumberFormat="1" applyFont="1" applyFill="1" applyBorder="1" applyAlignment="1">
      <alignment horizontal="center"/>
    </xf>
    <xf numFmtId="184" fontId="9" fillId="0" borderId="3" xfId="0" applyNumberFormat="1" applyFont="1" applyFill="1" applyBorder="1" applyAlignment="1">
      <alignment horizontal="center" vertical="center"/>
    </xf>
    <xf numFmtId="181" fontId="9" fillId="0" borderId="11" xfId="0" applyNumberFormat="1" applyFont="1" applyFill="1" applyBorder="1" applyAlignment="1">
      <alignment horizontal="center" vertical="center"/>
    </xf>
    <xf numFmtId="181" fontId="9" fillId="0" borderId="4" xfId="0" applyNumberFormat="1" applyFont="1" applyFill="1" applyBorder="1" applyAlignment="1">
      <alignment horizontal="center"/>
    </xf>
    <xf numFmtId="184" fontId="9" fillId="0" borderId="8" xfId="0" applyNumberFormat="1" applyFont="1" applyFill="1" applyBorder="1" applyAlignment="1">
      <alignment horizontal="center" vertical="center"/>
    </xf>
    <xf numFmtId="181" fontId="9" fillId="0" borderId="31" xfId="0" applyNumberFormat="1" applyFont="1" applyFill="1" applyBorder="1" applyAlignment="1">
      <alignment horizontal="center" vertical="center"/>
    </xf>
    <xf numFmtId="184" fontId="9" fillId="0" borderId="29"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3"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0" fontId="1" fillId="0" borderId="28" xfId="2" applyNumberFormat="1" applyFont="1" applyFill="1" applyBorder="1" applyAlignment="1">
      <alignment horizontal="center" vertical="center"/>
    </xf>
    <xf numFmtId="0" fontId="1" fillId="0" borderId="0" xfId="2" applyNumberFormat="1" applyFont="1" applyFill="1" applyBorder="1" applyAlignment="1">
      <alignment vertical="center"/>
    </xf>
    <xf numFmtId="0" fontId="1" fillId="0" borderId="13" xfId="2" applyNumberFormat="1" applyFont="1" applyFill="1" applyBorder="1" applyAlignment="1">
      <alignment vertical="center"/>
    </xf>
    <xf numFmtId="0" fontId="0" fillId="0" borderId="10" xfId="0" applyNumberFormat="1" applyFill="1" applyBorder="1"/>
    <xf numFmtId="184" fontId="5" fillId="0" borderId="33" xfId="2" applyNumberFormat="1" applyFont="1" applyFill="1" applyBorder="1" applyAlignment="1" applyProtection="1">
      <alignment horizontal="center" vertical="center" shrinkToFit="1"/>
      <protection locked="0"/>
    </xf>
    <xf numFmtId="184" fontId="5" fillId="0" borderId="36"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vertical="center" shrinkToFit="1"/>
      <protection locked="0"/>
    </xf>
    <xf numFmtId="189" fontId="5" fillId="0" borderId="33" xfId="2" applyNumberFormat="1" applyFont="1" applyFill="1" applyBorder="1" applyAlignment="1" applyProtection="1">
      <alignment vertical="center" shrinkToFit="1"/>
      <protection locked="0"/>
    </xf>
    <xf numFmtId="38" fontId="5" fillId="0" borderId="36" xfId="2" applyFont="1" applyFill="1" applyBorder="1" applyAlignment="1" applyProtection="1">
      <alignment vertical="center" shrinkToFit="1"/>
      <protection locked="0"/>
    </xf>
    <xf numFmtId="38" fontId="5" fillId="0" borderId="22" xfId="2" applyFont="1" applyFill="1" applyBorder="1" applyAlignment="1" applyProtection="1">
      <alignment vertical="center" shrinkToFit="1"/>
      <protection locked="0"/>
    </xf>
    <xf numFmtId="184" fontId="5" fillId="0" borderId="22" xfId="2" applyNumberFormat="1" applyFont="1" applyFill="1" applyBorder="1" applyAlignment="1" applyProtection="1">
      <alignment horizontal="center" vertical="center"/>
      <protection locked="0"/>
    </xf>
    <xf numFmtId="0" fontId="5" fillId="0" borderId="4"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9" xfId="0" applyFont="1" applyFill="1" applyBorder="1" applyAlignment="1">
      <alignment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0"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0" fontId="0" fillId="0" borderId="1" xfId="0" applyFont="1" applyFill="1" applyBorder="1" applyAlignment="1">
      <alignment horizontal="center" vertical="center" wrapText="1"/>
    </xf>
    <xf numFmtId="58"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0" fillId="0" borderId="0" xfId="0" applyFont="1" applyFill="1" applyAlignment="1">
      <alignment vertical="center"/>
    </xf>
    <xf numFmtId="38" fontId="5" fillId="0" borderId="9" xfId="2" applyFont="1" applyFill="1" applyBorder="1" applyAlignment="1">
      <alignment horizontal="center" vertical="center"/>
    </xf>
    <xf numFmtId="0" fontId="1" fillId="0" borderId="0" xfId="6" applyFont="1" applyFill="1" applyBorder="1" applyAlignment="1">
      <alignment horizontal="right" vertical="center"/>
    </xf>
    <xf numFmtId="0" fontId="0" fillId="0" borderId="0" xfId="0" applyBorder="1" applyAlignment="1">
      <alignment vertical="center"/>
    </xf>
    <xf numFmtId="38" fontId="1" fillId="0" borderId="6" xfId="2" applyFont="1" applyFill="1" applyBorder="1" applyAlignment="1">
      <alignment vertical="center" shrinkToFit="1"/>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0" fontId="0" fillId="0" borderId="1" xfId="0" applyFont="1" applyFill="1" applyBorder="1" applyAlignment="1">
      <alignment vertical="center"/>
    </xf>
    <xf numFmtId="0" fontId="0" fillId="0" borderId="2" xfId="0" applyFont="1" applyFill="1" applyBorder="1" applyAlignment="1">
      <alignment horizontal="center" vertical="center"/>
    </xf>
    <xf numFmtId="38" fontId="5" fillId="0" borderId="0" xfId="2" applyFont="1" applyFill="1" applyAlignment="1">
      <alignment horizontal="right" vertical="center"/>
    </xf>
    <xf numFmtId="193" fontId="5" fillId="0" borderId="3" xfId="2" applyNumberFormat="1" applyFont="1" applyFill="1" applyBorder="1" applyAlignment="1">
      <alignment vertical="center"/>
    </xf>
    <xf numFmtId="184" fontId="5" fillId="0" borderId="5" xfId="2" applyNumberFormat="1" applyFont="1" applyFill="1" applyBorder="1" applyAlignment="1">
      <alignment vertical="center"/>
    </xf>
    <xf numFmtId="193" fontId="5" fillId="0" borderId="1" xfId="2" applyNumberFormat="1" applyFont="1" applyFill="1" applyBorder="1" applyAlignment="1">
      <alignment vertical="center"/>
    </xf>
    <xf numFmtId="184" fontId="0" fillId="0" borderId="45" xfId="0" applyNumberFormat="1" applyFill="1" applyBorder="1" applyAlignment="1">
      <alignment horizontal="center"/>
    </xf>
    <xf numFmtId="184" fontId="0" fillId="0" borderId="46" xfId="0" applyNumberFormat="1" applyFill="1" applyBorder="1" applyAlignment="1">
      <alignment horizontal="center"/>
    </xf>
    <xf numFmtId="184" fontId="0" fillId="0" borderId="47" xfId="0" applyNumberFormat="1" applyFill="1" applyBorder="1" applyAlignment="1">
      <alignment horizontal="center"/>
    </xf>
    <xf numFmtId="193" fontId="5" fillId="0" borderId="6" xfId="2" applyNumberFormat="1" applyFont="1" applyFill="1" applyBorder="1" applyAlignment="1" applyProtection="1">
      <alignment vertical="center"/>
    </xf>
    <xf numFmtId="184" fontId="5" fillId="0" borderId="33" xfId="0" applyNumberFormat="1" applyFont="1" applyFill="1" applyBorder="1" applyAlignment="1">
      <alignment horizontal="right" vertical="center"/>
    </xf>
    <xf numFmtId="184" fontId="5" fillId="0" borderId="3" xfId="2" applyNumberFormat="1" applyFont="1" applyFill="1" applyBorder="1" applyAlignment="1">
      <alignment vertical="center"/>
    </xf>
    <xf numFmtId="192" fontId="5" fillId="0" borderId="33" xfId="0" applyNumberFormat="1" applyFont="1" applyFill="1" applyBorder="1" applyAlignment="1">
      <alignment horizontal="right" vertical="center"/>
    </xf>
    <xf numFmtId="196" fontId="5" fillId="0" borderId="33" xfId="0" quotePrefix="1" applyNumberFormat="1" applyFont="1" applyFill="1" applyBorder="1" applyAlignment="1">
      <alignment horizontal="right" vertical="center"/>
    </xf>
    <xf numFmtId="184" fontId="5" fillId="0" borderId="33" xfId="0" quotePrefix="1" applyNumberFormat="1" applyFont="1" applyFill="1" applyBorder="1" applyAlignment="1">
      <alignment horizontal="right" vertical="center"/>
    </xf>
    <xf numFmtId="184" fontId="5" fillId="0" borderId="36" xfId="0" applyNumberFormat="1" applyFont="1" applyFill="1" applyBorder="1" applyAlignment="1">
      <alignment horizontal="right" vertical="center"/>
    </xf>
    <xf numFmtId="184" fontId="5" fillId="0" borderId="0" xfId="0" applyNumberFormat="1" applyFont="1" applyFill="1" applyAlignment="1">
      <alignment vertical="center"/>
    </xf>
    <xf numFmtId="192" fontId="5" fillId="0" borderId="36" xfId="0" applyNumberFormat="1" applyFont="1" applyFill="1" applyBorder="1" applyAlignment="1">
      <alignment horizontal="right" vertical="center"/>
    </xf>
    <xf numFmtId="184" fontId="5" fillId="0" borderId="34" xfId="0" applyNumberFormat="1" applyFont="1" applyFill="1" applyBorder="1" applyAlignment="1">
      <alignment horizontal="right" vertical="center"/>
    </xf>
    <xf numFmtId="192" fontId="5" fillId="0" borderId="34" xfId="0" applyNumberFormat="1" applyFont="1" applyFill="1" applyBorder="1" applyAlignment="1">
      <alignment horizontal="right" vertical="center"/>
    </xf>
    <xf numFmtId="179" fontId="5" fillId="0" borderId="8" xfId="0" applyNumberFormat="1" applyFont="1" applyFill="1" applyBorder="1" applyAlignment="1">
      <alignment horizontal="right" vertical="center"/>
    </xf>
    <xf numFmtId="184" fontId="5" fillId="0" borderId="29" xfId="0" applyNumberFormat="1" applyFont="1" applyFill="1" applyBorder="1" applyAlignment="1">
      <alignment vertical="center"/>
    </xf>
    <xf numFmtId="184" fontId="5" fillId="0" borderId="8" xfId="0" applyNumberFormat="1" applyFont="1" applyFill="1" applyBorder="1" applyAlignment="1">
      <alignment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0" xfId="0" applyFont="1" applyFill="1" applyAlignment="1">
      <alignment vertical="center"/>
    </xf>
    <xf numFmtId="184" fontId="0" fillId="0" borderId="17"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3" xfId="2" applyNumberFormat="1" applyFont="1" applyFill="1" applyBorder="1" applyAlignment="1">
      <alignment vertical="center"/>
    </xf>
    <xf numFmtId="184" fontId="1" fillId="0" borderId="27" xfId="2" applyNumberFormat="1" applyFont="1" applyFill="1" applyBorder="1" applyAlignment="1">
      <alignment vertical="center"/>
    </xf>
    <xf numFmtId="184" fontId="1" fillId="0" borderId="18"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3" xfId="2" applyNumberFormat="1" applyFont="1" applyFill="1" applyBorder="1" applyAlignment="1">
      <alignment vertical="center"/>
    </xf>
    <xf numFmtId="192" fontId="1" fillId="0" borderId="7" xfId="2" applyNumberFormat="1" applyFont="1" applyFill="1" applyBorder="1" applyAlignment="1">
      <alignment vertical="center"/>
    </xf>
    <xf numFmtId="184" fontId="9" fillId="0" borderId="6" xfId="0" applyNumberFormat="1" applyFont="1" applyFill="1" applyBorder="1" applyAlignment="1">
      <alignment horizontal="center" vertical="center"/>
    </xf>
    <xf numFmtId="179" fontId="9" fillId="0" borderId="6" xfId="2" applyNumberFormat="1" applyFont="1" applyFill="1" applyBorder="1" applyAlignment="1">
      <alignment vertical="center"/>
    </xf>
    <xf numFmtId="184" fontId="9" fillId="0" borderId="1" xfId="0" applyNumberFormat="1" applyFont="1" applyFill="1" applyBorder="1" applyAlignment="1">
      <alignment horizontal="center" vertical="center"/>
    </xf>
    <xf numFmtId="184" fontId="9" fillId="0" borderId="12" xfId="0" applyNumberFormat="1" applyFont="1" applyFill="1" applyBorder="1" applyAlignment="1">
      <alignment horizontal="center" vertical="center"/>
    </xf>
    <xf numFmtId="184" fontId="5" fillId="0" borderId="6" xfId="0" applyNumberFormat="1" applyFont="1" applyFill="1" applyBorder="1" applyAlignment="1">
      <alignment vertical="center"/>
    </xf>
    <xf numFmtId="0" fontId="0" fillId="0" borderId="6" xfId="0" applyNumberFormat="1" applyFont="1" applyFill="1" applyBorder="1" applyAlignment="1">
      <alignment horizontal="center"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79" fontId="0" fillId="0" borderId="6" xfId="0" applyNumberFormat="1" applyFont="1" applyFill="1" applyBorder="1" applyAlignment="1">
      <alignment vertical="center"/>
    </xf>
    <xf numFmtId="0" fontId="0" fillId="0" borderId="26" xfId="0" applyFill="1" applyBorder="1" applyAlignment="1">
      <alignment vertical="center"/>
    </xf>
    <xf numFmtId="0" fontId="0" fillId="0" borderId="49" xfId="0" applyFill="1" applyBorder="1" applyAlignment="1">
      <alignment vertical="center"/>
    </xf>
    <xf numFmtId="0" fontId="0" fillId="0" borderId="27" xfId="0" applyFill="1" applyBorder="1" applyAlignment="1">
      <alignment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197" fontId="8" fillId="0" borderId="0" xfId="2" applyNumberFormat="1" applyFont="1" applyFill="1" applyAlignment="1" applyProtection="1">
      <alignment vertical="center"/>
      <protection locked="0"/>
    </xf>
    <xf numFmtId="38" fontId="8" fillId="0" borderId="0" xfId="2" applyFont="1" applyFill="1" applyAlignment="1" applyProtection="1">
      <alignment vertical="center"/>
      <protection locked="0"/>
    </xf>
    <xf numFmtId="38" fontId="5" fillId="0" borderId="0" xfId="2" applyFont="1" applyFill="1" applyProtection="1">
      <protection locked="0"/>
    </xf>
    <xf numFmtId="197" fontId="5" fillId="0" borderId="6" xfId="0" applyNumberFormat="1" applyFont="1" applyFill="1" applyBorder="1" applyAlignment="1">
      <alignment vertical="center" wrapText="1"/>
    </xf>
    <xf numFmtId="197" fontId="5" fillId="0" borderId="7" xfId="0" applyNumberFormat="1" applyFont="1" applyFill="1" applyBorder="1" applyAlignment="1">
      <alignment horizontal="right" vertical="center" wrapText="1"/>
    </xf>
    <xf numFmtId="197" fontId="5" fillId="0" borderId="6" xfId="2" applyNumberFormat="1" applyFont="1" applyFill="1" applyBorder="1" applyAlignment="1" applyProtection="1">
      <alignment vertical="center"/>
      <protection locked="0"/>
    </xf>
    <xf numFmtId="38" fontId="5" fillId="0" borderId="7" xfId="2" applyFont="1" applyFill="1" applyBorder="1" applyAlignment="1" applyProtection="1">
      <alignment horizontal="center" vertical="center"/>
      <protection locked="0"/>
    </xf>
    <xf numFmtId="197" fontId="5" fillId="0" borderId="7" xfId="2" applyNumberFormat="1" applyFont="1" applyFill="1" applyBorder="1" applyAlignment="1" applyProtection="1">
      <alignment horizontal="right" vertical="center"/>
      <protection locked="0"/>
    </xf>
    <xf numFmtId="197" fontId="5" fillId="0" borderId="7" xfId="2" applyNumberFormat="1" applyFont="1" applyFill="1" applyBorder="1" applyAlignment="1" applyProtection="1">
      <alignment vertical="center"/>
      <protection locked="0"/>
    </xf>
    <xf numFmtId="38" fontId="5" fillId="0" borderId="6" xfId="2" applyFont="1" applyFill="1" applyBorder="1" applyAlignment="1" applyProtection="1">
      <alignment horizontal="center" vertical="center"/>
      <protection locked="0"/>
    </xf>
    <xf numFmtId="197" fontId="5" fillId="0" borderId="6" xfId="2" applyNumberFormat="1" applyFont="1" applyFill="1" applyBorder="1" applyAlignment="1" applyProtection="1">
      <alignment horizontal="right" vertical="center"/>
      <protection locked="0"/>
    </xf>
    <xf numFmtId="197" fontId="5" fillId="0" borderId="6" xfId="2" quotePrefix="1" applyNumberFormat="1" applyFont="1" applyFill="1" applyBorder="1" applyAlignment="1" applyProtection="1">
      <alignment horizontal="right" vertical="center"/>
      <protection locked="0"/>
    </xf>
    <xf numFmtId="0" fontId="5" fillId="0" borderId="50" xfId="0" applyFont="1" applyFill="1" applyBorder="1" applyAlignment="1">
      <alignment horizontal="center" vertical="center"/>
    </xf>
    <xf numFmtId="197" fontId="5" fillId="0" borderId="50" xfId="2" applyNumberFormat="1" applyFont="1" applyFill="1" applyBorder="1" applyAlignment="1" applyProtection="1">
      <alignment vertical="center"/>
    </xf>
    <xf numFmtId="38" fontId="5" fillId="0" borderId="51" xfId="2" applyFont="1" applyFill="1" applyBorder="1" applyAlignment="1" applyProtection="1">
      <alignment horizontal="center" vertical="center" wrapText="1"/>
      <protection locked="0"/>
    </xf>
    <xf numFmtId="197" fontId="5" fillId="0" borderId="51" xfId="2" applyNumberFormat="1" applyFont="1" applyFill="1" applyBorder="1" applyAlignment="1" applyProtection="1">
      <alignment vertical="center"/>
      <protection locked="0"/>
    </xf>
    <xf numFmtId="197" fontId="5" fillId="0" borderId="51" xfId="2" applyNumberFormat="1" applyFont="1" applyFill="1" applyBorder="1" applyAlignment="1" applyProtection="1">
      <alignment vertical="center"/>
    </xf>
    <xf numFmtId="38" fontId="5" fillId="0" borderId="11" xfId="2" applyFont="1" applyFill="1" applyBorder="1" applyAlignment="1" applyProtection="1">
      <alignment horizontal="center" vertical="center" wrapText="1"/>
      <protection locked="0"/>
    </xf>
    <xf numFmtId="197" fontId="5" fillId="0" borderId="6" xfId="2" applyNumberFormat="1" applyFont="1" applyFill="1" applyBorder="1" applyAlignment="1" applyProtection="1">
      <alignment vertical="center"/>
    </xf>
    <xf numFmtId="197" fontId="5" fillId="0" borderId="23" xfId="2" applyNumberFormat="1" applyFont="1" applyFill="1" applyBorder="1" applyAlignment="1" applyProtection="1">
      <alignment vertical="center"/>
      <protection locked="0"/>
    </xf>
    <xf numFmtId="0" fontId="5" fillId="0" borderId="7" xfId="0" applyNumberFormat="1" applyFont="1" applyFill="1" applyBorder="1" applyAlignment="1">
      <alignment horizontal="center" vertical="center"/>
    </xf>
    <xf numFmtId="197" fontId="5" fillId="0" borderId="0" xfId="2" applyNumberFormat="1" applyFont="1" applyFill="1" applyProtection="1">
      <protection locked="0"/>
    </xf>
    <xf numFmtId="38" fontId="5" fillId="0" borderId="0" xfId="2" applyFont="1" applyFill="1" applyBorder="1" applyAlignment="1" applyProtection="1">
      <protection locked="0"/>
    </xf>
    <xf numFmtId="0" fontId="5" fillId="0" borderId="0" xfId="0" applyFont="1" applyFill="1" applyBorder="1" applyAlignment="1"/>
    <xf numFmtId="197" fontId="20" fillId="0" borderId="0" xfId="1" applyNumberFormat="1" applyFont="1" applyFill="1" applyAlignment="1" applyProtection="1">
      <protection locked="0"/>
    </xf>
    <xf numFmtId="197" fontId="5" fillId="0" borderId="0" xfId="2" applyNumberFormat="1" applyFont="1" applyFill="1" applyAlignment="1" applyProtection="1">
      <alignment horizontal="right"/>
      <protection locked="0"/>
    </xf>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9" xfId="0" applyFont="1" applyBorder="1" applyAlignment="1">
      <alignment horizontal="right" vertical="center"/>
    </xf>
    <xf numFmtId="0" fontId="5" fillId="0" borderId="9" xfId="0" applyFont="1" applyBorder="1" applyAlignment="1">
      <alignment horizontal="left" vertical="center"/>
    </xf>
    <xf numFmtId="0" fontId="5" fillId="0" borderId="12" xfId="0" applyFont="1" applyBorder="1" applyAlignment="1">
      <alignment vertical="center"/>
    </xf>
    <xf numFmtId="0" fontId="5" fillId="0" borderId="7" xfId="0" applyFont="1" applyBorder="1" applyAlignment="1">
      <alignment horizontal="right" vertical="center"/>
    </xf>
    <xf numFmtId="0" fontId="5" fillId="0" borderId="6" xfId="0"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xf>
    <xf numFmtId="0" fontId="5" fillId="0" borderId="13" xfId="0" applyFont="1" applyBorder="1" applyAlignment="1">
      <alignment vertical="center"/>
    </xf>
    <xf numFmtId="0" fontId="5" fillId="0" borderId="5" xfId="0" applyFont="1" applyBorder="1"/>
    <xf numFmtId="0" fontId="5" fillId="0" borderId="10" xfId="0" applyFont="1" applyBorder="1" applyAlignment="1">
      <alignment horizontal="right" vertical="center"/>
    </xf>
    <xf numFmtId="0" fontId="5" fillId="0" borderId="0" xfId="0" applyFont="1" applyBorder="1" applyAlignment="1">
      <alignment vertical="center"/>
    </xf>
    <xf numFmtId="182" fontId="5" fillId="0" borderId="5" xfId="0" applyNumberFormat="1" applyFont="1" applyBorder="1"/>
    <xf numFmtId="0" fontId="5" fillId="0" borderId="17" xfId="0" applyFont="1" applyBorder="1" applyAlignment="1">
      <alignment vertical="center"/>
    </xf>
    <xf numFmtId="0" fontId="5" fillId="0" borderId="19" xfId="0" applyFont="1" applyBorder="1" applyAlignment="1">
      <alignment horizontal="center" vertical="center"/>
    </xf>
    <xf numFmtId="0" fontId="5" fillId="0" borderId="18" xfId="0" applyFont="1" applyBorder="1" applyAlignment="1">
      <alignment vertical="center"/>
    </xf>
    <xf numFmtId="0" fontId="5" fillId="0" borderId="7" xfId="0" applyFont="1" applyBorder="1"/>
    <xf numFmtId="0" fontId="5" fillId="0" borderId="0" xfId="0" applyFont="1" applyFill="1" applyBorder="1" applyAlignment="1">
      <alignment horizontal="center" vertical="center"/>
    </xf>
    <xf numFmtId="0" fontId="5" fillId="0" borderId="1" xfId="0" applyFont="1" applyBorder="1"/>
    <xf numFmtId="0" fontId="5" fillId="0" borderId="9" xfId="0" applyFont="1" applyBorder="1" applyAlignment="1">
      <alignment horizontal="center" vertical="center"/>
    </xf>
    <xf numFmtId="198" fontId="5" fillId="0" borderId="5" xfId="0" applyNumberFormat="1" applyFont="1" applyBorder="1"/>
    <xf numFmtId="199" fontId="5" fillId="0" borderId="5" xfId="0" applyNumberFormat="1" applyFont="1" applyBorder="1"/>
    <xf numFmtId="179" fontId="7" fillId="3" borderId="6" xfId="2" applyNumberFormat="1" applyFont="1" applyFill="1" applyBorder="1" applyAlignment="1">
      <alignment horizontal="right"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38" fontId="5" fillId="0" borderId="1" xfId="2" applyFont="1" applyFill="1" applyBorder="1" applyAlignment="1">
      <alignment horizontal="center" vertical="center"/>
    </xf>
    <xf numFmtId="38" fontId="5" fillId="0" borderId="1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0" fontId="9" fillId="3" borderId="6" xfId="0" applyFont="1" applyFill="1" applyBorder="1" applyAlignment="1">
      <alignment horizontal="center" vertical="center"/>
    </xf>
    <xf numFmtId="0" fontId="0" fillId="0" borderId="6" xfId="0" applyFont="1" applyFill="1" applyBorder="1" applyAlignment="1">
      <alignment horizontal="center" vertical="center"/>
    </xf>
    <xf numFmtId="193" fontId="1" fillId="0" borderId="1" xfId="2" applyNumberFormat="1" applyFont="1" applyFill="1" applyBorder="1" applyAlignment="1">
      <alignment horizontal="center" vertical="center"/>
    </xf>
    <xf numFmtId="193" fontId="1" fillId="0" borderId="11" xfId="2" applyNumberFormat="1" applyFont="1" applyFill="1" applyBorder="1" applyAlignment="1">
      <alignment vertical="center" shrinkToFit="1"/>
    </xf>
    <xf numFmtId="193" fontId="1" fillId="0" borderId="3" xfId="2" applyNumberFormat="1" applyFont="1" applyFill="1" applyBorder="1" applyAlignment="1">
      <alignment vertical="center" shrinkToFit="1"/>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92" fontId="21" fillId="0" borderId="33" xfId="0" applyNumberFormat="1" applyFont="1" applyFill="1" applyBorder="1" applyAlignment="1">
      <alignment horizontal="right" vertical="center"/>
    </xf>
    <xf numFmtId="192" fontId="22" fillId="0" borderId="33" xfId="0" applyNumberFormat="1" applyFont="1" applyFill="1" applyBorder="1" applyAlignment="1">
      <alignment horizontal="right" vertical="center"/>
    </xf>
    <xf numFmtId="192" fontId="22" fillId="0" borderId="36" xfId="0" applyNumberFormat="1" applyFont="1" applyFill="1" applyBorder="1" applyAlignment="1">
      <alignment horizontal="right" vertical="center"/>
    </xf>
    <xf numFmtId="192" fontId="22" fillId="0" borderId="34" xfId="0" applyNumberFormat="1" applyFont="1" applyFill="1" applyBorder="1" applyAlignment="1">
      <alignment horizontal="right" vertical="center"/>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187" fontId="0" fillId="0" borderId="6" xfId="0" applyNumberFormat="1" applyFont="1" applyFill="1" applyBorder="1" applyAlignment="1">
      <alignment vertical="center"/>
    </xf>
    <xf numFmtId="186" fontId="0" fillId="0" borderId="6" xfId="0" applyNumberFormat="1" applyFont="1" applyFill="1" applyBorder="1" applyAlignment="1">
      <alignment vertical="center"/>
    </xf>
    <xf numFmtId="6" fontId="0" fillId="0" borderId="6" xfId="8" applyFont="1" applyFill="1" applyBorder="1" applyAlignment="1">
      <alignment vertical="center"/>
    </xf>
    <xf numFmtId="187" fontId="19" fillId="0" borderId="6" xfId="0" applyNumberFormat="1" applyFont="1" applyFill="1" applyBorder="1" applyAlignment="1">
      <alignment vertical="center"/>
    </xf>
    <xf numFmtId="187" fontId="0" fillId="0" borderId="1" xfId="0" applyNumberFormat="1" applyFont="1" applyFill="1" applyBorder="1" applyAlignment="1">
      <alignment vertical="center"/>
    </xf>
    <xf numFmtId="186" fontId="0" fillId="0" borderId="1" xfId="0" applyNumberFormat="1" applyFont="1" applyFill="1" applyBorder="1" applyAlignment="1">
      <alignment vertical="center"/>
    </xf>
    <xf numFmtId="49" fontId="1" fillId="0" borderId="0" xfId="2" applyNumberFormat="1" applyFont="1" applyFill="1" applyAlignment="1">
      <alignment horizontal="left" vertical="center" wrapText="1" shrinkToFit="1"/>
    </xf>
    <xf numFmtId="193" fontId="1" fillId="0" borderId="6" xfId="2" applyNumberFormat="1" applyFont="1" applyFill="1" applyBorder="1" applyAlignment="1">
      <alignmen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79" fontId="1" fillId="0" borderId="0" xfId="2" applyNumberFormat="1" applyFont="1" applyFill="1" applyAlignment="1">
      <alignment horizontal="left" vertical="center" wrapText="1" shrinkToFit="1"/>
    </xf>
    <xf numFmtId="0" fontId="8" fillId="0" borderId="0" xfId="0" applyFont="1" applyFill="1" applyBorder="1" applyAlignment="1">
      <alignment horizontal="center" vertical="center"/>
    </xf>
    <xf numFmtId="0" fontId="5" fillId="0" borderId="6" xfId="2" applyNumberFormat="1" applyFont="1" applyFill="1" applyBorder="1" applyAlignment="1">
      <alignment horizontal="center" vertical="center"/>
    </xf>
    <xf numFmtId="0" fontId="5" fillId="0" borderId="11" xfId="2" applyNumberFormat="1" applyFont="1" applyFill="1" applyBorder="1" applyAlignment="1">
      <alignment horizontal="center" vertical="center"/>
    </xf>
    <xf numFmtId="0" fontId="5" fillId="0" borderId="1" xfId="2" applyNumberFormat="1" applyFont="1" applyFill="1" applyBorder="1" applyAlignment="1">
      <alignment horizontal="center" vertical="center"/>
    </xf>
    <xf numFmtId="0" fontId="5" fillId="0" borderId="7" xfId="2" applyNumberFormat="1" applyFont="1" applyFill="1" applyBorder="1" applyAlignment="1">
      <alignment horizontal="center" vertical="center"/>
    </xf>
    <xf numFmtId="0" fontId="5" fillId="0" borderId="17" xfId="2" applyNumberFormat="1" applyFont="1" applyFill="1" applyBorder="1" applyAlignment="1">
      <alignment horizontal="center" vertical="center"/>
    </xf>
    <xf numFmtId="0" fontId="5" fillId="0" borderId="4" xfId="2"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184" fontId="9" fillId="0" borderId="11"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0" fontId="9" fillId="0" borderId="13" xfId="0" applyFont="1" applyFill="1" applyBorder="1" applyAlignment="1">
      <alignment horizontal="center" vertical="center"/>
    </xf>
    <xf numFmtId="3" fontId="5" fillId="0" borderId="7"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3" fontId="5" fillId="0" borderId="6" xfId="0" applyNumberFormat="1" applyFont="1" applyFill="1" applyBorder="1" applyAlignment="1">
      <alignment horizontal="right" vertical="center"/>
    </xf>
    <xf numFmtId="0" fontId="5" fillId="0" borderId="6" xfId="0" applyFont="1" applyFill="1" applyBorder="1" applyAlignment="1">
      <alignment vertical="center"/>
    </xf>
    <xf numFmtId="38" fontId="5" fillId="0" borderId="19" xfId="2" applyFont="1" applyFill="1" applyBorder="1" applyAlignment="1">
      <alignment horizontal="center" vertical="center"/>
    </xf>
    <xf numFmtId="0" fontId="0" fillId="0" borderId="7" xfId="0" applyFont="1" applyFill="1" applyBorder="1" applyAlignment="1">
      <alignment horizontal="center" vertical="center"/>
    </xf>
    <xf numFmtId="38" fontId="23" fillId="0" borderId="33" xfId="2" applyFont="1" applyFill="1" applyBorder="1" applyAlignment="1" applyProtection="1">
      <alignment vertical="center"/>
      <protection locked="0"/>
    </xf>
    <xf numFmtId="38" fontId="23" fillId="0" borderId="33" xfId="2" applyFont="1" applyFill="1" applyBorder="1" applyAlignment="1" applyProtection="1">
      <alignment horizontal="center" vertical="center"/>
      <protection locked="0"/>
    </xf>
    <xf numFmtId="185" fontId="23" fillId="0" borderId="33" xfId="2" applyNumberFormat="1" applyFont="1" applyFill="1" applyBorder="1" applyAlignment="1" applyProtection="1">
      <alignment horizontal="center" vertical="center"/>
      <protection locked="0"/>
    </xf>
    <xf numFmtId="194" fontId="5" fillId="0" borderId="33" xfId="2" applyNumberFormat="1" applyFont="1" applyFill="1" applyBorder="1" applyAlignment="1" applyProtection="1">
      <alignment horizontal="center" vertical="center"/>
      <protection locked="0"/>
    </xf>
    <xf numFmtId="0" fontId="0" fillId="0" borderId="7" xfId="0" applyFont="1" applyFill="1" applyBorder="1" applyAlignment="1">
      <alignment vertical="center"/>
    </xf>
    <xf numFmtId="38" fontId="0" fillId="0" borderId="7" xfId="2" applyFont="1" applyFill="1" applyBorder="1" applyAlignment="1">
      <alignment vertical="center"/>
    </xf>
    <xf numFmtId="0" fontId="0" fillId="0" borderId="23" xfId="0" applyFont="1" applyFill="1" applyBorder="1" applyAlignment="1">
      <alignment horizontal="center" vertical="center"/>
    </xf>
    <xf numFmtId="0" fontId="0" fillId="0" borderId="23" xfId="0" applyFont="1" applyFill="1" applyBorder="1" applyAlignment="1">
      <alignment horizontal="center" vertical="center" wrapText="1"/>
    </xf>
    <xf numFmtId="58" fontId="0" fillId="0" borderId="23" xfId="0" applyNumberFormat="1" applyFont="1" applyFill="1" applyBorder="1" applyAlignment="1">
      <alignment horizontal="center" vertical="center"/>
    </xf>
    <xf numFmtId="38" fontId="0" fillId="0" borderId="49" xfId="2" applyFont="1" applyFill="1" applyBorder="1" applyAlignment="1">
      <alignment vertical="center"/>
    </xf>
    <xf numFmtId="38" fontId="0" fillId="0" borderId="23" xfId="2" applyFont="1" applyFill="1" applyBorder="1" applyAlignment="1">
      <alignment vertical="center"/>
    </xf>
    <xf numFmtId="0" fontId="5" fillId="0" borderId="9" xfId="0" applyFont="1" applyFill="1" applyBorder="1" applyAlignment="1">
      <alignment horizontal="center" vertical="center"/>
    </xf>
    <xf numFmtId="38" fontId="5" fillId="0" borderId="11" xfId="2" applyFont="1" applyFill="1" applyBorder="1" applyAlignment="1">
      <alignment horizontal="center" vertical="center"/>
    </xf>
    <xf numFmtId="38" fontId="5" fillId="0" borderId="1" xfId="2" applyFont="1" applyFill="1" applyBorder="1" applyAlignment="1">
      <alignment horizontal="center" vertical="center"/>
    </xf>
    <xf numFmtId="0" fontId="0" fillId="0" borderId="6" xfId="0" applyFont="1" applyFill="1" applyBorder="1" applyAlignment="1">
      <alignment horizontal="center" vertical="center"/>
    </xf>
    <xf numFmtId="0" fontId="0" fillId="4" borderId="0" xfId="0" applyFont="1" applyFill="1"/>
    <xf numFmtId="193" fontId="5" fillId="0" borderId="18" xfId="2" applyNumberFormat="1" applyFont="1" applyFill="1" applyBorder="1" applyAlignment="1">
      <alignment vertical="center"/>
    </xf>
    <xf numFmtId="193" fontId="5" fillId="0" borderId="2" xfId="2" applyNumberFormat="1" applyFont="1" applyFill="1" applyBorder="1" applyAlignment="1">
      <alignment vertical="center"/>
    </xf>
    <xf numFmtId="193" fontId="5" fillId="0" borderId="27" xfId="2" applyNumberFormat="1" applyFont="1" applyFill="1" applyBorder="1" applyAlignment="1">
      <alignment vertical="center"/>
    </xf>
    <xf numFmtId="184" fontId="5" fillId="0" borderId="29" xfId="2" applyNumberFormat="1" applyFont="1" applyFill="1" applyBorder="1" applyAlignment="1">
      <alignment vertical="center"/>
    </xf>
    <xf numFmtId="184" fontId="5" fillId="0" borderId="32" xfId="2" applyNumberFormat="1" applyFont="1" applyFill="1" applyBorder="1" applyAlignment="1">
      <alignment vertical="center"/>
    </xf>
    <xf numFmtId="181" fontId="5" fillId="0" borderId="0" xfId="2" applyNumberFormat="1" applyFont="1" applyFill="1" applyBorder="1" applyAlignment="1">
      <alignment vertical="center"/>
    </xf>
    <xf numFmtId="181" fontId="5" fillId="0" borderId="4" xfId="2" applyNumberFormat="1" applyFont="1" applyFill="1" applyBorder="1" applyAlignment="1">
      <alignment vertical="center"/>
    </xf>
    <xf numFmtId="181" fontId="5" fillId="0" borderId="2" xfId="2" applyNumberFormat="1" applyFont="1" applyFill="1" applyBorder="1" applyAlignment="1">
      <alignment vertical="center"/>
    </xf>
    <xf numFmtId="181" fontId="5" fillId="0" borderId="11" xfId="2" applyNumberFormat="1" applyFont="1" applyFill="1" applyBorder="1" applyAlignment="1">
      <alignment vertical="center"/>
    </xf>
    <xf numFmtId="181" fontId="5" fillId="0" borderId="2" xfId="0" applyNumberFormat="1" applyFont="1" applyFill="1" applyBorder="1" applyAlignment="1">
      <alignment vertical="center"/>
    </xf>
    <xf numFmtId="181" fontId="5" fillId="0" borderId="26" xfId="2" applyNumberFormat="1" applyFont="1" applyFill="1" applyBorder="1" applyAlignment="1">
      <alignment vertical="center"/>
    </xf>
    <xf numFmtId="180" fontId="5" fillId="0" borderId="11" xfId="2" applyNumberFormat="1" applyFont="1" applyFill="1" applyBorder="1" applyAlignment="1">
      <alignment vertical="center"/>
    </xf>
    <xf numFmtId="180" fontId="5" fillId="0" borderId="2" xfId="2" applyNumberFormat="1" applyFont="1" applyFill="1" applyBorder="1" applyAlignment="1">
      <alignment vertical="center"/>
    </xf>
    <xf numFmtId="180" fontId="5" fillId="0" borderId="3" xfId="2" applyNumberFormat="1" applyFont="1" applyFill="1" applyBorder="1" applyAlignment="1">
      <alignment vertical="center"/>
    </xf>
    <xf numFmtId="180" fontId="5" fillId="0" borderId="5" xfId="2" applyNumberFormat="1" applyFont="1" applyFill="1" applyBorder="1" applyAlignment="1">
      <alignment horizontal="center" vertical="center"/>
    </xf>
    <xf numFmtId="191" fontId="5" fillId="0" borderId="6" xfId="2" applyNumberFormat="1" applyFont="1" applyFill="1" applyBorder="1" applyAlignment="1">
      <alignment vertical="center"/>
    </xf>
    <xf numFmtId="180" fontId="5" fillId="0" borderId="6" xfId="2" applyNumberFormat="1" applyFont="1" applyFill="1" applyBorder="1" applyAlignment="1">
      <alignment vertical="center"/>
    </xf>
    <xf numFmtId="193" fontId="5" fillId="0" borderId="12" xfId="2" applyNumberFormat="1" applyFont="1" applyFill="1" applyBorder="1" applyAlignment="1">
      <alignment vertical="center"/>
    </xf>
    <xf numFmtId="191" fontId="5" fillId="0" borderId="1" xfId="2" applyNumberFormat="1" applyFont="1" applyFill="1" applyBorder="1" applyAlignment="1">
      <alignment vertical="center"/>
    </xf>
    <xf numFmtId="180" fontId="5" fillId="0" borderId="1" xfId="2" applyNumberFormat="1" applyFont="1" applyFill="1" applyBorder="1" applyAlignment="1">
      <alignment vertical="center"/>
    </xf>
    <xf numFmtId="191" fontId="5" fillId="0" borderId="8" xfId="2" applyNumberFormat="1" applyFont="1" applyFill="1" applyBorder="1" applyAlignment="1">
      <alignment vertical="center"/>
    </xf>
    <xf numFmtId="180" fontId="5" fillId="0" borderId="8" xfId="2" applyNumberFormat="1" applyFont="1" applyFill="1" applyBorder="1" applyAlignment="1">
      <alignment vertical="center"/>
    </xf>
    <xf numFmtId="0" fontId="0" fillId="0" borderId="6" xfId="0" applyNumberFormat="1" applyFont="1" applyFill="1" applyBorder="1" applyAlignment="1">
      <alignment vertical="center"/>
    </xf>
    <xf numFmtId="0" fontId="0" fillId="0" borderId="0" xfId="0" applyFont="1" applyFill="1" applyAlignment="1">
      <alignment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3" fontId="5" fillId="0" borderId="3" xfId="0" applyNumberFormat="1" applyFont="1" applyFill="1" applyBorder="1" applyAlignment="1">
      <alignment horizontal="right" vertical="center"/>
    </xf>
    <xf numFmtId="200" fontId="5" fillId="0" borderId="32" xfId="2" applyNumberFormat="1" applyFont="1" applyFill="1" applyBorder="1" applyAlignment="1">
      <alignment vertical="center"/>
    </xf>
    <xf numFmtId="200" fontId="5" fillId="0" borderId="31" xfId="2" applyNumberFormat="1" applyFont="1" applyFill="1" applyBorder="1" applyAlignment="1">
      <alignment vertical="center"/>
    </xf>
    <xf numFmtId="0" fontId="10" fillId="0" borderId="0" xfId="6" applyFont="1" applyFill="1" applyBorder="1" applyAlignment="1" applyProtection="1">
      <alignment horizontal="left" vertical="center"/>
    </xf>
    <xf numFmtId="0" fontId="10" fillId="0" borderId="0" xfId="0" applyFont="1" applyAlignment="1">
      <alignment vertical="center"/>
    </xf>
    <xf numFmtId="0" fontId="10" fillId="0" borderId="0" xfId="0" applyFont="1" applyAlignment="1">
      <alignment horizontal="right" vertical="center"/>
    </xf>
    <xf numFmtId="0" fontId="10" fillId="0" borderId="19" xfId="0" applyFont="1" applyBorder="1" applyAlignment="1">
      <alignment vertical="center"/>
    </xf>
    <xf numFmtId="0" fontId="10" fillId="0" borderId="19" xfId="6" applyNumberFormat="1" applyFont="1" applyFill="1" applyBorder="1" applyAlignment="1" applyProtection="1">
      <alignment horizontal="right"/>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vertical="center"/>
    </xf>
    <xf numFmtId="179" fontId="10" fillId="0" borderId="6" xfId="0" applyNumberFormat="1" applyFont="1" applyBorder="1" applyAlignment="1">
      <alignment vertical="center"/>
    </xf>
    <xf numFmtId="57" fontId="10" fillId="0" borderId="6" xfId="0" applyNumberFormat="1" applyFont="1" applyFill="1" applyBorder="1" applyAlignment="1">
      <alignment horizontal="right" vertical="center"/>
    </xf>
    <xf numFmtId="57" fontId="10" fillId="0" borderId="6" xfId="0" applyNumberFormat="1" applyFont="1" applyBorder="1" applyAlignment="1">
      <alignment horizontal="right" vertical="center"/>
    </xf>
    <xf numFmtId="179" fontId="10" fillId="0" borderId="6" xfId="0" applyNumberFormat="1" applyFont="1" applyFill="1" applyBorder="1" applyAlignment="1">
      <alignment vertical="center"/>
    </xf>
    <xf numFmtId="0" fontId="10" fillId="0" borderId="0" xfId="0" applyFont="1" applyAlignment="1">
      <alignment horizontal="center" vertical="center"/>
    </xf>
    <xf numFmtId="179" fontId="10" fillId="2" borderId="6" xfId="0" applyNumberFormat="1" applyFont="1" applyFill="1" applyBorder="1" applyAlignment="1">
      <alignment vertical="center"/>
    </xf>
    <xf numFmtId="0" fontId="10" fillId="0" borderId="0" xfId="6" applyFont="1" applyFill="1" applyBorder="1" applyAlignment="1">
      <alignment vertical="center"/>
    </xf>
    <xf numFmtId="0" fontId="10" fillId="0" borderId="0" xfId="6" applyFont="1" applyFill="1" applyAlignment="1">
      <alignment vertical="center"/>
    </xf>
    <xf numFmtId="179" fontId="10" fillId="0" borderId="1" xfId="0" applyNumberFormat="1" applyFont="1" applyBorder="1" applyAlignment="1">
      <alignment vertical="center"/>
    </xf>
    <xf numFmtId="179" fontId="10" fillId="2" borderId="53" xfId="0" applyNumberFormat="1" applyFont="1" applyFill="1" applyBorder="1" applyAlignment="1">
      <alignment vertical="center"/>
    </xf>
    <xf numFmtId="179" fontId="10" fillId="2" borderId="54" xfId="0" applyNumberFormat="1" applyFont="1" applyFill="1" applyBorder="1" applyAlignment="1">
      <alignment vertical="center"/>
    </xf>
    <xf numFmtId="179" fontId="10" fillId="2" borderId="56" xfId="0" applyNumberFormat="1" applyFont="1" applyFill="1" applyBorder="1" applyAlignment="1">
      <alignment vertical="center"/>
    </xf>
    <xf numFmtId="179" fontId="10" fillId="2" borderId="58" xfId="0" applyNumberFormat="1" applyFont="1" applyFill="1" applyBorder="1" applyAlignment="1">
      <alignment vertical="center"/>
    </xf>
    <xf numFmtId="179" fontId="10" fillId="2" borderId="59" xfId="0" applyNumberFormat="1" applyFont="1" applyFill="1" applyBorder="1" applyAlignment="1">
      <alignment vertical="center"/>
    </xf>
    <xf numFmtId="0" fontId="10" fillId="2" borderId="52"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7" xfId="0" applyFont="1" applyFill="1" applyBorder="1" applyAlignment="1">
      <alignment horizontal="center" vertical="center"/>
    </xf>
    <xf numFmtId="184" fontId="5" fillId="0" borderId="0" xfId="2" applyNumberFormat="1" applyFont="1" applyFill="1" applyBorder="1" applyAlignment="1" applyProtection="1">
      <alignment horizontal="center" vertical="center"/>
      <protection locked="0"/>
    </xf>
    <xf numFmtId="38" fontId="5" fillId="0" borderId="0" xfId="2" applyFont="1" applyFill="1" applyBorder="1" applyAlignment="1" applyProtection="1">
      <alignment horizontal="center" vertical="center" shrinkToFit="1"/>
      <protection locked="0"/>
    </xf>
    <xf numFmtId="38" fontId="5" fillId="0" borderId="36" xfId="2" applyFont="1" applyFill="1" applyBorder="1" applyAlignment="1" applyProtection="1">
      <alignment horizontal="center" vertical="center" shrinkToFit="1"/>
      <protection locked="0"/>
    </xf>
    <xf numFmtId="38" fontId="5" fillId="0" borderId="38" xfId="2" applyFont="1" applyFill="1" applyBorder="1" applyAlignment="1" applyProtection="1">
      <alignment horizontal="center" vertical="center" shrinkToFit="1"/>
      <protection locked="0"/>
    </xf>
    <xf numFmtId="38" fontId="5" fillId="0" borderId="34" xfId="2" applyFont="1" applyFill="1" applyBorder="1" applyAlignment="1" applyProtection="1">
      <alignment horizontal="center" vertical="center" shrinkToFit="1"/>
      <protection locked="0"/>
    </xf>
    <xf numFmtId="38" fontId="23" fillId="0" borderId="33" xfId="2" applyFont="1" applyFill="1" applyBorder="1" applyAlignment="1" applyProtection="1">
      <alignment horizontal="center" vertical="center" shrinkToFit="1"/>
      <protection locked="0"/>
    </xf>
    <xf numFmtId="38" fontId="5" fillId="0" borderId="22" xfId="2" applyFont="1" applyFill="1" applyBorder="1" applyAlignment="1" applyProtection="1">
      <alignment horizontal="center" vertical="center" shrinkToFit="1"/>
      <protection locked="0"/>
    </xf>
    <xf numFmtId="38" fontId="5" fillId="0" borderId="4" xfId="2" applyFont="1" applyFill="1" applyBorder="1" applyAlignment="1">
      <alignment horizontal="center" vertical="center"/>
    </xf>
    <xf numFmtId="38" fontId="5" fillId="0" borderId="10" xfId="2" applyFont="1" applyFill="1" applyBorder="1" applyAlignment="1">
      <alignment horizontal="center" vertical="center"/>
    </xf>
    <xf numFmtId="193" fontId="5" fillId="0" borderId="31" xfId="2" applyNumberFormat="1" applyFont="1" applyFill="1" applyBorder="1" applyAlignment="1">
      <alignment vertical="center"/>
    </xf>
    <xf numFmtId="38" fontId="5" fillId="0" borderId="61" xfId="2" applyFont="1" applyFill="1" applyBorder="1" applyAlignment="1">
      <alignment horizontal="center" vertical="center"/>
    </xf>
    <xf numFmtId="38" fontId="5" fillId="0" borderId="62" xfId="2" applyFont="1" applyFill="1" applyBorder="1" applyAlignment="1">
      <alignment horizontal="center" vertical="center"/>
    </xf>
    <xf numFmtId="38" fontId="5" fillId="0" borderId="63" xfId="2" applyFont="1" applyFill="1" applyBorder="1" applyAlignment="1">
      <alignment horizontal="center" vertical="center"/>
    </xf>
    <xf numFmtId="0" fontId="5" fillId="0" borderId="60" xfId="2" applyNumberFormat="1" applyFont="1" applyFill="1" applyBorder="1" applyAlignment="1">
      <alignment horizontal="center" vertical="center"/>
    </xf>
    <xf numFmtId="0" fontId="5" fillId="0" borderId="61" xfId="2" applyNumberFormat="1" applyFont="1" applyFill="1" applyBorder="1" applyAlignment="1">
      <alignment horizontal="center" vertical="center"/>
    </xf>
    <xf numFmtId="0" fontId="5" fillId="0" borderId="63" xfId="2" applyNumberFormat="1" applyFont="1" applyFill="1" applyBorder="1" applyAlignment="1">
      <alignment horizontal="center" vertical="center"/>
    </xf>
    <xf numFmtId="193" fontId="5" fillId="0" borderId="64" xfId="2" applyNumberFormat="1" applyFont="1" applyFill="1" applyBorder="1" applyAlignment="1">
      <alignment vertical="center"/>
    </xf>
    <xf numFmtId="184" fontId="5" fillId="0" borderId="11" xfId="2" applyNumberFormat="1" applyFont="1" applyFill="1" applyBorder="1" applyAlignment="1">
      <alignment horizontal="center" vertical="center"/>
    </xf>
    <xf numFmtId="0" fontId="5" fillId="0" borderId="31" xfId="2" applyNumberFormat="1" applyFont="1" applyFill="1" applyBorder="1" applyAlignment="1">
      <alignment horizontal="center" vertical="center"/>
    </xf>
    <xf numFmtId="184" fontId="5" fillId="0" borderId="60" xfId="2" applyNumberFormat="1" applyFont="1" applyFill="1" applyBorder="1" applyAlignment="1">
      <alignment horizontal="center" vertical="center"/>
    </xf>
    <xf numFmtId="0" fontId="5" fillId="0" borderId="64" xfId="2" applyNumberFormat="1" applyFont="1" applyFill="1" applyBorder="1" applyAlignment="1">
      <alignment horizontal="center" vertical="center"/>
    </xf>
    <xf numFmtId="38" fontId="5" fillId="0" borderId="1" xfId="2" applyFont="1" applyFill="1" applyBorder="1" applyAlignment="1">
      <alignment horizontal="center" vertical="center"/>
    </xf>
    <xf numFmtId="184" fontId="5" fillId="0" borderId="3" xfId="2" applyNumberFormat="1" applyFont="1" applyFill="1" applyBorder="1" applyAlignment="1">
      <alignment horizontal="center" vertical="center"/>
    </xf>
    <xf numFmtId="38" fontId="7" fillId="0" borderId="1" xfId="2" applyFont="1" applyFill="1" applyBorder="1" applyAlignment="1">
      <alignment horizontal="center" vertical="center"/>
    </xf>
    <xf numFmtId="0" fontId="7" fillId="0" borderId="4" xfId="2" applyNumberFormat="1" applyFont="1" applyFill="1" applyBorder="1" applyAlignment="1">
      <alignment horizontal="center" vertical="center"/>
    </xf>
    <xf numFmtId="197" fontId="5" fillId="0" borderId="1" xfId="2" applyNumberFormat="1" applyFont="1" applyFill="1" applyBorder="1" applyAlignment="1" applyProtection="1">
      <alignment vertical="center"/>
      <protection locked="0"/>
    </xf>
    <xf numFmtId="0" fontId="0" fillId="0" borderId="65" xfId="0" applyBorder="1"/>
    <xf numFmtId="0" fontId="5" fillId="0" borderId="2" xfId="0" applyFont="1" applyBorder="1" applyAlignment="1">
      <alignment vertical="center"/>
    </xf>
    <xf numFmtId="193" fontId="5" fillId="0" borderId="8" xfId="3" applyNumberFormat="1" applyFont="1" applyFill="1" applyBorder="1" applyAlignment="1">
      <alignment vertical="center"/>
    </xf>
    <xf numFmtId="179" fontId="5" fillId="0" borderId="6" xfId="0" applyNumberFormat="1" applyFont="1" applyBorder="1" applyAlignment="1">
      <alignment vertical="center"/>
    </xf>
    <xf numFmtId="179" fontId="5" fillId="0" borderId="6" xfId="0" applyNumberFormat="1" applyFont="1" applyFill="1" applyBorder="1" applyAlignment="1">
      <alignment vertical="center"/>
    </xf>
    <xf numFmtId="201" fontId="0" fillId="0" borderId="6" xfId="2" applyNumberFormat="1" applyFont="1" applyFill="1" applyBorder="1" applyAlignment="1">
      <alignment vertical="center"/>
    </xf>
    <xf numFmtId="179" fontId="5" fillId="0" borderId="51" xfId="0" applyNumberFormat="1" applyFont="1" applyBorder="1" applyAlignment="1">
      <alignment vertical="center"/>
    </xf>
    <xf numFmtId="179" fontId="5" fillId="0" borderId="1" xfId="0" applyNumberFormat="1" applyFont="1" applyBorder="1" applyAlignment="1">
      <alignment vertical="center"/>
    </xf>
    <xf numFmtId="179" fontId="5" fillId="0" borderId="23" xfId="0" applyNumberFormat="1" applyFont="1" applyBorder="1" applyAlignment="1">
      <alignment vertical="center"/>
    </xf>
    <xf numFmtId="0" fontId="9" fillId="0" borderId="5" xfId="0" applyFont="1" applyFill="1" applyBorder="1" applyAlignment="1">
      <alignment horizontal="center" vertical="center"/>
    </xf>
    <xf numFmtId="0" fontId="9" fillId="3" borderId="1" xfId="0" applyFont="1" applyFill="1" applyBorder="1" applyAlignment="1">
      <alignment horizontal="center" vertical="center"/>
    </xf>
    <xf numFmtId="183" fontId="9" fillId="0" borderId="4" xfId="0" applyNumberFormat="1" applyFont="1" applyFill="1" applyBorder="1" applyAlignment="1">
      <alignment vertical="center"/>
    </xf>
    <xf numFmtId="38" fontId="1" fillId="0" borderId="1" xfId="2" applyFont="1" applyFill="1" applyBorder="1" applyAlignment="1">
      <alignment horizontal="center" vertical="center"/>
    </xf>
    <xf numFmtId="38" fontId="5" fillId="0" borderId="1" xfId="2" applyFont="1" applyFill="1" applyBorder="1" applyAlignment="1">
      <alignment horizontal="center" vertical="center"/>
    </xf>
    <xf numFmtId="0" fontId="1" fillId="0" borderId="65" xfId="2" applyNumberFormat="1" applyFont="1" applyFill="1" applyBorder="1" applyAlignment="1">
      <alignment vertical="center"/>
    </xf>
    <xf numFmtId="0" fontId="0" fillId="4" borderId="0" xfId="0" applyFill="1"/>
    <xf numFmtId="179" fontId="0" fillId="0" borderId="11" xfId="0" applyNumberFormat="1" applyFont="1" applyFill="1" applyBorder="1" applyAlignment="1">
      <alignment vertical="center"/>
    </xf>
    <xf numFmtId="179" fontId="0" fillId="0" borderId="1" xfId="0" applyNumberFormat="1" applyFont="1" applyFill="1" applyBorder="1" applyAlignment="1">
      <alignment vertical="center"/>
    </xf>
    <xf numFmtId="179" fontId="0" fillId="0" borderId="7" xfId="0" applyNumberFormat="1" applyFont="1" applyFill="1" applyBorder="1" applyAlignment="1">
      <alignment vertical="center"/>
    </xf>
    <xf numFmtId="179" fontId="25" fillId="0" borderId="6" xfId="0" applyNumberFormat="1" applyFont="1" applyBorder="1" applyAlignment="1">
      <alignment vertical="center"/>
    </xf>
    <xf numFmtId="179" fontId="25" fillId="0" borderId="1" xfId="0" applyNumberFormat="1" applyFont="1" applyBorder="1" applyAlignment="1">
      <alignment vertical="center"/>
    </xf>
    <xf numFmtId="38" fontId="26" fillId="0" borderId="33" xfId="3" applyFont="1" applyFill="1" applyBorder="1" applyAlignment="1" applyProtection="1">
      <alignment horizontal="center" vertical="center" wrapText="1" shrinkToFit="1"/>
      <protection locked="0"/>
    </xf>
    <xf numFmtId="38" fontId="7" fillId="0" borderId="5" xfId="2" applyFont="1" applyFill="1" applyBorder="1" applyAlignment="1">
      <alignment horizontal="center" vertical="center"/>
    </xf>
    <xf numFmtId="38" fontId="5" fillId="0" borderId="1" xfId="2" applyFont="1" applyFill="1" applyBorder="1" applyAlignment="1">
      <alignment horizontal="center" vertical="center"/>
    </xf>
    <xf numFmtId="38" fontId="5" fillId="0" borderId="1" xfId="2" applyFont="1" applyFill="1" applyBorder="1" applyAlignment="1" applyProtection="1">
      <alignment horizontal="center" vertical="center"/>
      <protection locked="0"/>
    </xf>
    <xf numFmtId="197" fontId="5" fillId="0" borderId="1" xfId="2" applyNumberFormat="1" applyFont="1" applyFill="1" applyBorder="1" applyAlignment="1" applyProtection="1">
      <alignment horizontal="right" vertical="center"/>
      <protection locked="0"/>
    </xf>
    <xf numFmtId="38" fontId="5" fillId="0" borderId="26" xfId="2" applyFont="1" applyFill="1" applyBorder="1" applyAlignment="1" applyProtection="1">
      <alignment horizontal="center" vertical="center" wrapText="1"/>
      <protection locked="0"/>
    </xf>
    <xf numFmtId="197" fontId="5" fillId="0" borderId="23" xfId="2" applyNumberFormat="1" applyFont="1" applyFill="1" applyBorder="1" applyAlignment="1" applyProtection="1">
      <alignment vertical="center"/>
    </xf>
    <xf numFmtId="38" fontId="10" fillId="0" borderId="0" xfId="2" applyFont="1" applyFill="1" applyBorder="1" applyAlignment="1" applyProtection="1">
      <alignment vertical="center"/>
      <protection locked="0"/>
    </xf>
    <xf numFmtId="38" fontId="1" fillId="0" borderId="0" xfId="2" applyFont="1" applyFill="1" applyBorder="1" applyAlignment="1" applyProtection="1">
      <alignment horizontal="left" vertical="center"/>
      <protection locked="0"/>
    </xf>
    <xf numFmtId="179" fontId="7" fillId="0" borderId="5" xfId="5" applyNumberFormat="1" applyFont="1" applyFill="1" applyBorder="1" applyAlignment="1">
      <alignment horizontal="right" vertical="center"/>
    </xf>
    <xf numFmtId="0" fontId="7" fillId="0" borderId="26" xfId="2" applyNumberFormat="1" applyFont="1" applyFill="1" applyBorder="1" applyAlignment="1">
      <alignment horizontal="center" vertical="center"/>
    </xf>
    <xf numFmtId="38" fontId="1" fillId="0" borderId="25" xfId="2" applyFont="1" applyFill="1" applyBorder="1" applyAlignment="1">
      <alignment horizontal="center" vertical="center"/>
    </xf>
    <xf numFmtId="38" fontId="1" fillId="0" borderId="23" xfId="2" applyFont="1" applyFill="1" applyBorder="1" applyAlignment="1">
      <alignment horizontal="center" vertical="center"/>
    </xf>
    <xf numFmtId="0" fontId="9" fillId="0" borderId="5" xfId="0" applyFont="1" applyFill="1" applyBorder="1" applyAlignment="1">
      <alignment horizontal="center" vertical="center"/>
    </xf>
    <xf numFmtId="193" fontId="1" fillId="0" borderId="0" xfId="2" applyNumberFormat="1" applyFont="1" applyFill="1" applyBorder="1" applyAlignment="1">
      <alignment vertical="center"/>
    </xf>
    <xf numFmtId="0" fontId="1" fillId="0" borderId="23" xfId="2" applyNumberFormat="1" applyFont="1" applyFill="1" applyBorder="1" applyAlignment="1">
      <alignment horizontal="center" vertical="center"/>
    </xf>
    <xf numFmtId="181" fontId="9" fillId="0" borderId="4" xfId="0" applyNumberFormat="1" applyFont="1" applyFill="1" applyBorder="1" applyAlignment="1">
      <alignment horizontal="center" vertical="center"/>
    </xf>
    <xf numFmtId="179" fontId="9" fillId="0" borderId="1" xfId="2" applyNumberFormat="1" applyFont="1" applyFill="1" applyBorder="1" applyAlignment="1">
      <alignment vertical="center"/>
    </xf>
    <xf numFmtId="179" fontId="9" fillId="0" borderId="1" xfId="0" applyNumberFormat="1" applyFont="1" applyFill="1" applyBorder="1" applyAlignment="1">
      <alignment vertical="center"/>
    </xf>
    <xf numFmtId="192" fontId="22" fillId="0" borderId="38" xfId="0" applyNumberFormat="1" applyFont="1" applyFill="1" applyBorder="1" applyAlignment="1">
      <alignment horizontal="right" vertical="center"/>
    </xf>
    <xf numFmtId="183" fontId="9" fillId="0" borderId="8" xfId="0" applyNumberFormat="1" applyFont="1" applyFill="1" applyBorder="1" applyAlignment="1">
      <alignment vertical="center"/>
    </xf>
    <xf numFmtId="184" fontId="0" fillId="0" borderId="3" xfId="2" applyNumberFormat="1" applyFont="1" applyFill="1" applyBorder="1" applyAlignment="1">
      <alignment vertical="center"/>
    </xf>
    <xf numFmtId="184" fontId="5" fillId="0" borderId="38" xfId="0" applyNumberFormat="1" applyFont="1" applyFill="1" applyBorder="1" applyAlignment="1">
      <alignment horizontal="right" vertical="center"/>
    </xf>
    <xf numFmtId="38" fontId="1" fillId="0" borderId="1" xfId="2" applyFont="1" applyFill="1" applyBorder="1" applyAlignment="1">
      <alignment horizontal="center" vertical="center"/>
    </xf>
    <xf numFmtId="0" fontId="1" fillId="0" borderId="3" xfId="0" applyFont="1" applyFill="1" applyBorder="1" applyAlignment="1">
      <alignment horizontal="center" vertical="center"/>
    </xf>
    <xf numFmtId="0" fontId="1" fillId="0" borderId="11" xfId="0" applyFont="1" applyFill="1" applyBorder="1" applyAlignment="1">
      <alignment horizontal="center" vertical="center"/>
    </xf>
    <xf numFmtId="38" fontId="5" fillId="0" borderId="3" xfId="2" applyFont="1" applyFill="1" applyBorder="1" applyAlignment="1">
      <alignment horizontal="center" vertical="center"/>
    </xf>
    <xf numFmtId="0" fontId="0" fillId="0" borderId="6" xfId="0"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5" fillId="0" borderId="29" xfId="2" applyNumberFormat="1" applyFont="1" applyFill="1" applyBorder="1" applyAlignment="1">
      <alignment horizontal="center" vertical="center"/>
    </xf>
    <xf numFmtId="0" fontId="5" fillId="0" borderId="23" xfId="2" applyNumberFormat="1" applyFont="1" applyFill="1" applyBorder="1" applyAlignment="1">
      <alignment horizontal="center" vertical="center"/>
    </xf>
    <xf numFmtId="193" fontId="5" fillId="0" borderId="29" xfId="2" applyNumberFormat="1" applyFont="1" applyFill="1" applyBorder="1" applyAlignment="1">
      <alignment vertical="center"/>
    </xf>
    <xf numFmtId="0" fontId="1" fillId="0" borderId="6" xfId="0" applyFont="1" applyFill="1" applyBorder="1" applyAlignment="1">
      <alignment vertical="center"/>
    </xf>
    <xf numFmtId="0" fontId="1" fillId="0" borderId="11" xfId="0" applyFont="1" applyFill="1" applyBorder="1" applyAlignment="1" applyProtection="1">
      <alignment vertical="center"/>
      <protection locked="0"/>
    </xf>
    <xf numFmtId="194" fontId="1" fillId="0" borderId="6" xfId="0" applyNumberFormat="1" applyFont="1" applyFill="1" applyBorder="1" applyAlignment="1">
      <alignment vertical="center"/>
    </xf>
    <xf numFmtId="0" fontId="1" fillId="0" borderId="6" xfId="0" applyFont="1" applyFill="1" applyBorder="1" applyAlignment="1" applyProtection="1">
      <alignment horizontal="center" vertical="center"/>
      <protection locked="0"/>
    </xf>
    <xf numFmtId="0" fontId="1" fillId="0" borderId="6" xfId="0" applyFont="1" applyFill="1" applyBorder="1" applyAlignment="1">
      <alignment horizontal="center" vertical="center" wrapText="1"/>
    </xf>
    <xf numFmtId="179" fontId="1" fillId="0" borderId="2" xfId="0" applyNumberFormat="1" applyFont="1" applyFill="1" applyBorder="1" applyAlignment="1">
      <alignment vertical="center"/>
    </xf>
    <xf numFmtId="0" fontId="1" fillId="0" borderId="6" xfId="0" applyFont="1" applyFill="1" applyBorder="1" applyAlignment="1">
      <alignment horizontal="center" vertical="center"/>
    </xf>
    <xf numFmtId="0" fontId="1" fillId="0" borderId="6" xfId="0" applyFont="1" applyFill="1" applyBorder="1" applyAlignment="1" applyProtection="1">
      <alignment vertical="center"/>
      <protection locked="0"/>
    </xf>
    <xf numFmtId="0" fontId="1" fillId="0" borderId="0" xfId="0" applyFont="1" applyFill="1" applyAlignment="1">
      <alignment vertical="center"/>
    </xf>
    <xf numFmtId="0" fontId="1" fillId="0" borderId="11" xfId="0" applyFont="1" applyFill="1" applyBorder="1" applyAlignment="1" applyProtection="1">
      <alignment vertical="center" wrapText="1"/>
      <protection locked="0"/>
    </xf>
    <xf numFmtId="0" fontId="1" fillId="0" borderId="6" xfId="0" applyFont="1" applyFill="1" applyBorder="1" applyAlignment="1">
      <alignment vertical="center" wrapText="1"/>
    </xf>
    <xf numFmtId="0" fontId="1" fillId="0" borderId="6" xfId="0" applyFont="1" applyFill="1" applyBorder="1" applyAlignment="1" applyProtection="1">
      <alignment vertical="center" shrinkToFit="1"/>
      <protection locked="0"/>
    </xf>
    <xf numFmtId="0" fontId="1" fillId="0" borderId="6" xfId="0" applyFont="1" applyFill="1" applyBorder="1" applyAlignment="1" applyProtection="1">
      <alignment vertical="center" wrapText="1"/>
      <protection locked="0"/>
    </xf>
    <xf numFmtId="0" fontId="1" fillId="0" borderId="6" xfId="0" applyFont="1" applyFill="1" applyBorder="1" applyAlignment="1">
      <alignment vertical="center" shrinkToFit="1"/>
    </xf>
    <xf numFmtId="0" fontId="1" fillId="0" borderId="11" xfId="0" applyFont="1" applyFill="1" applyBorder="1" applyAlignment="1" applyProtection="1">
      <alignment vertical="center" shrinkToFit="1"/>
      <protection locked="0"/>
    </xf>
    <xf numFmtId="194" fontId="1" fillId="0" borderId="6" xfId="0" applyNumberFormat="1" applyFont="1" applyFill="1" applyBorder="1" applyAlignment="1">
      <alignment vertical="center" shrinkToFit="1"/>
    </xf>
    <xf numFmtId="0" fontId="1" fillId="0" borderId="11" xfId="0" applyFont="1" applyFill="1" applyBorder="1" applyAlignment="1">
      <alignment horizontal="center" vertical="center" shrinkToFit="1"/>
    </xf>
    <xf numFmtId="179" fontId="1" fillId="0" borderId="2" xfId="0" applyNumberFormat="1" applyFont="1" applyFill="1" applyBorder="1" applyAlignment="1">
      <alignment vertical="center" shrinkToFit="1"/>
    </xf>
    <xf numFmtId="0" fontId="1" fillId="0" borderId="3" xfId="0" applyFont="1" applyFill="1" applyBorder="1" applyAlignment="1">
      <alignment horizontal="center" vertical="center" shrinkToFit="1"/>
    </xf>
    <xf numFmtId="0" fontId="1" fillId="0" borderId="0" xfId="0" applyFont="1" applyFill="1" applyAlignment="1">
      <alignment vertical="center" shrinkToFit="1"/>
    </xf>
    <xf numFmtId="0" fontId="1" fillId="0" borderId="6"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 fillId="0" borderId="6" xfId="4" applyFont="1" applyFill="1" applyBorder="1" applyAlignment="1">
      <alignment horizontal="center" vertical="center" shrinkToFit="1"/>
    </xf>
    <xf numFmtId="0" fontId="1" fillId="0" borderId="11" xfId="0" applyFont="1" applyFill="1" applyBorder="1" applyAlignment="1" applyProtection="1">
      <alignment vertical="center" wrapText="1" shrinkToFit="1"/>
      <protection locked="0"/>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2"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0" fontId="1" fillId="0" borderId="7" xfId="0" applyFont="1" applyFill="1" applyBorder="1" applyAlignment="1">
      <alignment horizontal="center" vertical="center"/>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wrapText="1"/>
    </xf>
    <xf numFmtId="38" fontId="1" fillId="0" borderId="1" xfId="0" applyNumberFormat="1" applyFont="1" applyFill="1" applyBorder="1" applyAlignment="1">
      <alignment horizontal="center" vertical="center" textRotation="255"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Alignment="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8"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19" xfId="0" applyFont="1" applyFill="1" applyBorder="1" applyAlignment="1">
      <alignment vertical="center"/>
    </xf>
    <xf numFmtId="38" fontId="5" fillId="0" borderId="11" xfId="2" applyFont="1" applyFill="1" applyBorder="1" applyAlignment="1">
      <alignment horizontal="center" vertical="center"/>
    </xf>
    <xf numFmtId="38" fontId="5" fillId="0" borderId="2" xfId="2" applyFont="1" applyFill="1" applyBorder="1" applyAlignment="1">
      <alignment horizontal="center" vertical="center"/>
    </xf>
    <xf numFmtId="38" fontId="5" fillId="0" borderId="3" xfId="2" applyFont="1" applyFill="1" applyBorder="1" applyAlignment="1">
      <alignment horizontal="center" vertical="center"/>
    </xf>
    <xf numFmtId="38" fontId="5" fillId="0" borderId="1" xfId="2" applyFont="1" applyFill="1" applyBorder="1" applyAlignment="1">
      <alignment horizontal="center" vertical="center"/>
    </xf>
    <xf numFmtId="38" fontId="5" fillId="0" borderId="4" xfId="2" applyFont="1" applyFill="1" applyBorder="1" applyAlignment="1">
      <alignment horizontal="center" vertical="center"/>
    </xf>
    <xf numFmtId="38" fontId="5" fillId="0" borderId="12" xfId="2" applyFont="1" applyFill="1" applyBorder="1" applyAlignment="1">
      <alignment horizontal="center" vertical="center"/>
    </xf>
    <xf numFmtId="38" fontId="5" fillId="0" borderId="10" xfId="2" applyFont="1" applyFill="1" applyBorder="1" applyAlignment="1">
      <alignment horizontal="center" vertical="center"/>
    </xf>
    <xf numFmtId="38" fontId="5" fillId="0" borderId="13"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31" xfId="0" applyNumberFormat="1" applyFont="1" applyFill="1" applyBorder="1" applyAlignment="1">
      <alignment horizontal="center" vertical="center"/>
    </xf>
    <xf numFmtId="185" fontId="0" fillId="0" borderId="32"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184" fontId="0" fillId="0" borderId="17" xfId="0" applyNumberFormat="1" applyFont="1" applyFill="1" applyBorder="1" applyAlignment="1">
      <alignment horizontal="center" vertical="center"/>
    </xf>
    <xf numFmtId="0" fontId="0" fillId="0" borderId="19"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0" fillId="0" borderId="1" xfId="2"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wrapTex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10" fillId="0" borderId="1" xfId="2" applyNumberFormat="1" applyFont="1" applyFill="1" applyBorder="1" applyAlignment="1">
      <alignment horizontal="center" vertical="center" textRotation="255" shrinkToFit="1"/>
    </xf>
    <xf numFmtId="0" fontId="10" fillId="0" borderId="5" xfId="0" applyNumberFormat="1" applyFont="1" applyFill="1" applyBorder="1" applyAlignment="1">
      <alignment horizontal="center" vertical="center" textRotation="255" shrinkToFit="1"/>
    </xf>
    <xf numFmtId="0" fontId="10" fillId="0" borderId="7" xfId="0" applyNumberFormat="1" applyFont="1" applyFill="1" applyBorder="1" applyAlignment="1">
      <alignment horizontal="center" vertical="center" textRotation="255" shrinkToFi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10" fillId="0" borderId="5" xfId="2" applyNumberFormat="1" applyFont="1" applyFill="1" applyBorder="1" applyAlignment="1">
      <alignment horizontal="center" vertical="center" textRotation="255" shrinkToFit="1"/>
    </xf>
    <xf numFmtId="0" fontId="10" fillId="0" borderId="7" xfId="2"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13" xfId="0" applyFont="1" applyFill="1" applyBorder="1" applyAlignment="1">
      <alignment vertical="center" wrapText="1" shrinkToFit="1"/>
    </xf>
    <xf numFmtId="0" fontId="1" fillId="0" borderId="17" xfId="0" applyFont="1" applyFill="1" applyBorder="1" applyAlignment="1">
      <alignment vertical="center" wrapText="1" shrinkToFit="1"/>
    </xf>
    <xf numFmtId="0" fontId="1" fillId="0" borderId="19" xfId="0" applyFont="1" applyFill="1" applyBorder="1" applyAlignment="1">
      <alignment vertical="center" wrapText="1" shrinkToFit="1"/>
    </xf>
    <xf numFmtId="0" fontId="1" fillId="0" borderId="18" xfId="0" applyFont="1" applyFill="1" applyBorder="1" applyAlignment="1">
      <alignment vertical="center" wrapText="1" shrinkToFit="1"/>
    </xf>
    <xf numFmtId="38" fontId="7" fillId="0" borderId="41" xfId="2" applyFont="1" applyFill="1" applyBorder="1" applyAlignment="1" applyProtection="1">
      <alignment horizontal="center" vertical="center" wrapText="1"/>
    </xf>
    <xf numFmtId="38" fontId="7" fillId="0" borderId="42" xfId="2" applyFont="1" applyFill="1" applyBorder="1" applyAlignment="1" applyProtection="1">
      <alignment horizontal="center" vertical="center" wrapText="1"/>
    </xf>
    <xf numFmtId="38" fontId="7" fillId="0" borderId="43" xfId="2" applyFont="1" applyFill="1" applyBorder="1" applyAlignment="1" applyProtection="1">
      <alignment horizontal="center" vertical="center" wrapText="1"/>
    </xf>
    <xf numFmtId="38" fontId="7" fillId="0" borderId="48" xfId="2" applyFont="1" applyFill="1" applyBorder="1" applyAlignment="1" applyProtection="1">
      <alignment horizontal="center" vertical="center" wrapText="1"/>
    </xf>
    <xf numFmtId="38" fontId="7" fillId="0" borderId="38" xfId="2" applyFont="1" applyFill="1" applyBorder="1" applyAlignment="1" applyProtection="1">
      <alignment horizontal="center" vertical="center" wrapText="1"/>
    </xf>
    <xf numFmtId="38" fontId="7" fillId="0" borderId="34" xfId="2" applyFont="1" applyFill="1" applyBorder="1" applyAlignment="1" applyProtection="1">
      <alignment horizontal="center" vertical="center" wrapText="1"/>
    </xf>
    <xf numFmtId="38" fontId="7" fillId="0" borderId="1" xfId="2" applyFont="1" applyFill="1" applyBorder="1" applyAlignment="1">
      <alignment horizontal="center" vertical="center" wrapText="1"/>
    </xf>
    <xf numFmtId="38" fontId="7" fillId="0" borderId="5" xfId="2" applyFont="1" applyFill="1" applyBorder="1" applyAlignment="1">
      <alignment horizontal="center" vertical="center" wrapText="1"/>
    </xf>
    <xf numFmtId="38" fontId="7" fillId="0" borderId="7" xfId="2" applyFont="1" applyFill="1" applyBorder="1" applyAlignment="1">
      <alignment horizontal="center" vertical="center" wrapText="1"/>
    </xf>
    <xf numFmtId="38" fontId="7" fillId="0" borderId="1" xfId="2" applyFont="1" applyFill="1" applyBorder="1" applyAlignment="1">
      <alignment horizontal="center" vertical="center"/>
    </xf>
    <xf numFmtId="38" fontId="7" fillId="0" borderId="5" xfId="2" applyFont="1" applyFill="1" applyBorder="1" applyAlignment="1">
      <alignment horizontal="center" vertical="center"/>
    </xf>
    <xf numFmtId="38" fontId="7" fillId="0" borderId="7" xfId="2" applyFont="1" applyFill="1" applyBorder="1" applyAlignment="1">
      <alignment horizontal="center" vertical="center"/>
    </xf>
    <xf numFmtId="0" fontId="12" fillId="0" borderId="7" xfId="5" applyFont="1" applyFill="1" applyBorder="1" applyAlignment="1">
      <alignment horizontal="center" vertical="center"/>
    </xf>
    <xf numFmtId="38" fontId="7" fillId="0" borderId="1" xfId="2" applyFont="1" applyFill="1" applyBorder="1" applyAlignment="1" applyProtection="1">
      <alignment horizontal="center" vertical="center"/>
    </xf>
    <xf numFmtId="38" fontId="5" fillId="0" borderId="21" xfId="2" applyFont="1" applyFill="1" applyBorder="1" applyAlignment="1" applyProtection="1">
      <alignment horizontal="center" vertical="center"/>
      <protection locked="0"/>
    </xf>
    <xf numFmtId="38" fontId="5" fillId="0" borderId="44" xfId="2"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5"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197" fontId="5" fillId="0" borderId="1" xfId="2" applyNumberFormat="1" applyFont="1" applyFill="1" applyBorder="1" applyAlignment="1" applyProtection="1">
      <alignment horizontal="center" vertical="center" wrapText="1"/>
      <protection locked="0"/>
    </xf>
    <xf numFmtId="197" fontId="5" fillId="0" borderId="7" xfId="0" applyNumberFormat="1" applyFont="1" applyFill="1" applyBorder="1" applyAlignment="1">
      <alignment horizontal="center" vertical="center" wrapText="1"/>
    </xf>
    <xf numFmtId="197" fontId="5" fillId="0" borderId="4" xfId="2" applyNumberFormat="1" applyFont="1" applyFill="1" applyBorder="1" applyAlignment="1" applyProtection="1">
      <alignment horizontal="center" vertical="center" wrapText="1"/>
      <protection locked="0"/>
    </xf>
    <xf numFmtId="197" fontId="5" fillId="0" borderId="9" xfId="0" applyNumberFormat="1" applyFont="1" applyFill="1" applyBorder="1" applyAlignment="1">
      <alignment horizontal="center" vertical="center" wrapText="1"/>
    </xf>
    <xf numFmtId="197" fontId="5" fillId="0" borderId="12" xfId="0" applyNumberFormat="1" applyFont="1" applyFill="1" applyBorder="1" applyAlignment="1">
      <alignment horizontal="center" vertical="center" wrapText="1"/>
    </xf>
    <xf numFmtId="38" fontId="5" fillId="0" borderId="9" xfId="2" applyFont="1" applyFill="1" applyBorder="1" applyAlignment="1" applyProtection="1">
      <protection locked="0"/>
    </xf>
    <xf numFmtId="0" fontId="5" fillId="0" borderId="9" xfId="0" applyFont="1" applyFill="1" applyBorder="1" applyAlignment="1"/>
    <xf numFmtId="38" fontId="8" fillId="0" borderId="19" xfId="2" applyFont="1" applyFill="1" applyBorder="1" applyAlignment="1" applyProtection="1">
      <alignment vertical="center"/>
      <protection locked="0"/>
    </xf>
    <xf numFmtId="38" fontId="5" fillId="0" borderId="6" xfId="2"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197" fontId="5" fillId="0" borderId="3" xfId="2" applyNumberFormat="1" applyFont="1" applyFill="1" applyBorder="1" applyAlignment="1" applyProtection="1">
      <alignment horizontal="center" vertical="center" wrapText="1"/>
      <protection locked="0"/>
    </xf>
    <xf numFmtId="197" fontId="5" fillId="0" borderId="6" xfId="0" applyNumberFormat="1" applyFont="1" applyFill="1" applyBorder="1" applyAlignment="1">
      <alignment horizontal="center" vertical="center" wrapText="1"/>
    </xf>
    <xf numFmtId="197" fontId="5" fillId="0" borderId="6" xfId="2" applyNumberFormat="1" applyFont="1" applyFill="1" applyBorder="1" applyAlignment="1" applyProtection="1">
      <alignment horizontal="center" vertical="center" wrapText="1"/>
      <protection locked="0"/>
    </xf>
    <xf numFmtId="197" fontId="5" fillId="0" borderId="11" xfId="2" applyNumberFormat="1" applyFont="1" applyFill="1" applyBorder="1" applyAlignment="1" applyProtection="1">
      <alignment horizontal="center" vertical="center"/>
      <protection locked="0"/>
    </xf>
    <xf numFmtId="197" fontId="5" fillId="0" borderId="2" xfId="0" applyNumberFormat="1" applyFont="1" applyFill="1" applyBorder="1"/>
    <xf numFmtId="197" fontId="5" fillId="0" borderId="3" xfId="0" applyNumberFormat="1" applyFont="1" applyFill="1" applyBorder="1"/>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cellXfs>
  <cellStyles count="9">
    <cellStyle name="ハイパーリンク" xfId="1" builtinId="8"/>
    <cellStyle name="桁区切り" xfId="2" builtinId="6"/>
    <cellStyle name="桁区切り 2" xfId="3" xr:uid="{00000000-0005-0000-0000-000002000000}"/>
    <cellStyle name="通貨" xfId="8" builtinId="7"/>
    <cellStyle name="標準" xfId="0" builtinId="0"/>
    <cellStyle name="標準_3(4)専用水道の現況" xfId="4" xr:uid="{00000000-0005-0000-0000-000005000000}"/>
    <cellStyle name="標準_3(5)特設水道の現況" xfId="5" xr:uid="{00000000-0005-0000-0000-000006000000}"/>
    <cellStyle name="標準_上水道料金表" xfId="6" xr:uid="{00000000-0005-0000-0000-000007000000}"/>
    <cellStyle name="未定義" xfId="7" xr:uid="{00000000-0005-0000-0000-000008000000}"/>
  </cellStyles>
  <dxfs count="0"/>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63166953528399317"/>
        </c:manualLayout>
      </c:layout>
      <c:lineChart>
        <c:grouping val="standard"/>
        <c:varyColors val="0"/>
        <c:ser>
          <c:idx val="0"/>
          <c:order val="0"/>
          <c:tx>
            <c:strRef>
              <c:f>'元データ（印刷不要）'!$E$1</c:f>
              <c:strCache>
                <c:ptCount val="1"/>
                <c:pt idx="0">
                  <c:v>上水道</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'元データ（印刷不要）'!$D$2:$D$56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'元データ（印刷不要）'!$E$2:$E$56</c:f>
              <c:numCache>
                <c:formatCode>General</c:formatCode>
                <c:ptCount val="55"/>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c:v>
                </c:pt>
                <c:pt idx="33">
                  <c:v>467</c:v>
                </c:pt>
                <c:pt idx="34">
                  <c:v>468</c:v>
                </c:pt>
                <c:pt idx="35">
                  <c:v>463</c:v>
                </c:pt>
                <c:pt idx="36">
                  <c:v>450</c:v>
                </c:pt>
                <c:pt idx="37">
                  <c:v>449</c:v>
                </c:pt>
                <c:pt idx="38">
                  <c:v>440</c:v>
                </c:pt>
                <c:pt idx="39">
                  <c:v>425</c:v>
                </c:pt>
                <c:pt idx="40">
                  <c:v>428</c:v>
                </c:pt>
                <c:pt idx="41">
                  <c:v>416</c:v>
                </c:pt>
                <c:pt idx="42">
                  <c:v>414</c:v>
                </c:pt>
                <c:pt idx="43">
                  <c:v>407</c:v>
                </c:pt>
                <c:pt idx="44">
                  <c:v>405</c:v>
                </c:pt>
                <c:pt idx="45">
                  <c:v>393</c:v>
                </c:pt>
                <c:pt idx="46">
                  <c:v>386</c:v>
                </c:pt>
                <c:pt idx="47">
                  <c:v>390</c:v>
                </c:pt>
                <c:pt idx="48">
                  <c:v>385</c:v>
                </c:pt>
                <c:pt idx="49">
                  <c:v>385</c:v>
                </c:pt>
                <c:pt idx="50">
                  <c:v>377</c:v>
                </c:pt>
                <c:pt idx="51">
                  <c:v>384</c:v>
                </c:pt>
                <c:pt idx="52">
                  <c:v>375</c:v>
                </c:pt>
                <c:pt idx="53">
                  <c:v>375</c:v>
                </c:pt>
                <c:pt idx="54">
                  <c:v>373</c:v>
                </c:pt>
              </c:numCache>
            </c:numRef>
          </c:val>
          <c:smooth val="0"/>
          <c:extLst>
            <c:ext xmlns:c16="http://schemas.microsoft.com/office/drawing/2014/chart" uri="{C3380CC4-5D6E-409C-BE32-E72D297353CC}">
              <c16:uniqueId val="{00000000-4D6E-4A35-A2FB-C0BAB8B2AEB5}"/>
            </c:ext>
          </c:extLst>
        </c:ser>
        <c:ser>
          <c:idx val="1"/>
          <c:order val="1"/>
          <c:tx>
            <c:strRef>
              <c:f>'元データ（印刷不要）'!$F$1</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'元データ（印刷不要）'!$D$2:$D$56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'元データ（印刷不要）'!$F$2:$F$56</c:f>
              <c:numCache>
                <c:formatCode>General</c:formatCode>
                <c:ptCount val="55"/>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456</c:v>
                </c:pt>
                <c:pt idx="33">
                  <c:v>446</c:v>
                </c:pt>
                <c:pt idx="34">
                  <c:v>466</c:v>
                </c:pt>
                <c:pt idx="35">
                  <c:v>470</c:v>
                </c:pt>
                <c:pt idx="36">
                  <c:v>505</c:v>
                </c:pt>
                <c:pt idx="37">
                  <c:v>498</c:v>
                </c:pt>
                <c:pt idx="38">
                  <c:v>494</c:v>
                </c:pt>
                <c:pt idx="39">
                  <c:v>497</c:v>
                </c:pt>
                <c:pt idx="40">
                  <c:v>504</c:v>
                </c:pt>
                <c:pt idx="41">
                  <c:v>535</c:v>
                </c:pt>
                <c:pt idx="42">
                  <c:v>519</c:v>
                </c:pt>
                <c:pt idx="43">
                  <c:v>509</c:v>
                </c:pt>
                <c:pt idx="44">
                  <c:v>501</c:v>
                </c:pt>
                <c:pt idx="45" formatCode="#,##0_);[Red]\(#,##0\)">
                  <c:v>497</c:v>
                </c:pt>
                <c:pt idx="46">
                  <c:v>538</c:v>
                </c:pt>
                <c:pt idx="47">
                  <c:v>524</c:v>
                </c:pt>
                <c:pt idx="48">
                  <c:v>502</c:v>
                </c:pt>
                <c:pt idx="49">
                  <c:v>541</c:v>
                </c:pt>
                <c:pt idx="50">
                  <c:v>552</c:v>
                </c:pt>
                <c:pt idx="51">
                  <c:v>679</c:v>
                </c:pt>
                <c:pt idx="52">
                  <c:v>626</c:v>
                </c:pt>
                <c:pt idx="53">
                  <c:v>590</c:v>
                </c:pt>
                <c:pt idx="54">
                  <c:v>565</c:v>
                </c:pt>
              </c:numCache>
            </c:numRef>
          </c:val>
          <c:smooth val="0"/>
          <c:extLst>
            <c:ext xmlns:c16="http://schemas.microsoft.com/office/drawing/2014/chart" uri="{C3380CC4-5D6E-409C-BE32-E72D297353CC}">
              <c16:uniqueId val="{00000001-4D6E-4A35-A2FB-C0BAB8B2AEB5}"/>
            </c:ext>
          </c:extLst>
        </c:ser>
        <c:dLbls>
          <c:showLegendKey val="0"/>
          <c:showVal val="0"/>
          <c:showCatName val="0"/>
          <c:showSerName val="0"/>
          <c:showPercent val="0"/>
          <c:showBubbleSize val="0"/>
        </c:dLbls>
        <c:marker val="1"/>
        <c:smooth val="0"/>
        <c:axId val="182752768"/>
        <c:axId val="182847360"/>
      </c:lineChart>
      <c:catAx>
        <c:axId val="182752768"/>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590667349153974"/>
              <c:y val="0.8003442340791738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182847360"/>
        <c:crosses val="autoZero"/>
        <c:auto val="1"/>
        <c:lblAlgn val="ctr"/>
        <c:lblOffset val="100"/>
        <c:tickLblSkip val="1"/>
        <c:tickMarkSkip val="1"/>
        <c:noMultiLvlLbl val="0"/>
      </c:catAx>
      <c:valAx>
        <c:axId val="182847360"/>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82752768"/>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strRef>
              <c:f>'元データ（印刷不要）'!$B$1</c:f>
              <c:strCache>
                <c:ptCount val="1"/>
                <c:pt idx="0">
                  <c:v>兵庫県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'元データ（印刷不要）'!$A$2:$A$56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'元データ（印刷不要）'!$B$2:$B$56</c:f>
              <c:numCache>
                <c:formatCode>General</c:formatCode>
                <c:ptCount val="55"/>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99.85</c:v>
                </c:pt>
                <c:pt idx="53">
                  <c:v>99.85</c:v>
                </c:pt>
                <c:pt idx="54">
                  <c:v>99.85</c:v>
                </c:pt>
              </c:numCache>
            </c:numRef>
          </c:val>
          <c:smooth val="0"/>
          <c:extLst>
            <c:ext xmlns:c16="http://schemas.microsoft.com/office/drawing/2014/chart" uri="{C3380CC4-5D6E-409C-BE32-E72D297353CC}">
              <c16:uniqueId val="{00000000-46D2-4B05-B280-3E808E8B3112}"/>
            </c:ext>
          </c:extLst>
        </c:ser>
        <c:ser>
          <c:idx val="1"/>
          <c:order val="1"/>
          <c:tx>
            <c:strRef>
              <c:f>'元データ（印刷不要）'!$C$1</c:f>
              <c:strCache>
                <c:ptCount val="1"/>
                <c:pt idx="0">
                  <c:v>全国</c:v>
                </c:pt>
              </c:strCache>
            </c:strRef>
          </c:tx>
          <c:spPr>
            <a:ln w="12700">
              <a:solidFill>
                <a:srgbClr val="FF0000"/>
              </a:solidFill>
            </a:ln>
          </c:spPr>
          <c:marker>
            <c:symbol val="circle"/>
            <c:size val="5"/>
            <c:spPr>
              <a:solidFill>
                <a:srgbClr val="FF0000"/>
              </a:solidFill>
              <a:ln>
                <a:solidFill>
                  <a:srgbClr val="FF0000"/>
                </a:solidFill>
              </a:ln>
            </c:spPr>
          </c:marker>
          <c:cat>
            <c:strRef>
              <c:f>'元データ（印刷不要）'!$A$2:$A$56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'元データ（印刷不要）'!$C$2:$C$55</c:f>
              <c:numCache>
                <c:formatCode>General</c:formatCode>
                <c:ptCount val="54"/>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pt idx="53">
                  <c:v>98</c:v>
                </c:pt>
              </c:numCache>
            </c:numRef>
          </c:val>
          <c:smooth val="0"/>
          <c:extLst>
            <c:ext xmlns:c16="http://schemas.microsoft.com/office/drawing/2014/chart" uri="{C3380CC4-5D6E-409C-BE32-E72D297353CC}">
              <c16:uniqueId val="{00000001-46D2-4B05-B280-3E808E8B3112}"/>
            </c:ext>
          </c:extLst>
        </c:ser>
        <c:dLbls>
          <c:showLegendKey val="0"/>
          <c:showVal val="0"/>
          <c:showCatName val="0"/>
          <c:showSerName val="0"/>
          <c:showPercent val="0"/>
          <c:showBubbleSize val="0"/>
        </c:dLbls>
        <c:marker val="1"/>
        <c:smooth val="0"/>
        <c:axId val="244119424"/>
        <c:axId val="172966272"/>
      </c:lineChart>
      <c:catAx>
        <c:axId val="244119424"/>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72966272"/>
        <c:crosses val="autoZero"/>
        <c:auto val="1"/>
        <c:lblAlgn val="ctr"/>
        <c:lblOffset val="100"/>
        <c:tickLblSkip val="1"/>
        <c:tickMarkSkip val="1"/>
        <c:noMultiLvlLbl val="0"/>
      </c:catAx>
      <c:valAx>
        <c:axId val="172966272"/>
        <c:scaling>
          <c:orientation val="minMax"/>
          <c:max val="105"/>
          <c:min val="60"/>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4119424"/>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&amp;C-3-</c:oddFooter>
    </c:headerFooter>
    <c:pageMargins b="0.98425196850393704" l="0.74803149606299213" r="0.74803149606299213" t="0.98425196850393704" header="0.51181102362204722" footer="0.51181102362204722"/>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7176938369781309"/>
          <c:y val="2.19435736677115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197481776010602E-2"/>
          <c:y val="0.17136919013649937"/>
          <c:w val="0.84029158383035119"/>
          <c:h val="0.67293724648055353"/>
        </c:manualLayout>
      </c:layout>
      <c:lineChart>
        <c:grouping val="standard"/>
        <c:varyColors val="0"/>
        <c:ser>
          <c:idx val="0"/>
          <c:order val="0"/>
          <c:tx>
            <c:strRef>
              <c:f>'元データ（印刷不要）'!$I$1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'元データ（印刷不要）'!$G$2:$G$56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'元データ（印刷不要）'!$I$2:$I$56</c:f>
              <c:numCache>
                <c:formatCode>General</c:formatCode>
                <c:ptCount val="55"/>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pt idx="54">
                  <c:v>2704</c:v>
                </c:pt>
              </c:numCache>
            </c:numRef>
          </c:val>
          <c:smooth val="0"/>
          <c:extLst>
            <c:ext xmlns:c16="http://schemas.microsoft.com/office/drawing/2014/chart" uri="{C3380CC4-5D6E-409C-BE32-E72D297353CC}">
              <c16:uniqueId val="{00000000-BBE2-4CCB-9396-F2C2E2E6B6C2}"/>
            </c:ext>
          </c:extLst>
        </c:ser>
        <c:dLbls>
          <c:showLegendKey val="0"/>
          <c:showVal val="0"/>
          <c:showCatName val="0"/>
          <c:showSerName val="0"/>
          <c:showPercent val="0"/>
          <c:showBubbleSize val="0"/>
        </c:dLbls>
        <c:marker val="1"/>
        <c:smooth val="0"/>
        <c:axId val="179713152"/>
        <c:axId val="179715456"/>
      </c:lineChart>
      <c:catAx>
        <c:axId val="179713152"/>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8310139165009941"/>
              <c:y val="0.905957429302528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79715456"/>
        <c:crosses val="autoZero"/>
        <c:auto val="1"/>
        <c:lblAlgn val="ctr"/>
        <c:lblOffset val="100"/>
        <c:tickLblSkip val="1"/>
        <c:tickMarkSkip val="1"/>
        <c:noMultiLvlLbl val="0"/>
      </c:catAx>
      <c:valAx>
        <c:axId val="179715456"/>
        <c:scaling>
          <c:orientation val="minMax"/>
          <c:max val="30000"/>
          <c:min val="1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79713152"/>
        <c:crosses val="autoZero"/>
        <c:crossBetween val="midCat"/>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56461232604373757"/>
          <c:y val="0.66457778984523486"/>
          <c:w val="0.18661365142478464"/>
          <c:h val="6.6871374620492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tx>
            <c:strRef>
              <c:f>'元データ（印刷不要）'!$I$1</c:f>
              <c:strCache>
                <c:ptCount val="1"/>
                <c:pt idx="0">
                  <c:v>簡易水道</c:v>
                </c:pt>
              </c:strCache>
            </c:strRef>
          </c:tx>
          <c:spPr>
            <a:ln w="12700">
              <a:solidFill>
                <a:srgbClr val="FF0000"/>
              </a:solidFill>
              <a:prstDash val="solid"/>
            </a:ln>
          </c:spPr>
          <c:marker>
            <c:symbol val="triangle"/>
            <c:size val="5"/>
            <c:spPr>
              <a:solidFill>
                <a:srgbClr val="FF0000"/>
              </a:solidFill>
              <a:ln>
                <a:solidFill>
                  <a:srgbClr val="FF0000"/>
                </a:solidFill>
                <a:prstDash val="solid"/>
              </a:ln>
            </c:spPr>
          </c:marker>
          <c:val>
            <c:numRef>
              <c:f>'元データ（印刷不要）'!$I$2:$I$38</c:f>
              <c:numCache>
                <c:formatCode>General</c:formatCode>
                <c:ptCount val="37"/>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27585</c:v>
                </c:pt>
                <c:pt idx="31">
                  <c:v>28396</c:v>
                </c:pt>
                <c:pt idx="32">
                  <c:v>27974</c:v>
                </c:pt>
                <c:pt idx="33">
                  <c:v>27122</c:v>
                </c:pt>
                <c:pt idx="34">
                  <c:v>27667</c:v>
                </c:pt>
                <c:pt idx="35">
                  <c:v>26730</c:v>
                </c:pt>
                <c:pt idx="36">
                  <c:v>25928</c:v>
                </c:pt>
              </c:numCache>
            </c:numRef>
          </c:val>
          <c:smooth val="0"/>
          <c:extLs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CE4-4050-A09C-76A7E16F078E}"/>
            </c:ext>
          </c:extLst>
        </c:ser>
        <c:dLbls>
          <c:showLegendKey val="0"/>
          <c:showVal val="0"/>
          <c:showCatName val="0"/>
          <c:showSerName val="0"/>
          <c:showPercent val="0"/>
          <c:showBubbleSize val="0"/>
        </c:dLbls>
        <c:marker val="1"/>
        <c:smooth val="0"/>
        <c:axId val="179736576"/>
        <c:axId val="179738880"/>
      </c:lineChart>
      <c:catAx>
        <c:axId val="17973657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79738880"/>
        <c:crosses val="autoZero"/>
        <c:auto val="1"/>
        <c:lblAlgn val="ctr"/>
        <c:lblOffset val="100"/>
        <c:tickLblSkip val="1"/>
        <c:tickMarkSkip val="1"/>
        <c:noMultiLvlLbl val="0"/>
      </c:catAx>
      <c:valAx>
        <c:axId val="17973888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7973657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050" b="0" i="0" u="none" strike="noStrike" baseline="0">
                <a:solidFill>
                  <a:srgbClr val="000000"/>
                </a:solidFill>
                <a:latin typeface="ＭＳ Ｐゴシック"/>
                <a:ea typeface="ＭＳ Ｐゴシック"/>
              </a:rPr>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'元データ（印刷不要）'!$H$1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'元データ（印刷不要）'!$G$2:$G$56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'元データ（印刷不要）'!$H$2:$H$56</c:f>
              <c:numCache>
                <c:formatCode>General</c:formatCode>
                <c:ptCount val="55"/>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703990</c:v>
                </c:pt>
                <c:pt idx="44">
                  <c:v>691350</c:v>
                </c:pt>
                <c:pt idx="45">
                  <c:v>684914</c:v>
                </c:pt>
                <c:pt idx="46">
                  <c:v>688473</c:v>
                </c:pt>
                <c:pt idx="47">
                  <c:v>679033</c:v>
                </c:pt>
                <c:pt idx="48">
                  <c:v>673704</c:v>
                </c:pt>
                <c:pt idx="49">
                  <c:v>669198</c:v>
                </c:pt>
                <c:pt idx="50">
                  <c:v>661652</c:v>
                </c:pt>
                <c:pt idx="51">
                  <c:v>654804</c:v>
                </c:pt>
                <c:pt idx="52">
                  <c:v>656221</c:v>
                </c:pt>
                <c:pt idx="53">
                  <c:v>665735</c:v>
                </c:pt>
                <c:pt idx="54">
                  <c:v>654588</c:v>
                </c:pt>
              </c:numCache>
            </c:numRef>
          </c:val>
          <c:smooth val="0"/>
          <c:extLst>
            <c:ext xmlns:c16="http://schemas.microsoft.com/office/drawing/2014/chart" uri="{C3380CC4-5D6E-409C-BE32-E72D297353CC}">
              <c16:uniqueId val="{00000000-98DA-4C78-BEB3-777D97F74602}"/>
            </c:ext>
          </c:extLst>
        </c:ser>
        <c:dLbls>
          <c:showLegendKey val="0"/>
          <c:showVal val="0"/>
          <c:showCatName val="0"/>
          <c:showSerName val="0"/>
          <c:showPercent val="0"/>
          <c:showBubbleSize val="0"/>
        </c:dLbls>
        <c:marker val="1"/>
        <c:smooth val="0"/>
        <c:axId val="179747840"/>
        <c:axId val="179750400"/>
      </c:lineChart>
      <c:catAx>
        <c:axId val="179747840"/>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ＭＳ Ｐゴシック"/>
                <a:ea typeface="ＭＳ Ｐゴシック"/>
                <a:cs typeface="ＭＳ Ｐゴシック"/>
              </a:defRPr>
            </a:pPr>
            <a:endParaRPr lang="ja-JP"/>
          </a:p>
        </c:txPr>
        <c:crossAx val="179750400"/>
        <c:crosses val="autoZero"/>
        <c:auto val="1"/>
        <c:lblAlgn val="ctr"/>
        <c:lblOffset val="100"/>
        <c:tickLblSkip val="1"/>
        <c:tickMarkSkip val="1"/>
        <c:noMultiLvlLbl val="0"/>
      </c:catAx>
      <c:valAx>
        <c:axId val="179750400"/>
        <c:scaling>
          <c:orientation val="minMax"/>
          <c:max val="800000"/>
          <c:min val="3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79747840"/>
        <c:crosses val="autoZero"/>
        <c:crossBetween val="midCat"/>
        <c:majorUnit val="5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5913822373845976"/>
          <c:y val="0.59547129424355938"/>
          <c:w val="0.1650924024640657"/>
          <c:h val="6.9035496776495175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2336468221846102"/>
          <c:y val="0.17439293598233996"/>
          <c:w val="0.82679206220717738"/>
          <c:h val="0.71633554083885209"/>
        </c:manualLayout>
      </c:layout>
      <c:lineChart>
        <c:grouping val="standard"/>
        <c:varyColors val="0"/>
        <c:ser>
          <c:idx val="1"/>
          <c:order val="0"/>
          <c:tx>
            <c:strRef>
              <c:f>'元データ（印刷不要）'!$K$1</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'元データ（印刷不要）'!$J$2:$J$56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'元データ（印刷不要）'!$K$2:$K$56</c:f>
              <c:numCache>
                <c:formatCode>General</c:formatCode>
                <c:ptCount val="55"/>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2236638</c:v>
                </c:pt>
                <c:pt idx="43">
                  <c:v>2204488</c:v>
                </c:pt>
                <c:pt idx="44">
                  <c:v>2194782</c:v>
                </c:pt>
                <c:pt idx="45">
                  <c:v>2137907</c:v>
                </c:pt>
                <c:pt idx="46">
                  <c:v>2100586</c:v>
                </c:pt>
                <c:pt idx="47">
                  <c:v>2119737</c:v>
                </c:pt>
                <c:pt idx="48">
                  <c:v>2087756</c:v>
                </c:pt>
                <c:pt idx="49">
                  <c:v>2082024</c:v>
                </c:pt>
                <c:pt idx="50">
                  <c:v>2039062</c:v>
                </c:pt>
                <c:pt idx="51">
                  <c:v>2085205</c:v>
                </c:pt>
                <c:pt idx="52">
                  <c:v>2034282</c:v>
                </c:pt>
                <c:pt idx="53">
                  <c:v>2045322</c:v>
                </c:pt>
                <c:pt idx="54">
                  <c:v>2029381</c:v>
                </c:pt>
              </c:numCache>
            </c:numRef>
          </c:val>
          <c:smooth val="0"/>
          <c:extLst>
            <c:ext xmlns:c16="http://schemas.microsoft.com/office/drawing/2014/chart" uri="{C3380CC4-5D6E-409C-BE32-E72D297353CC}">
              <c16:uniqueId val="{00000000-55B5-4A17-A9CE-2F0A7BCBB96B}"/>
            </c:ext>
          </c:extLst>
        </c:ser>
        <c:dLbls>
          <c:showLegendKey val="0"/>
          <c:showVal val="0"/>
          <c:showCatName val="0"/>
          <c:showSerName val="0"/>
          <c:showPercent val="0"/>
          <c:showBubbleSize val="0"/>
        </c:dLbls>
        <c:marker val="1"/>
        <c:smooth val="0"/>
        <c:axId val="179758976"/>
        <c:axId val="179761536"/>
      </c:lineChart>
      <c:catAx>
        <c:axId val="179758976"/>
        <c:scaling>
          <c:orientation val="minMax"/>
        </c:scaling>
        <c:delete val="0"/>
        <c:axPos val="b"/>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79761536"/>
        <c:crosses val="autoZero"/>
        <c:auto val="1"/>
        <c:lblAlgn val="ctr"/>
        <c:lblOffset val="100"/>
        <c:tickLblSkip val="1"/>
        <c:tickMarkSkip val="1"/>
        <c:noMultiLvlLbl val="0"/>
      </c:catAx>
      <c:valAx>
        <c:axId val="179761536"/>
        <c:scaling>
          <c:orientation val="minMax"/>
          <c:max val="3000000"/>
          <c:min val="100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179758976"/>
        <c:crosses val="autoZero"/>
        <c:crossBetween val="midCat"/>
        <c:majorUnit val="20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7289778497314012"/>
          <c:y val="0.58940397350993379"/>
          <c:w val="0.1502803738317757"/>
          <c:h val="7.0635657297804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一日最大給水量（千m3/日）</a:t>
            </a:r>
          </a:p>
        </c:rich>
      </c:tx>
      <c:layout>
        <c:manualLayout>
          <c:xMode val="edge"/>
          <c:yMode val="edge"/>
          <c:x val="0.32447817836812143"/>
          <c:y val="3.154574132492113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1081593927893736E-2"/>
          <c:y val="0.16298633017875921"/>
          <c:w val="0.82732447817836807"/>
          <c:h val="0.68874868559411151"/>
        </c:manualLayout>
      </c:layout>
      <c:lineChart>
        <c:grouping val="standard"/>
        <c:varyColors val="0"/>
        <c:ser>
          <c:idx val="1"/>
          <c:order val="0"/>
          <c:tx>
            <c:strRef>
              <c:f>'元データ（印刷不要）'!$L$1</c:f>
              <c:strCache>
                <c:ptCount val="1"/>
                <c:pt idx="0">
                  <c:v>簡易水道</c:v>
                </c:pt>
              </c:strCache>
            </c:strRef>
          </c:tx>
          <c:spPr>
            <a:ln w="12700">
              <a:solidFill>
                <a:srgbClr val="FF0000"/>
              </a:solidFill>
            </a:ln>
          </c:spPr>
          <c:marker>
            <c:symbol val="triangle"/>
            <c:size val="5"/>
            <c:spPr>
              <a:solidFill>
                <a:srgbClr val="FF0000"/>
              </a:solidFill>
              <a:ln>
                <a:solidFill>
                  <a:srgbClr val="FF0000"/>
                </a:solidFill>
              </a:ln>
            </c:spPr>
          </c:marker>
          <c:cat>
            <c:strRef>
              <c:f>'元データ（印刷不要）'!$J$2:$J$56</c:f>
              <c:strCache>
                <c:ptCount val="55"/>
                <c:pt idx="0">
                  <c:v>39</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元</c:v>
                </c:pt>
                <c:pt idx="26">
                  <c:v>2</c:v>
                </c:pt>
                <c:pt idx="27">
                  <c:v>3</c:v>
                </c:pt>
                <c:pt idx="28">
                  <c:v>4</c:v>
                </c:pt>
                <c:pt idx="29">
                  <c:v>5</c:v>
                </c:pt>
                <c:pt idx="30">
                  <c:v>6</c:v>
                </c:pt>
                <c:pt idx="31">
                  <c:v>7</c:v>
                </c:pt>
                <c:pt idx="32">
                  <c:v>8</c:v>
                </c:pt>
                <c:pt idx="33">
                  <c:v>9</c:v>
                </c:pt>
                <c:pt idx="34">
                  <c:v>10</c:v>
                </c:pt>
                <c:pt idx="35">
                  <c:v>11</c:v>
                </c:pt>
                <c:pt idx="36">
                  <c:v>12</c:v>
                </c:pt>
                <c:pt idx="37">
                  <c:v>13</c:v>
                </c:pt>
                <c:pt idx="38">
                  <c:v>14</c:v>
                </c:pt>
                <c:pt idx="39">
                  <c:v>15</c:v>
                </c:pt>
                <c:pt idx="40">
                  <c:v>16</c:v>
                </c:pt>
                <c:pt idx="41">
                  <c:v>17</c:v>
                </c:pt>
                <c:pt idx="42">
                  <c:v>18</c:v>
                </c:pt>
                <c:pt idx="43">
                  <c:v>19</c:v>
                </c:pt>
                <c:pt idx="44">
                  <c:v>20</c:v>
                </c:pt>
                <c:pt idx="45">
                  <c:v>21</c:v>
                </c:pt>
                <c:pt idx="46">
                  <c:v>22</c:v>
                </c:pt>
                <c:pt idx="47">
                  <c:v>23</c:v>
                </c:pt>
                <c:pt idx="48">
                  <c:v>24</c:v>
                </c:pt>
                <c:pt idx="49">
                  <c:v>25</c:v>
                </c:pt>
                <c:pt idx="50">
                  <c:v>26</c:v>
                </c:pt>
                <c:pt idx="51">
                  <c:v>27</c:v>
                </c:pt>
                <c:pt idx="52">
                  <c:v>28</c:v>
                </c:pt>
                <c:pt idx="53">
                  <c:v>29</c:v>
                </c:pt>
                <c:pt idx="54">
                  <c:v>30</c:v>
                </c:pt>
              </c:strCache>
            </c:strRef>
          </c:cat>
          <c:val>
            <c:numRef>
              <c:f>'元データ（印刷不要）'!$L$2:$L$56</c:f>
              <c:numCache>
                <c:formatCode>General</c:formatCode>
                <c:ptCount val="55"/>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c:v>
                </c:pt>
                <c:pt idx="47">
                  <c:v>65787</c:v>
                </c:pt>
                <c:pt idx="48">
                  <c:v>61944</c:v>
                </c:pt>
                <c:pt idx="49">
                  <c:v>65294</c:v>
                </c:pt>
                <c:pt idx="50">
                  <c:v>54192</c:v>
                </c:pt>
                <c:pt idx="51">
                  <c:v>50623</c:v>
                </c:pt>
                <c:pt idx="52">
                  <c:v>45278</c:v>
                </c:pt>
                <c:pt idx="53">
                  <c:v>9897</c:v>
                </c:pt>
                <c:pt idx="54">
                  <c:v>9314</c:v>
                </c:pt>
              </c:numCache>
            </c:numRef>
          </c:val>
          <c:smooth val="0"/>
          <c:extLst>
            <c:ext xmlns:c16="http://schemas.microsoft.com/office/drawing/2014/chart" uri="{C3380CC4-5D6E-409C-BE32-E72D297353CC}">
              <c16:uniqueId val="{00000000-47B6-46EE-81BF-5167D844FF35}"/>
            </c:ext>
          </c:extLst>
        </c:ser>
        <c:dLbls>
          <c:showLegendKey val="0"/>
          <c:showVal val="0"/>
          <c:showCatName val="0"/>
          <c:showSerName val="0"/>
          <c:showPercent val="0"/>
          <c:showBubbleSize val="0"/>
        </c:dLbls>
        <c:marker val="1"/>
        <c:smooth val="0"/>
        <c:axId val="181027584"/>
        <c:axId val="181029888"/>
      </c:lineChart>
      <c:catAx>
        <c:axId val="181027584"/>
        <c:scaling>
          <c:orientation val="minMax"/>
        </c:scaling>
        <c:delete val="0"/>
        <c:axPos val="b"/>
        <c:title>
          <c:tx>
            <c:rich>
              <a:bodyPr/>
              <a:lstStyle/>
              <a:p>
                <a:pPr>
                  <a:defRPr sz="5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6869070208728653"/>
              <c:y val="0.9085173501577287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ＭＳ Ｐゴシック"/>
                <a:ea typeface="ＭＳ Ｐゴシック"/>
                <a:cs typeface="ＭＳ Ｐゴシック"/>
              </a:defRPr>
            </a:pPr>
            <a:endParaRPr lang="ja-JP"/>
          </a:p>
        </c:txPr>
        <c:crossAx val="181029888"/>
        <c:crosses val="autoZero"/>
        <c:auto val="1"/>
        <c:lblAlgn val="ctr"/>
        <c:lblOffset val="100"/>
        <c:tickLblSkip val="1"/>
        <c:tickMarkSkip val="1"/>
        <c:noMultiLvlLbl val="0"/>
      </c:catAx>
      <c:valAx>
        <c:axId val="181029888"/>
        <c:scaling>
          <c:orientation val="minMax"/>
          <c:max val="120000"/>
          <c:min val="40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181027584"/>
        <c:crosses val="autoZero"/>
        <c:crossBetween val="midCat"/>
        <c:majorUnit val="10000"/>
        <c:dispUnits>
          <c:builtInUnit val="thousands"/>
        </c:dispUnits>
      </c:valAx>
      <c:spPr>
        <a:solidFill>
          <a:srgbClr val="FFFFFF"/>
        </a:solid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03415559772296"/>
          <c:y val="0.62145110410094639"/>
          <c:w val="0.17811511701454777"/>
          <c:h val="6.7293276037656183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108857</xdr:rowOff>
    </xdr:from>
    <xdr:to>
      <xdr:col>10</xdr:col>
      <xdr:colOff>28575</xdr:colOff>
      <xdr:row>58</xdr:row>
      <xdr:rowOff>155121</xdr:rowOff>
    </xdr:to>
    <xdr:graphicFrame macro="">
      <xdr:nvGraphicFramePr>
        <xdr:cNvPr id="2099" name="グラフ 5">
          <a:extLst>
            <a:ext uri="{FF2B5EF4-FFF2-40B4-BE49-F238E27FC236}">
              <a16:creationId xmlns:a16="http://schemas.microsoft.com/office/drawing/2014/main" id="{00000000-0008-0000-03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a:extLst>
            <a:ext uri="{FF2B5EF4-FFF2-40B4-BE49-F238E27FC236}">
              <a16:creationId xmlns:a16="http://schemas.microsoft.com/office/drawing/2014/main" id="{00000000-0008-0000-03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152400</xdr:rowOff>
    </xdr:from>
    <xdr:to>
      <xdr:col>6</xdr:col>
      <xdr:colOff>676275</xdr:colOff>
      <xdr:row>36</xdr:row>
      <xdr:rowOff>104775</xdr:rowOff>
    </xdr:to>
    <xdr:graphicFrame macro="">
      <xdr:nvGraphicFramePr>
        <xdr:cNvPr id="1152" name="グラフ 15">
          <a:extLst>
            <a:ext uri="{FF2B5EF4-FFF2-40B4-BE49-F238E27FC236}">
              <a16:creationId xmlns:a16="http://schemas.microsoft.com/office/drawing/2014/main" id="{00000000-0008-0000-0400-00008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657225</xdr:colOff>
      <xdr:row>0</xdr:row>
      <xdr:rowOff>0</xdr:rowOff>
    </xdr:to>
    <xdr:graphicFrame macro="">
      <xdr:nvGraphicFramePr>
        <xdr:cNvPr id="1153" name="グラフ 1">
          <a:extLst>
            <a:ext uri="{FF2B5EF4-FFF2-40B4-BE49-F238E27FC236}">
              <a16:creationId xmlns:a16="http://schemas.microsoft.com/office/drawing/2014/main" id="{00000000-0008-0000-04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95250</xdr:rowOff>
    </xdr:from>
    <xdr:to>
      <xdr:col>6</xdr:col>
      <xdr:colOff>523875</xdr:colOff>
      <xdr:row>17</xdr:row>
      <xdr:rowOff>123825</xdr:rowOff>
    </xdr:to>
    <xdr:graphicFrame macro="">
      <xdr:nvGraphicFramePr>
        <xdr:cNvPr id="1154" name="グラフ 14">
          <a:extLst>
            <a:ext uri="{FF2B5EF4-FFF2-40B4-BE49-F238E27FC236}">
              <a16:creationId xmlns:a16="http://schemas.microsoft.com/office/drawing/2014/main" id="{00000000-0008-0000-04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352425</xdr:colOff>
      <xdr:row>0</xdr:row>
      <xdr:rowOff>104775</xdr:rowOff>
    </xdr:from>
    <xdr:to>
      <xdr:col>13</xdr:col>
      <xdr:colOff>647700</xdr:colOff>
      <xdr:row>17</xdr:row>
      <xdr:rowOff>66675</xdr:rowOff>
    </xdr:to>
    <xdr:graphicFrame macro="">
      <xdr:nvGraphicFramePr>
        <xdr:cNvPr id="1155" name="グラフ 16">
          <a:extLst>
            <a:ext uri="{FF2B5EF4-FFF2-40B4-BE49-F238E27FC236}">
              <a16:creationId xmlns:a16="http://schemas.microsoft.com/office/drawing/2014/main" id="{00000000-0008-0000-0400-00008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581025</xdr:colOff>
      <xdr:row>18</xdr:row>
      <xdr:rowOff>152400</xdr:rowOff>
    </xdr:from>
    <xdr:to>
      <xdr:col>14</xdr:col>
      <xdr:colOff>114300</xdr:colOff>
      <xdr:row>36</xdr:row>
      <xdr:rowOff>85725</xdr:rowOff>
    </xdr:to>
    <xdr:graphicFrame macro="">
      <xdr:nvGraphicFramePr>
        <xdr:cNvPr id="1156" name="グラフ 17">
          <a:extLst>
            <a:ext uri="{FF2B5EF4-FFF2-40B4-BE49-F238E27FC236}">
              <a16:creationId xmlns:a16="http://schemas.microsoft.com/office/drawing/2014/main" id="{00000000-0008-0000-0400-00008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39</xdr:row>
      <xdr:rowOff>0</xdr:rowOff>
    </xdr:from>
    <xdr:to>
      <xdr:col>3</xdr:col>
      <xdr:colOff>142875</xdr:colOff>
      <xdr:row>39</xdr:row>
      <xdr:rowOff>0</xdr:rowOff>
    </xdr:to>
    <xdr:sp macro="" textlink="">
      <xdr:nvSpPr>
        <xdr:cNvPr id="2" name="AutoShape 1">
          <a:extLst>
            <a:ext uri="{FF2B5EF4-FFF2-40B4-BE49-F238E27FC236}">
              <a16:creationId xmlns:a16="http://schemas.microsoft.com/office/drawing/2014/main" id="{00000000-0008-0000-1400-000002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3" name="AutoShape 2">
          <a:extLst>
            <a:ext uri="{FF2B5EF4-FFF2-40B4-BE49-F238E27FC236}">
              <a16:creationId xmlns:a16="http://schemas.microsoft.com/office/drawing/2014/main" id="{00000000-0008-0000-1400-000003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4" name="AutoShape 3">
          <a:extLst>
            <a:ext uri="{FF2B5EF4-FFF2-40B4-BE49-F238E27FC236}">
              <a16:creationId xmlns:a16="http://schemas.microsoft.com/office/drawing/2014/main" id="{00000000-0008-0000-1400-000004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5" name="AutoShape 4">
          <a:extLst>
            <a:ext uri="{FF2B5EF4-FFF2-40B4-BE49-F238E27FC236}">
              <a16:creationId xmlns:a16="http://schemas.microsoft.com/office/drawing/2014/main" id="{00000000-0008-0000-1400-000005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6" name="AutoShape 5">
          <a:extLst>
            <a:ext uri="{FF2B5EF4-FFF2-40B4-BE49-F238E27FC236}">
              <a16:creationId xmlns:a16="http://schemas.microsoft.com/office/drawing/2014/main" id="{00000000-0008-0000-1400-000006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7" name="AutoShape 6">
          <a:extLst>
            <a:ext uri="{FF2B5EF4-FFF2-40B4-BE49-F238E27FC236}">
              <a16:creationId xmlns:a16="http://schemas.microsoft.com/office/drawing/2014/main" id="{00000000-0008-0000-1400-000007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139700</xdr:colOff>
          <xdr:row>50</xdr:row>
          <xdr:rowOff>12700</xdr:rowOff>
        </xdr:from>
        <xdr:to>
          <xdr:col>25</xdr:col>
          <xdr:colOff>69850</xdr:colOff>
          <xdr:row>58</xdr:row>
          <xdr:rowOff>212725</xdr:rowOff>
        </xdr:to>
        <xdr:pic>
          <xdr:nvPicPr>
            <xdr:cNvPr id="15" name="図 14">
              <a:extLst>
                <a:ext uri="{FF2B5EF4-FFF2-40B4-BE49-F238E27FC236}">
                  <a16:creationId xmlns:a16="http://schemas.microsoft.com/office/drawing/2014/main" id="{00000000-0008-0000-1400-00000F000000}"/>
                </a:ext>
              </a:extLst>
            </xdr:cNvPr>
            <xdr:cNvPicPr>
              <a:picLocks noChangeAspect="1" noChangeArrowheads="1"/>
              <a:extLst>
                <a:ext uri="{84589F7E-364E-4C9E-8A38-B11213B215E9}">
                  <a14:cameraTool cellRange="'率(印刷不要）'!$A$2:$J$12" spid="_x0000_s34125"/>
                </a:ext>
              </a:extLst>
            </xdr:cNvPicPr>
          </xdr:nvPicPr>
          <xdr:blipFill>
            <a:blip xmlns:r="http://schemas.openxmlformats.org/officeDocument/2006/relationships" r:embed="rId1"/>
            <a:srcRect/>
            <a:stretch>
              <a:fillRect/>
            </a:stretch>
          </xdr:blipFill>
          <xdr:spPr bwMode="auto">
            <a:xfrm>
              <a:off x="1003300" y="16624300"/>
              <a:ext cx="10902950" cy="2130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1500-000001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58" name="Object 2" hidden="1">
              <a:extLst>
                <a:ext uri="{63B3BB69-23CF-44E3-9099-C40C66FF867C}">
                  <a14:compatExt spid="_x0000_s96258"/>
                </a:ext>
                <a:ext uri="{FF2B5EF4-FFF2-40B4-BE49-F238E27FC236}">
                  <a16:creationId xmlns:a16="http://schemas.microsoft.com/office/drawing/2014/main" id="{00000000-0008-0000-1500-000002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 uri="{FF2B5EF4-FFF2-40B4-BE49-F238E27FC236}">
                  <a16:creationId xmlns:a16="http://schemas.microsoft.com/office/drawing/2014/main" id="{00000000-0008-0000-1500-000003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17</xdr:col>
          <xdr:colOff>542925</xdr:colOff>
          <xdr:row>53</xdr:row>
          <xdr:rowOff>95250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1500-000004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2.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 Id="rId9" Type="http://schemas.openxmlformats.org/officeDocument/2006/relationships/oleObject" Target="../embeddings/Microsoft_Word_97_-_2003_Document3.doc"/></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56"/>
  <sheetViews>
    <sheetView workbookViewId="0">
      <pane ySplit="1" topLeftCell="A46" activePane="bottomLeft" state="frozen"/>
      <selection activeCell="H20" sqref="H20"/>
      <selection pane="bottomLeft" activeCell="C55" sqref="C55"/>
    </sheetView>
  </sheetViews>
  <sheetFormatPr defaultRowHeight="13.5"/>
  <sheetData>
    <row r="1" spans="1:12" s="33" customFormat="1" ht="27" customHeight="1">
      <c r="A1" s="45" t="s">
        <v>298</v>
      </c>
      <c r="B1" s="46" t="s">
        <v>561</v>
      </c>
      <c r="C1" s="47" t="s">
        <v>300</v>
      </c>
      <c r="D1" s="45" t="s">
        <v>302</v>
      </c>
      <c r="E1" s="46" t="s">
        <v>303</v>
      </c>
      <c r="F1" s="47" t="s">
        <v>304</v>
      </c>
      <c r="G1" s="45" t="s">
        <v>496</v>
      </c>
      <c r="H1" s="46" t="s">
        <v>303</v>
      </c>
      <c r="I1" s="47" t="s">
        <v>304</v>
      </c>
      <c r="J1" s="45" t="s">
        <v>305</v>
      </c>
      <c r="K1" s="46" t="s">
        <v>303</v>
      </c>
      <c r="L1" s="47" t="s">
        <v>304</v>
      </c>
    </row>
    <row r="2" spans="1:12">
      <c r="A2" s="48">
        <v>39</v>
      </c>
      <c r="B2" s="49">
        <v>79.73</v>
      </c>
      <c r="C2" s="50">
        <v>66.7</v>
      </c>
      <c r="D2" s="48">
        <v>39</v>
      </c>
      <c r="E2" s="49">
        <v>378</v>
      </c>
      <c r="F2" s="50">
        <v>184</v>
      </c>
      <c r="G2" s="48">
        <v>39</v>
      </c>
      <c r="H2" s="49">
        <v>326806</v>
      </c>
      <c r="I2" s="50">
        <v>13333</v>
      </c>
      <c r="J2" s="48">
        <v>39</v>
      </c>
      <c r="K2" s="49">
        <v>1135280</v>
      </c>
      <c r="L2" s="50">
        <v>52184</v>
      </c>
    </row>
    <row r="3" spans="1:12">
      <c r="A3" s="48">
        <v>40</v>
      </c>
      <c r="B3" s="49">
        <v>82.08</v>
      </c>
      <c r="C3" s="50">
        <v>69.400000000000006</v>
      </c>
      <c r="D3" s="48">
        <v>40</v>
      </c>
      <c r="E3" s="49">
        <v>370</v>
      </c>
      <c r="F3" s="50">
        <v>158</v>
      </c>
      <c r="G3" s="48">
        <v>40</v>
      </c>
      <c r="H3" s="49">
        <v>335299</v>
      </c>
      <c r="I3" s="50">
        <v>11899</v>
      </c>
      <c r="J3" s="48">
        <v>40</v>
      </c>
      <c r="K3" s="49">
        <v>1176575</v>
      </c>
      <c r="L3" s="50">
        <v>46571</v>
      </c>
    </row>
    <row r="4" spans="1:12">
      <c r="A4" s="48">
        <v>41</v>
      </c>
      <c r="B4" s="49">
        <v>84.29</v>
      </c>
      <c r="C4" s="50">
        <v>72.2</v>
      </c>
      <c r="D4" s="48">
        <v>41</v>
      </c>
      <c r="E4" s="49">
        <v>394</v>
      </c>
      <c r="F4" s="50">
        <v>232</v>
      </c>
      <c r="G4" s="48">
        <v>41</v>
      </c>
      <c r="H4" s="49">
        <v>367374</v>
      </c>
      <c r="I4" s="50">
        <v>17353</v>
      </c>
      <c r="J4" s="48">
        <v>41</v>
      </c>
      <c r="K4" s="49">
        <v>1314306</v>
      </c>
      <c r="L4" s="50">
        <v>67921</v>
      </c>
    </row>
    <row r="5" spans="1:12">
      <c r="A5" s="48">
        <v>42</v>
      </c>
      <c r="B5" s="49">
        <v>86.7</v>
      </c>
      <c r="C5" s="50">
        <v>74.7</v>
      </c>
      <c r="D5" s="48">
        <v>42</v>
      </c>
      <c r="E5" s="49">
        <v>396</v>
      </c>
      <c r="F5" s="50">
        <v>248</v>
      </c>
      <c r="G5" s="48">
        <v>42</v>
      </c>
      <c r="H5" s="49">
        <v>393634</v>
      </c>
      <c r="I5" s="50">
        <v>18687</v>
      </c>
      <c r="J5" s="48">
        <v>42</v>
      </c>
      <c r="K5" s="49">
        <v>1383237</v>
      </c>
      <c r="L5" s="50">
        <v>73142</v>
      </c>
    </row>
    <row r="6" spans="1:12">
      <c r="A6" s="48">
        <v>43</v>
      </c>
      <c r="B6" s="49">
        <v>88.48</v>
      </c>
      <c r="C6" s="50">
        <v>76.900000000000006</v>
      </c>
      <c r="D6" s="48">
        <v>43</v>
      </c>
      <c r="E6" s="49">
        <v>398</v>
      </c>
      <c r="F6" s="50">
        <v>229</v>
      </c>
      <c r="G6" s="48">
        <v>43</v>
      </c>
      <c r="H6" s="49">
        <v>407977</v>
      </c>
      <c r="I6" s="50">
        <v>15560</v>
      </c>
      <c r="J6" s="48">
        <v>43</v>
      </c>
      <c r="K6" s="49">
        <v>1443233</v>
      </c>
      <c r="L6" s="50">
        <v>71084</v>
      </c>
    </row>
    <row r="7" spans="1:12">
      <c r="A7" s="48">
        <v>44</v>
      </c>
      <c r="B7" s="49">
        <v>90.62</v>
      </c>
      <c r="C7" s="50">
        <v>79</v>
      </c>
      <c r="D7" s="48">
        <v>44</v>
      </c>
      <c r="E7" s="49">
        <v>413</v>
      </c>
      <c r="F7" s="50">
        <v>209</v>
      </c>
      <c r="G7" s="48">
        <v>44</v>
      </c>
      <c r="H7" s="49">
        <v>453655</v>
      </c>
      <c r="I7" s="50">
        <v>16684</v>
      </c>
      <c r="J7" s="48">
        <v>44</v>
      </c>
      <c r="K7" s="49">
        <v>1570690</v>
      </c>
      <c r="L7" s="50">
        <v>63317</v>
      </c>
    </row>
    <row r="8" spans="1:12">
      <c r="A8" s="48">
        <v>45</v>
      </c>
      <c r="B8" s="49">
        <v>91.41</v>
      </c>
      <c r="C8" s="50">
        <v>80.8</v>
      </c>
      <c r="D8" s="48">
        <v>45</v>
      </c>
      <c r="E8" s="49">
        <v>448</v>
      </c>
      <c r="F8" s="50">
        <v>211</v>
      </c>
      <c r="G8" s="48">
        <v>45</v>
      </c>
      <c r="H8" s="49">
        <v>489689</v>
      </c>
      <c r="I8" s="50">
        <v>17072</v>
      </c>
      <c r="J8" s="48">
        <v>45</v>
      </c>
      <c r="K8" s="49">
        <v>1758778</v>
      </c>
      <c r="L8" s="50">
        <v>59374</v>
      </c>
    </row>
    <row r="9" spans="1:12">
      <c r="A9" s="48">
        <v>46</v>
      </c>
      <c r="B9" s="49">
        <v>93.48</v>
      </c>
      <c r="C9" s="50">
        <v>82.7</v>
      </c>
      <c r="D9" s="48">
        <v>46</v>
      </c>
      <c r="E9" s="49">
        <v>443</v>
      </c>
      <c r="F9" s="50">
        <v>228</v>
      </c>
      <c r="G9" s="48">
        <v>46</v>
      </c>
      <c r="H9" s="49">
        <v>516983</v>
      </c>
      <c r="I9" s="50">
        <v>17340</v>
      </c>
      <c r="J9" s="48">
        <v>46</v>
      </c>
      <c r="K9" s="49">
        <v>1817173</v>
      </c>
      <c r="L9" s="50">
        <v>64112</v>
      </c>
    </row>
    <row r="10" spans="1:12">
      <c r="A10" s="48">
        <v>47</v>
      </c>
      <c r="B10" s="49">
        <v>94.12</v>
      </c>
      <c r="C10" s="50">
        <v>84.3</v>
      </c>
      <c r="D10" s="48">
        <v>47</v>
      </c>
      <c r="E10" s="49">
        <v>468</v>
      </c>
      <c r="F10" s="50">
        <v>251</v>
      </c>
      <c r="G10" s="48">
        <v>47</v>
      </c>
      <c r="H10" s="49">
        <v>552264</v>
      </c>
      <c r="I10" s="50">
        <v>18698</v>
      </c>
      <c r="J10" s="48">
        <v>47</v>
      </c>
      <c r="K10" s="49">
        <v>1957262</v>
      </c>
      <c r="L10" s="50">
        <v>74820</v>
      </c>
    </row>
    <row r="11" spans="1:12">
      <c r="A11" s="48">
        <v>48</v>
      </c>
      <c r="B11" s="49">
        <v>94.54</v>
      </c>
      <c r="C11" s="50">
        <v>85.4</v>
      </c>
      <c r="D11" s="48">
        <v>48</v>
      </c>
      <c r="E11" s="49">
        <v>473</v>
      </c>
      <c r="F11" s="50">
        <v>271</v>
      </c>
      <c r="G11" s="48">
        <v>48</v>
      </c>
      <c r="H11" s="49">
        <v>571268</v>
      </c>
      <c r="I11" s="50">
        <v>22749</v>
      </c>
      <c r="J11" s="48">
        <v>48</v>
      </c>
      <c r="K11" s="49">
        <v>2019497</v>
      </c>
      <c r="L11" s="50">
        <v>85211</v>
      </c>
    </row>
    <row r="12" spans="1:12">
      <c r="A12" s="48">
        <v>49</v>
      </c>
      <c r="B12" s="49">
        <v>95.34</v>
      </c>
      <c r="C12" s="50">
        <v>86.7</v>
      </c>
      <c r="D12" s="48">
        <v>49</v>
      </c>
      <c r="E12" s="49">
        <v>470</v>
      </c>
      <c r="F12" s="50">
        <v>263</v>
      </c>
      <c r="G12" s="48">
        <v>49</v>
      </c>
      <c r="H12" s="49">
        <v>574576</v>
      </c>
      <c r="I12" s="50">
        <v>22057</v>
      </c>
      <c r="J12" s="48">
        <v>49</v>
      </c>
      <c r="K12" s="49">
        <v>2055950</v>
      </c>
      <c r="L12" s="50">
        <v>81272</v>
      </c>
    </row>
    <row r="13" spans="1:12">
      <c r="A13" s="48">
        <v>50</v>
      </c>
      <c r="B13" s="49">
        <v>96.15</v>
      </c>
      <c r="C13" s="50">
        <v>87.6</v>
      </c>
      <c r="D13" s="48">
        <v>50</v>
      </c>
      <c r="E13" s="49">
        <v>484</v>
      </c>
      <c r="F13" s="50">
        <v>290</v>
      </c>
      <c r="G13" s="48">
        <v>50</v>
      </c>
      <c r="H13" s="49">
        <v>606908</v>
      </c>
      <c r="I13" s="50">
        <v>24501</v>
      </c>
      <c r="J13" s="48">
        <v>50</v>
      </c>
      <c r="K13" s="49">
        <v>2149801</v>
      </c>
      <c r="L13" s="50">
        <v>95331</v>
      </c>
    </row>
    <row r="14" spans="1:12">
      <c r="A14" s="48">
        <v>51</v>
      </c>
      <c r="B14" s="49">
        <v>96.61</v>
      </c>
      <c r="C14" s="50">
        <v>88.6</v>
      </c>
      <c r="D14" s="48">
        <v>51</v>
      </c>
      <c r="E14" s="49">
        <v>469</v>
      </c>
      <c r="F14" s="50">
        <v>282</v>
      </c>
      <c r="G14" s="48">
        <v>51</v>
      </c>
      <c r="H14" s="49">
        <v>613937</v>
      </c>
      <c r="I14" s="50">
        <v>25507</v>
      </c>
      <c r="J14" s="48">
        <v>51</v>
      </c>
      <c r="K14" s="49">
        <v>2114397</v>
      </c>
      <c r="L14" s="50">
        <v>95423</v>
      </c>
    </row>
    <row r="15" spans="1:12">
      <c r="A15" s="48">
        <v>52</v>
      </c>
      <c r="B15" s="49">
        <v>97.03</v>
      </c>
      <c r="C15" s="50">
        <v>89.4</v>
      </c>
      <c r="D15" s="48">
        <v>52</v>
      </c>
      <c r="E15" s="49">
        <v>493</v>
      </c>
      <c r="F15" s="50">
        <v>276</v>
      </c>
      <c r="G15" s="48">
        <v>52</v>
      </c>
      <c r="H15" s="49">
        <v>628436</v>
      </c>
      <c r="I15" s="50">
        <v>24182</v>
      </c>
      <c r="J15" s="48">
        <v>52</v>
      </c>
      <c r="K15" s="49">
        <v>2260913</v>
      </c>
      <c r="L15" s="50">
        <v>87025</v>
      </c>
    </row>
    <row r="16" spans="1:12">
      <c r="A16" s="48">
        <v>53</v>
      </c>
      <c r="B16" s="49">
        <v>97.48</v>
      </c>
      <c r="C16" s="50">
        <v>90.3</v>
      </c>
      <c r="D16" s="48">
        <v>53</v>
      </c>
      <c r="E16" s="49">
        <v>478</v>
      </c>
      <c r="F16" s="50">
        <v>267</v>
      </c>
      <c r="G16" s="48">
        <v>53</v>
      </c>
      <c r="H16" s="49">
        <v>649479</v>
      </c>
      <c r="I16" s="50">
        <v>22469</v>
      </c>
      <c r="J16" s="48">
        <v>53</v>
      </c>
      <c r="K16" s="49">
        <v>2226041</v>
      </c>
      <c r="L16" s="50">
        <v>80309</v>
      </c>
    </row>
    <row r="17" spans="1:42">
      <c r="A17" s="48">
        <v>54</v>
      </c>
      <c r="B17" s="49">
        <v>97.74</v>
      </c>
      <c r="C17" s="50">
        <v>91</v>
      </c>
      <c r="D17" s="48">
        <v>54</v>
      </c>
      <c r="E17" s="49">
        <v>478</v>
      </c>
      <c r="F17" s="50">
        <v>281</v>
      </c>
      <c r="G17" s="48">
        <v>54</v>
      </c>
      <c r="H17" s="49">
        <v>652165</v>
      </c>
      <c r="I17" s="50">
        <v>23687</v>
      </c>
      <c r="J17" s="48">
        <v>54</v>
      </c>
      <c r="K17" s="49">
        <v>2245384</v>
      </c>
      <c r="L17" s="50">
        <v>84117</v>
      </c>
    </row>
    <row r="18" spans="1:42">
      <c r="A18" s="48">
        <v>55</v>
      </c>
      <c r="B18" s="49">
        <v>98.15</v>
      </c>
      <c r="C18" s="50">
        <v>91.5</v>
      </c>
      <c r="D18" s="48">
        <v>55</v>
      </c>
      <c r="E18" s="49">
        <v>467</v>
      </c>
      <c r="F18" s="50">
        <v>275</v>
      </c>
      <c r="G18" s="48">
        <v>55</v>
      </c>
      <c r="H18" s="49">
        <v>640724</v>
      </c>
      <c r="I18" s="50">
        <v>23025</v>
      </c>
      <c r="J18" s="48">
        <v>55</v>
      </c>
      <c r="K18" s="49">
        <v>2212645</v>
      </c>
      <c r="L18" s="50">
        <v>82268</v>
      </c>
    </row>
    <row r="19" spans="1:42">
      <c r="A19" s="48">
        <v>56</v>
      </c>
      <c r="B19" s="49">
        <v>98.33</v>
      </c>
      <c r="C19" s="50">
        <v>91.9</v>
      </c>
      <c r="D19" s="48">
        <v>56</v>
      </c>
      <c r="E19" s="49">
        <v>490</v>
      </c>
      <c r="F19" s="50">
        <v>301</v>
      </c>
      <c r="G19" s="48">
        <v>56</v>
      </c>
      <c r="H19" s="49">
        <v>661425</v>
      </c>
      <c r="I19" s="50">
        <v>22539</v>
      </c>
      <c r="J19" s="48">
        <v>56</v>
      </c>
      <c r="K19" s="49">
        <v>2341083</v>
      </c>
      <c r="L19" s="50">
        <v>85624</v>
      </c>
    </row>
    <row r="20" spans="1:42">
      <c r="A20" s="48">
        <v>57</v>
      </c>
      <c r="B20" s="49">
        <v>98.55</v>
      </c>
      <c r="C20" s="50">
        <v>92.2</v>
      </c>
      <c r="D20" s="48">
        <v>57</v>
      </c>
      <c r="E20" s="49">
        <v>465</v>
      </c>
      <c r="F20" s="50">
        <v>289</v>
      </c>
      <c r="G20" s="48">
        <v>57</v>
      </c>
      <c r="H20" s="49">
        <v>657540</v>
      </c>
      <c r="I20" s="50">
        <v>22656</v>
      </c>
      <c r="J20" s="48">
        <v>57</v>
      </c>
      <c r="K20" s="49">
        <v>2241393</v>
      </c>
      <c r="L20" s="50">
        <v>81910</v>
      </c>
    </row>
    <row r="21" spans="1:42">
      <c r="A21" s="48">
        <v>58</v>
      </c>
      <c r="B21" s="49">
        <v>98.69</v>
      </c>
      <c r="C21" s="50">
        <v>92.6</v>
      </c>
      <c r="D21" s="48">
        <v>58</v>
      </c>
      <c r="E21" s="49">
        <v>492</v>
      </c>
      <c r="F21" s="50">
        <v>309</v>
      </c>
      <c r="G21" s="48">
        <v>58</v>
      </c>
      <c r="H21" s="49">
        <v>684687</v>
      </c>
      <c r="I21" s="50">
        <v>23662</v>
      </c>
      <c r="J21" s="48">
        <v>58</v>
      </c>
      <c r="K21" s="49">
        <v>2391909</v>
      </c>
      <c r="L21" s="50">
        <v>86584</v>
      </c>
    </row>
    <row r="22" spans="1:42">
      <c r="A22" s="48">
        <v>59</v>
      </c>
      <c r="B22" s="49">
        <v>98.81</v>
      </c>
      <c r="C22" s="50">
        <v>93.1</v>
      </c>
      <c r="D22" s="48">
        <v>59</v>
      </c>
      <c r="E22" s="49">
        <v>483</v>
      </c>
      <c r="F22" s="50">
        <v>330</v>
      </c>
      <c r="G22" s="48">
        <v>59</v>
      </c>
      <c r="H22" s="49">
        <v>688187</v>
      </c>
      <c r="I22" s="50">
        <v>24315</v>
      </c>
      <c r="J22" s="48">
        <v>59</v>
      </c>
      <c r="K22" s="49">
        <v>2368682</v>
      </c>
      <c r="L22" s="50">
        <v>91844</v>
      </c>
    </row>
    <row r="23" spans="1:42">
      <c r="A23" s="48">
        <v>60</v>
      </c>
      <c r="B23" s="49">
        <v>98.82</v>
      </c>
      <c r="C23" s="50">
        <v>93.3</v>
      </c>
      <c r="D23" s="48">
        <v>60</v>
      </c>
      <c r="E23" s="49">
        <v>481</v>
      </c>
      <c r="F23" s="50">
        <v>322</v>
      </c>
      <c r="G23" s="48">
        <v>60</v>
      </c>
      <c r="H23" s="49">
        <v>684501</v>
      </c>
      <c r="I23" s="50">
        <v>22318</v>
      </c>
      <c r="J23" s="48">
        <v>60</v>
      </c>
      <c r="K23" s="49">
        <v>2375479</v>
      </c>
      <c r="L23" s="50">
        <v>86260</v>
      </c>
    </row>
    <row r="24" spans="1:42">
      <c r="A24" s="48">
        <v>61</v>
      </c>
      <c r="B24" s="49">
        <v>98.83</v>
      </c>
      <c r="C24" s="50">
        <v>93.6</v>
      </c>
      <c r="D24" s="48">
        <v>61</v>
      </c>
      <c r="E24" s="49">
        <v>474</v>
      </c>
      <c r="F24" s="50">
        <v>345</v>
      </c>
      <c r="G24" s="48">
        <v>61</v>
      </c>
      <c r="H24" s="49">
        <v>681973</v>
      </c>
      <c r="I24" s="50">
        <v>22883</v>
      </c>
      <c r="J24" s="48">
        <v>61</v>
      </c>
      <c r="K24" s="49">
        <v>2353351</v>
      </c>
      <c r="L24" s="50">
        <v>90762</v>
      </c>
    </row>
    <row r="25" spans="1:42">
      <c r="A25" s="48">
        <v>62</v>
      </c>
      <c r="B25" s="49">
        <v>98.91</v>
      </c>
      <c r="C25" s="50">
        <v>93.9</v>
      </c>
      <c r="D25" s="48">
        <v>62</v>
      </c>
      <c r="E25" s="49">
        <v>462</v>
      </c>
      <c r="F25" s="50">
        <v>341</v>
      </c>
      <c r="G25" s="48">
        <v>62</v>
      </c>
      <c r="H25" s="49">
        <v>690412</v>
      </c>
      <c r="I25" s="50">
        <v>23819</v>
      </c>
      <c r="J25" s="48">
        <v>62</v>
      </c>
      <c r="K25" s="49">
        <v>2306278</v>
      </c>
      <c r="L25" s="50">
        <v>88348</v>
      </c>
    </row>
    <row r="26" spans="1:42">
      <c r="A26" s="48">
        <v>63</v>
      </c>
      <c r="B26" s="49">
        <v>99.03</v>
      </c>
      <c r="C26" s="50">
        <v>94.2</v>
      </c>
      <c r="D26" s="48">
        <v>63</v>
      </c>
      <c r="E26" s="49">
        <v>461</v>
      </c>
      <c r="F26" s="50">
        <v>353</v>
      </c>
      <c r="G26" s="48">
        <v>63</v>
      </c>
      <c r="H26" s="49">
        <v>699123</v>
      </c>
      <c r="I26" s="50">
        <v>23984</v>
      </c>
      <c r="J26" s="48">
        <v>63</v>
      </c>
      <c r="K26" s="49">
        <v>2316924</v>
      </c>
      <c r="L26" s="50">
        <v>92495</v>
      </c>
    </row>
    <row r="27" spans="1:42">
      <c r="A27" s="51" t="s">
        <v>301</v>
      </c>
      <c r="B27" s="49">
        <v>99.05</v>
      </c>
      <c r="C27" s="50">
        <v>94.4</v>
      </c>
      <c r="D27" s="51" t="s">
        <v>301</v>
      </c>
      <c r="E27" s="49">
        <v>472</v>
      </c>
      <c r="F27" s="50">
        <v>391</v>
      </c>
      <c r="G27" s="51" t="s">
        <v>301</v>
      </c>
      <c r="H27" s="49">
        <v>718791</v>
      </c>
      <c r="I27" s="50">
        <v>25659</v>
      </c>
      <c r="J27" s="51" t="s">
        <v>301</v>
      </c>
      <c r="K27" s="49">
        <v>2388771</v>
      </c>
      <c r="L27" s="50">
        <v>101446</v>
      </c>
    </row>
    <row r="28" spans="1:42">
      <c r="A28" s="48">
        <v>2</v>
      </c>
      <c r="B28" s="49">
        <v>99.19</v>
      </c>
      <c r="C28" s="50">
        <v>94.7</v>
      </c>
      <c r="D28" s="48">
        <v>2</v>
      </c>
      <c r="E28" s="49">
        <v>487</v>
      </c>
      <c r="F28" s="50">
        <v>400</v>
      </c>
      <c r="G28" s="48">
        <v>2</v>
      </c>
      <c r="H28" s="49">
        <v>738123</v>
      </c>
      <c r="I28" s="50">
        <v>25851</v>
      </c>
      <c r="J28" s="48">
        <v>2</v>
      </c>
      <c r="K28" s="49">
        <v>2481058</v>
      </c>
      <c r="L28" s="50">
        <v>102857</v>
      </c>
    </row>
    <row r="29" spans="1:42">
      <c r="A29" s="48">
        <v>3</v>
      </c>
      <c r="B29" s="49">
        <v>99.26</v>
      </c>
      <c r="C29" s="50">
        <v>94.9</v>
      </c>
      <c r="D29" s="48">
        <v>3</v>
      </c>
      <c r="E29" s="49">
        <v>479</v>
      </c>
      <c r="F29" s="50">
        <v>402</v>
      </c>
      <c r="G29" s="48">
        <v>3</v>
      </c>
      <c r="H29" s="49">
        <v>740343</v>
      </c>
      <c r="I29" s="50">
        <v>26393</v>
      </c>
      <c r="J29" s="48">
        <v>3</v>
      </c>
      <c r="K29" s="49">
        <v>2480327</v>
      </c>
      <c r="L29" s="50">
        <v>103146</v>
      </c>
    </row>
    <row r="30" spans="1:42">
      <c r="A30" s="48">
        <v>4</v>
      </c>
      <c r="B30" s="49">
        <v>99.31</v>
      </c>
      <c r="C30" s="50">
        <v>95.1</v>
      </c>
      <c r="D30" s="48">
        <v>4</v>
      </c>
      <c r="E30" s="49">
        <v>482</v>
      </c>
      <c r="F30" s="50">
        <v>409</v>
      </c>
      <c r="G30" s="48">
        <v>4</v>
      </c>
      <c r="H30" s="49">
        <v>746291</v>
      </c>
      <c r="I30" s="50">
        <v>26500</v>
      </c>
      <c r="J30" s="48">
        <v>4</v>
      </c>
      <c r="K30" s="49">
        <v>2512300</v>
      </c>
      <c r="L30" s="50">
        <v>103731</v>
      </c>
    </row>
    <row r="31" spans="1:42">
      <c r="A31" s="48">
        <v>5</v>
      </c>
      <c r="B31" s="49">
        <v>99.31</v>
      </c>
      <c r="C31" s="50">
        <v>95.3</v>
      </c>
      <c r="D31" s="48">
        <v>5</v>
      </c>
      <c r="E31" s="49">
        <v>464</v>
      </c>
      <c r="F31" s="50">
        <v>430</v>
      </c>
      <c r="G31" s="48">
        <v>5</v>
      </c>
      <c r="H31" s="49">
        <v>743987</v>
      </c>
      <c r="I31" s="50">
        <v>26617</v>
      </c>
      <c r="J31" s="48">
        <v>5</v>
      </c>
      <c r="K31" s="49">
        <v>2416696</v>
      </c>
      <c r="L31" s="50">
        <v>107110</v>
      </c>
    </row>
    <row r="32" spans="1:42">
      <c r="A32" s="48">
        <v>6</v>
      </c>
      <c r="B32" s="49">
        <v>99.38</v>
      </c>
      <c r="C32" s="50">
        <v>95.5</v>
      </c>
      <c r="D32" s="48">
        <v>6</v>
      </c>
      <c r="E32" s="49">
        <v>495</v>
      </c>
      <c r="F32" s="50">
        <v>434</v>
      </c>
      <c r="G32" s="48">
        <v>6</v>
      </c>
      <c r="H32" s="49">
        <v>754009</v>
      </c>
      <c r="I32" s="50">
        <v>27585</v>
      </c>
      <c r="J32" s="48">
        <v>6</v>
      </c>
      <c r="K32" s="49">
        <v>2589947</v>
      </c>
      <c r="L32" s="50">
        <v>108454</v>
      </c>
      <c r="AD32" s="1"/>
      <c r="AG32" s="1"/>
      <c r="AJ32" s="1"/>
      <c r="AL32" s="1"/>
      <c r="AN32" s="1"/>
      <c r="AP32" s="1"/>
    </row>
    <row r="33" spans="1:12">
      <c r="A33" s="48">
        <v>7</v>
      </c>
      <c r="B33" s="49">
        <v>99.36</v>
      </c>
      <c r="C33" s="50">
        <v>95.8</v>
      </c>
      <c r="D33" s="48">
        <v>7</v>
      </c>
      <c r="E33" s="49">
        <v>478</v>
      </c>
      <c r="F33" s="50">
        <v>459</v>
      </c>
      <c r="G33" s="48">
        <v>7</v>
      </c>
      <c r="H33" s="49">
        <v>737127</v>
      </c>
      <c r="I33" s="50">
        <v>28396</v>
      </c>
      <c r="J33" s="48">
        <v>7</v>
      </c>
      <c r="K33" s="49">
        <v>2457173</v>
      </c>
      <c r="L33" s="50">
        <v>114674</v>
      </c>
    </row>
    <row r="34" spans="1:12">
      <c r="A34" s="48">
        <v>8</v>
      </c>
      <c r="B34" s="49">
        <v>99.42</v>
      </c>
      <c r="C34" s="50">
        <v>96</v>
      </c>
      <c r="D34" s="48">
        <v>8</v>
      </c>
      <c r="E34" s="49">
        <v>476</v>
      </c>
      <c r="F34" s="50">
        <v>456</v>
      </c>
      <c r="G34" s="48">
        <v>8</v>
      </c>
      <c r="H34" s="49">
        <v>745001</v>
      </c>
      <c r="I34" s="50">
        <v>27974</v>
      </c>
      <c r="J34" s="48">
        <v>8</v>
      </c>
      <c r="K34" s="49">
        <v>2466237</v>
      </c>
      <c r="L34" s="50">
        <v>110390</v>
      </c>
    </row>
    <row r="35" spans="1:12">
      <c r="A35" s="48">
        <v>9</v>
      </c>
      <c r="B35" s="49">
        <v>99.47</v>
      </c>
      <c r="C35" s="50">
        <v>96.1</v>
      </c>
      <c r="D35" s="48">
        <v>9</v>
      </c>
      <c r="E35" s="49">
        <v>467</v>
      </c>
      <c r="F35" s="50">
        <v>446</v>
      </c>
      <c r="G35" s="48">
        <v>9</v>
      </c>
      <c r="H35" s="49">
        <v>747056</v>
      </c>
      <c r="I35" s="50">
        <v>27122</v>
      </c>
      <c r="J35" s="48">
        <v>9</v>
      </c>
      <c r="K35" s="49">
        <v>2438296</v>
      </c>
      <c r="L35" s="50">
        <v>102846</v>
      </c>
    </row>
    <row r="36" spans="1:12">
      <c r="A36" s="48">
        <v>10</v>
      </c>
      <c r="B36" s="49">
        <v>99.52</v>
      </c>
      <c r="C36" s="50">
        <v>96.3</v>
      </c>
      <c r="D36" s="48">
        <v>10</v>
      </c>
      <c r="E36" s="49">
        <v>468</v>
      </c>
      <c r="F36" s="50">
        <v>466</v>
      </c>
      <c r="G36" s="48">
        <v>10</v>
      </c>
      <c r="H36" s="49">
        <v>747747</v>
      </c>
      <c r="I36" s="50">
        <v>27667</v>
      </c>
      <c r="J36" s="48">
        <v>10</v>
      </c>
      <c r="K36" s="49">
        <v>2459317</v>
      </c>
      <c r="L36" s="50">
        <v>106380</v>
      </c>
    </row>
    <row r="37" spans="1:12">
      <c r="A37" s="48">
        <v>11</v>
      </c>
      <c r="B37" s="49">
        <v>99.59</v>
      </c>
      <c r="C37" s="50">
        <v>96.4</v>
      </c>
      <c r="D37" s="48">
        <v>11</v>
      </c>
      <c r="E37" s="49">
        <v>463</v>
      </c>
      <c r="F37" s="50">
        <v>470</v>
      </c>
      <c r="G37" s="48">
        <v>11</v>
      </c>
      <c r="H37" s="49">
        <v>741330</v>
      </c>
      <c r="I37" s="50">
        <v>26730</v>
      </c>
      <c r="J37" s="48">
        <v>11</v>
      </c>
      <c r="K37" s="49">
        <v>2455467</v>
      </c>
      <c r="L37" s="50">
        <v>103047</v>
      </c>
    </row>
    <row r="38" spans="1:12">
      <c r="A38" s="48">
        <v>12</v>
      </c>
      <c r="B38" s="49">
        <v>99.64</v>
      </c>
      <c r="C38" s="50">
        <v>96.6</v>
      </c>
      <c r="D38" s="48">
        <v>12</v>
      </c>
      <c r="E38" s="49">
        <v>450</v>
      </c>
      <c r="F38" s="50">
        <v>505</v>
      </c>
      <c r="G38" s="48">
        <v>12</v>
      </c>
      <c r="H38" s="49">
        <v>738179</v>
      </c>
      <c r="I38" s="50">
        <v>25928</v>
      </c>
      <c r="J38" s="48">
        <v>12</v>
      </c>
      <c r="K38" s="49">
        <v>2394070</v>
      </c>
      <c r="L38" s="50">
        <v>105264</v>
      </c>
    </row>
    <row r="39" spans="1:12">
      <c r="A39" s="48">
        <v>13</v>
      </c>
      <c r="B39" s="49">
        <v>99.69</v>
      </c>
      <c r="C39" s="52">
        <v>96.7</v>
      </c>
      <c r="D39" s="48">
        <v>13</v>
      </c>
      <c r="E39" s="49">
        <v>449</v>
      </c>
      <c r="F39" s="50">
        <v>498</v>
      </c>
      <c r="G39" s="48">
        <v>13</v>
      </c>
      <c r="H39" s="49">
        <v>729926</v>
      </c>
      <c r="I39" s="50">
        <v>26488</v>
      </c>
      <c r="J39" s="48">
        <v>13</v>
      </c>
      <c r="K39" s="49">
        <v>2394738</v>
      </c>
      <c r="L39" s="50">
        <v>103512</v>
      </c>
    </row>
    <row r="40" spans="1:12">
      <c r="A40" s="48">
        <v>14</v>
      </c>
      <c r="B40" s="49">
        <v>99.72</v>
      </c>
      <c r="C40" s="52">
        <v>96.8</v>
      </c>
      <c r="D40" s="48">
        <v>14</v>
      </c>
      <c r="E40" s="49">
        <v>440</v>
      </c>
      <c r="F40" s="50">
        <v>494</v>
      </c>
      <c r="G40" s="48">
        <v>14</v>
      </c>
      <c r="H40" s="49">
        <v>723852</v>
      </c>
      <c r="I40" s="50">
        <v>25517</v>
      </c>
      <c r="J40" s="48">
        <v>14</v>
      </c>
      <c r="K40" s="49">
        <v>2357506</v>
      </c>
      <c r="L40" s="50">
        <v>100207</v>
      </c>
    </row>
    <row r="41" spans="1:12">
      <c r="A41" s="48">
        <v>15</v>
      </c>
      <c r="B41" s="49">
        <v>99.71</v>
      </c>
      <c r="C41" s="52">
        <v>96.9</v>
      </c>
      <c r="D41" s="48">
        <v>15</v>
      </c>
      <c r="E41" s="49">
        <v>425</v>
      </c>
      <c r="F41" s="50">
        <v>497</v>
      </c>
      <c r="G41" s="48">
        <v>15</v>
      </c>
      <c r="H41" s="49">
        <v>711214</v>
      </c>
      <c r="I41" s="50">
        <v>24523</v>
      </c>
      <c r="J41" s="48">
        <v>15</v>
      </c>
      <c r="K41" s="49">
        <v>2279132</v>
      </c>
      <c r="L41" s="50">
        <v>96302</v>
      </c>
    </row>
    <row r="42" spans="1:12">
      <c r="A42" s="48">
        <v>16</v>
      </c>
      <c r="B42" s="49">
        <v>99.74</v>
      </c>
      <c r="C42" s="52">
        <v>97.1</v>
      </c>
      <c r="D42" s="48">
        <v>16</v>
      </c>
      <c r="E42" s="49">
        <v>428</v>
      </c>
      <c r="F42" s="50">
        <v>504</v>
      </c>
      <c r="G42" s="48">
        <v>16</v>
      </c>
      <c r="H42" s="49">
        <v>711260</v>
      </c>
      <c r="I42" s="50">
        <v>23560</v>
      </c>
      <c r="J42" s="48">
        <v>16</v>
      </c>
      <c r="K42" s="49">
        <v>2300175</v>
      </c>
      <c r="L42" s="50">
        <v>95017</v>
      </c>
    </row>
    <row r="43" spans="1:12">
      <c r="A43" s="48">
        <v>17</v>
      </c>
      <c r="B43" s="49">
        <v>99.74</v>
      </c>
      <c r="C43" s="52">
        <v>97.2</v>
      </c>
      <c r="D43" s="48">
        <v>17</v>
      </c>
      <c r="E43" s="49">
        <v>416</v>
      </c>
      <c r="F43" s="50">
        <v>535</v>
      </c>
      <c r="G43" s="48">
        <v>17</v>
      </c>
      <c r="H43" s="49">
        <v>707826</v>
      </c>
      <c r="I43" s="50">
        <v>22031</v>
      </c>
      <c r="J43" s="48">
        <v>17</v>
      </c>
      <c r="K43" s="49">
        <v>2245178</v>
      </c>
      <c r="L43" s="50">
        <v>92072</v>
      </c>
    </row>
    <row r="44" spans="1:12">
      <c r="A44" s="48">
        <v>18</v>
      </c>
      <c r="B44" s="49">
        <v>99.74</v>
      </c>
      <c r="C44" s="52">
        <v>97.3</v>
      </c>
      <c r="D44" s="48">
        <v>18</v>
      </c>
      <c r="E44" s="49">
        <v>414</v>
      </c>
      <c r="F44" s="50">
        <v>519</v>
      </c>
      <c r="G44" s="48">
        <v>18</v>
      </c>
      <c r="H44" s="49">
        <v>703694</v>
      </c>
      <c r="I44" s="50">
        <v>21671</v>
      </c>
      <c r="J44" s="48">
        <v>18</v>
      </c>
      <c r="K44" s="49">
        <v>2236638</v>
      </c>
      <c r="L44" s="50">
        <v>87251</v>
      </c>
    </row>
    <row r="45" spans="1:12">
      <c r="A45" s="48">
        <v>19</v>
      </c>
      <c r="B45" s="49">
        <v>99.78</v>
      </c>
      <c r="C45" s="52">
        <v>97.4</v>
      </c>
      <c r="D45" s="48">
        <v>19</v>
      </c>
      <c r="E45" s="49">
        <v>407</v>
      </c>
      <c r="F45" s="50">
        <v>509</v>
      </c>
      <c r="G45" s="48">
        <v>19</v>
      </c>
      <c r="H45" s="49">
        <v>703990</v>
      </c>
      <c r="I45" s="50">
        <v>19654</v>
      </c>
      <c r="J45" s="48">
        <v>19</v>
      </c>
      <c r="K45" s="49">
        <v>2204488</v>
      </c>
      <c r="L45" s="50">
        <v>76753</v>
      </c>
    </row>
    <row r="46" spans="1:12">
      <c r="A46" s="48">
        <v>20</v>
      </c>
      <c r="B46" s="49">
        <v>99.8</v>
      </c>
      <c r="C46" s="52">
        <v>97.5</v>
      </c>
      <c r="D46" s="53">
        <v>20</v>
      </c>
      <c r="E46" s="49">
        <v>405</v>
      </c>
      <c r="F46" s="50">
        <v>501</v>
      </c>
      <c r="G46" s="48">
        <v>20</v>
      </c>
      <c r="H46" s="49">
        <v>691350</v>
      </c>
      <c r="I46" s="50">
        <v>19077</v>
      </c>
      <c r="J46" s="48">
        <v>20</v>
      </c>
      <c r="K46" s="49">
        <v>2194782</v>
      </c>
      <c r="L46" s="50">
        <v>73385</v>
      </c>
    </row>
    <row r="47" spans="1:12">
      <c r="A47" s="48">
        <v>21</v>
      </c>
      <c r="B47" s="49">
        <v>99.8</v>
      </c>
      <c r="C47" s="52">
        <v>97.5</v>
      </c>
      <c r="D47" s="53">
        <v>21</v>
      </c>
      <c r="E47" s="49">
        <v>393</v>
      </c>
      <c r="F47" s="82">
        <v>497</v>
      </c>
      <c r="G47" s="48">
        <v>21</v>
      </c>
      <c r="H47" s="49">
        <v>684914</v>
      </c>
      <c r="I47" s="50">
        <v>17877</v>
      </c>
      <c r="J47" s="48">
        <v>21</v>
      </c>
      <c r="K47" s="49">
        <v>2137907</v>
      </c>
      <c r="L47" s="50">
        <v>69960</v>
      </c>
    </row>
    <row r="48" spans="1:12">
      <c r="A48" s="48">
        <v>22</v>
      </c>
      <c r="B48" s="44">
        <v>99.81</v>
      </c>
      <c r="C48" s="52">
        <v>97.5</v>
      </c>
      <c r="D48" s="53">
        <v>22</v>
      </c>
      <c r="E48" s="49">
        <v>386</v>
      </c>
      <c r="F48" s="50">
        <v>538</v>
      </c>
      <c r="G48" s="48">
        <v>22</v>
      </c>
      <c r="H48" s="49">
        <v>688473</v>
      </c>
      <c r="I48" s="64">
        <v>17129</v>
      </c>
      <c r="J48" s="48">
        <v>22</v>
      </c>
      <c r="K48" s="49">
        <v>2100586</v>
      </c>
      <c r="L48" s="50">
        <v>69077</v>
      </c>
    </row>
    <row r="49" spans="1:12">
      <c r="A49" s="48">
        <v>23</v>
      </c>
      <c r="B49" s="44">
        <v>99.83</v>
      </c>
      <c r="C49" s="52">
        <v>97.6</v>
      </c>
      <c r="D49" s="53">
        <v>23</v>
      </c>
      <c r="E49" s="49">
        <v>390</v>
      </c>
      <c r="F49" s="50">
        <v>524</v>
      </c>
      <c r="G49" s="48">
        <v>23</v>
      </c>
      <c r="H49" s="49">
        <v>679033</v>
      </c>
      <c r="I49" s="64">
        <v>16934</v>
      </c>
      <c r="J49" s="48">
        <v>23</v>
      </c>
      <c r="K49" s="49">
        <v>2119737</v>
      </c>
      <c r="L49" s="50">
        <v>65787</v>
      </c>
    </row>
    <row r="50" spans="1:12">
      <c r="A50" s="48">
        <v>24</v>
      </c>
      <c r="B50" s="44">
        <v>99.83</v>
      </c>
      <c r="C50" s="52">
        <v>97.7</v>
      </c>
      <c r="D50" s="53">
        <v>24</v>
      </c>
      <c r="E50" s="44">
        <v>385</v>
      </c>
      <c r="F50" s="50">
        <v>502</v>
      </c>
      <c r="G50" s="48">
        <v>24</v>
      </c>
      <c r="H50" s="44">
        <v>673704</v>
      </c>
      <c r="I50" s="64">
        <v>16780</v>
      </c>
      <c r="J50" s="48">
        <v>24</v>
      </c>
      <c r="K50" s="44">
        <v>2087756</v>
      </c>
      <c r="L50" s="50">
        <v>61944</v>
      </c>
    </row>
    <row r="51" spans="1:12">
      <c r="A51" s="48">
        <v>25</v>
      </c>
      <c r="B51" s="44">
        <v>99.83</v>
      </c>
      <c r="C51" s="52">
        <v>97.7</v>
      </c>
      <c r="D51" s="53">
        <v>25</v>
      </c>
      <c r="E51" s="274">
        <v>385</v>
      </c>
      <c r="F51" s="275">
        <v>541</v>
      </c>
      <c r="G51" s="53">
        <v>25</v>
      </c>
      <c r="H51" s="274">
        <v>669198</v>
      </c>
      <c r="I51" s="275">
        <v>16284</v>
      </c>
      <c r="J51" s="276">
        <v>25</v>
      </c>
      <c r="K51" s="274">
        <v>2082024</v>
      </c>
      <c r="L51" s="275">
        <v>65294</v>
      </c>
    </row>
    <row r="52" spans="1:12">
      <c r="A52" s="48">
        <v>26</v>
      </c>
      <c r="B52" s="44">
        <v>99.84</v>
      </c>
      <c r="C52" s="52">
        <v>97.8</v>
      </c>
      <c r="D52" s="53">
        <v>26</v>
      </c>
      <c r="E52" s="274">
        <v>377</v>
      </c>
      <c r="F52" s="275">
        <v>552</v>
      </c>
      <c r="G52" s="53">
        <v>26</v>
      </c>
      <c r="H52" s="274">
        <v>661652</v>
      </c>
      <c r="I52" s="275">
        <v>13335</v>
      </c>
      <c r="J52" s="53">
        <v>26</v>
      </c>
      <c r="K52" s="274">
        <v>2039062</v>
      </c>
      <c r="L52" s="275">
        <v>54192</v>
      </c>
    </row>
    <row r="53" spans="1:12">
      <c r="A53" s="53">
        <v>27</v>
      </c>
      <c r="B53" s="44">
        <v>99.84</v>
      </c>
      <c r="C53" s="52">
        <v>97.9</v>
      </c>
      <c r="D53" s="53">
        <v>27</v>
      </c>
      <c r="E53" s="44">
        <v>384</v>
      </c>
      <c r="F53" s="52">
        <v>679</v>
      </c>
      <c r="G53" s="53">
        <v>27</v>
      </c>
      <c r="H53" s="44">
        <v>654804</v>
      </c>
      <c r="I53" s="275">
        <v>11105</v>
      </c>
      <c r="J53" s="53">
        <v>27</v>
      </c>
      <c r="K53">
        <v>2085205</v>
      </c>
      <c r="L53" s="50">
        <v>50623</v>
      </c>
    </row>
    <row r="54" spans="1:12">
      <c r="A54" s="53">
        <v>28</v>
      </c>
      <c r="B54" s="44">
        <v>99.85</v>
      </c>
      <c r="C54" s="2">
        <v>97.9</v>
      </c>
      <c r="D54" s="53">
        <v>28</v>
      </c>
      <c r="E54" s="44">
        <v>375</v>
      </c>
      <c r="F54">
        <v>626</v>
      </c>
      <c r="G54" s="53">
        <v>28</v>
      </c>
      <c r="H54" s="44">
        <v>656221</v>
      </c>
      <c r="I54">
        <v>10553</v>
      </c>
      <c r="J54" s="53">
        <v>28</v>
      </c>
      <c r="K54">
        <v>2034282</v>
      </c>
      <c r="L54" s="50">
        <v>45278</v>
      </c>
    </row>
    <row r="55" spans="1:12">
      <c r="A55" s="53">
        <v>29</v>
      </c>
      <c r="B55" s="44">
        <v>99.85</v>
      </c>
      <c r="C55" s="515">
        <v>98</v>
      </c>
      <c r="D55" s="53">
        <v>29</v>
      </c>
      <c r="E55" s="44">
        <v>375</v>
      </c>
      <c r="F55" s="44">
        <v>590</v>
      </c>
      <c r="G55" s="53">
        <v>29</v>
      </c>
      <c r="H55" s="44">
        <v>665735</v>
      </c>
      <c r="I55" s="275">
        <v>2751</v>
      </c>
      <c r="J55" s="53">
        <v>29</v>
      </c>
      <c r="K55" s="44">
        <v>2045322</v>
      </c>
      <c r="L55" s="52">
        <v>9897</v>
      </c>
    </row>
    <row r="56" spans="1:12">
      <c r="A56" s="53">
        <v>30</v>
      </c>
      <c r="B56" s="44">
        <v>99.85</v>
      </c>
      <c r="C56" s="613"/>
      <c r="D56" s="53">
        <v>30</v>
      </c>
      <c r="E56" s="44">
        <v>373</v>
      </c>
      <c r="F56" s="44">
        <v>565</v>
      </c>
      <c r="G56" s="53">
        <v>30</v>
      </c>
      <c r="H56" s="44">
        <v>654588</v>
      </c>
      <c r="I56" s="612">
        <v>2704</v>
      </c>
      <c r="J56" s="53">
        <v>30</v>
      </c>
      <c r="K56" s="44">
        <v>2029381</v>
      </c>
      <c r="L56" s="598">
        <v>9314</v>
      </c>
    </row>
  </sheetData>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E61"/>
  <sheetViews>
    <sheetView showZeros="0" view="pageBreakPreview" zoomScale="75" zoomScaleNormal="100" zoomScaleSheetLayoutView="75" workbookViewId="0">
      <pane xSplit="1" ySplit="6" topLeftCell="B34" activePane="bottomRight" state="frozen"/>
      <selection activeCell="H20" sqref="H20"/>
      <selection pane="topRight" activeCell="H20" sqref="H20"/>
      <selection pane="bottomLeft" activeCell="H20" sqref="H20"/>
      <selection pane="bottomRight" activeCell="AE51" sqref="AE51"/>
    </sheetView>
  </sheetViews>
  <sheetFormatPr defaultColWidth="9" defaultRowHeight="14.25"/>
  <cols>
    <col min="1" max="1" width="4.875" style="12" hidden="1" customWidth="1"/>
    <col min="2" max="2" width="5.125" style="244" customWidth="1"/>
    <col min="3" max="3" width="22.5" style="252" customWidth="1"/>
    <col min="4" max="5" width="10.625" style="14" customWidth="1"/>
    <col min="6" max="6" width="5.125" style="14" customWidth="1"/>
    <col min="7" max="7" width="4.75" style="14" customWidth="1"/>
    <col min="8" max="8" width="5.125" style="14" customWidth="1"/>
    <col min="9" max="11" width="4.75" style="14" customWidth="1"/>
    <col min="12" max="12" width="5.125" style="14" customWidth="1"/>
    <col min="13" max="16" width="4.75" style="14" customWidth="1"/>
    <col min="17" max="18" width="13.625" style="14" customWidth="1"/>
    <col min="19" max="19" width="7.125" style="14" customWidth="1"/>
    <col min="20" max="24" width="9.125" style="14" customWidth="1"/>
    <col min="25" max="28" width="8.625" style="14" customWidth="1"/>
    <col min="29" max="30" width="10.625" style="14" customWidth="1"/>
    <col min="31" max="31" width="9.125" style="14" customWidth="1"/>
    <col min="32" max="16384" width="9" style="14"/>
  </cols>
  <sheetData>
    <row r="1" spans="1:31" s="4" customFormat="1" ht="18" customHeight="1">
      <c r="A1" s="12"/>
      <c r="B1" s="4" t="s">
        <v>391</v>
      </c>
      <c r="C1" s="247"/>
      <c r="E1" s="4" t="s">
        <v>199</v>
      </c>
    </row>
    <row r="2" spans="1:31" s="4" customFormat="1" ht="18" customHeight="1">
      <c r="A2" s="12"/>
      <c r="B2" s="446"/>
      <c r="C2" s="248"/>
      <c r="D2" s="5"/>
      <c r="E2" s="5"/>
      <c r="F2" s="743" t="s">
        <v>392</v>
      </c>
      <c r="G2" s="735"/>
      <c r="H2" s="735"/>
      <c r="I2" s="735"/>
      <c r="J2" s="736"/>
      <c r="K2" s="743" t="s">
        <v>245</v>
      </c>
      <c r="L2" s="744"/>
      <c r="M2" s="744"/>
      <c r="N2" s="744"/>
      <c r="O2" s="744"/>
      <c r="P2" s="745"/>
      <c r="Q2" s="5"/>
      <c r="R2" s="446"/>
      <c r="S2" s="446"/>
      <c r="T2" s="445" t="s">
        <v>740</v>
      </c>
      <c r="U2" s="447" t="s">
        <v>393</v>
      </c>
      <c r="V2" s="6" t="s">
        <v>394</v>
      </c>
      <c r="W2" s="6"/>
      <c r="X2" s="6"/>
      <c r="Y2" s="6"/>
      <c r="Z2" s="6"/>
      <c r="AA2" s="243"/>
      <c r="AB2" s="243"/>
      <c r="AC2" s="455"/>
      <c r="AD2" s="446" t="s">
        <v>740</v>
      </c>
      <c r="AE2" s="446" t="s">
        <v>740</v>
      </c>
    </row>
    <row r="3" spans="1:31" s="4" customFormat="1" ht="18" customHeight="1">
      <c r="A3" s="12"/>
      <c r="B3" s="7" t="s">
        <v>246</v>
      </c>
      <c r="C3" s="249"/>
      <c r="D3" s="7" t="s">
        <v>331</v>
      </c>
      <c r="E3" s="7" t="s">
        <v>332</v>
      </c>
      <c r="F3" s="455" t="s">
        <v>333</v>
      </c>
      <c r="G3" s="455" t="s">
        <v>334</v>
      </c>
      <c r="H3" s="455" t="s">
        <v>335</v>
      </c>
      <c r="I3" s="455" t="s">
        <v>336</v>
      </c>
      <c r="J3" s="455" t="s">
        <v>337</v>
      </c>
      <c r="K3" s="7" t="s">
        <v>338</v>
      </c>
      <c r="L3" s="7" t="s">
        <v>339</v>
      </c>
      <c r="M3" s="456" t="s">
        <v>395</v>
      </c>
      <c r="N3" s="579" t="s">
        <v>396</v>
      </c>
      <c r="O3" s="582" t="s">
        <v>204</v>
      </c>
      <c r="P3" s="457" t="s">
        <v>826</v>
      </c>
      <c r="Q3" s="7" t="s">
        <v>397</v>
      </c>
      <c r="R3" s="7" t="s">
        <v>737</v>
      </c>
      <c r="S3" s="7" t="s">
        <v>735</v>
      </c>
      <c r="T3" s="7" t="s">
        <v>743</v>
      </c>
      <c r="U3" s="7" t="s">
        <v>237</v>
      </c>
      <c r="V3" s="449" t="s">
        <v>236</v>
      </c>
      <c r="W3" s="512" t="s">
        <v>393</v>
      </c>
      <c r="X3" s="498" t="s">
        <v>394</v>
      </c>
      <c r="Y3" s="498"/>
      <c r="Z3" s="498"/>
      <c r="AA3" s="7" t="s">
        <v>237</v>
      </c>
      <c r="AB3" s="7" t="s">
        <v>403</v>
      </c>
      <c r="AC3" s="7" t="s">
        <v>404</v>
      </c>
      <c r="AD3" s="7" t="s">
        <v>739</v>
      </c>
      <c r="AE3" s="250" t="s">
        <v>742</v>
      </c>
    </row>
    <row r="4" spans="1:31" s="4" customFormat="1" ht="18" customHeight="1">
      <c r="A4" s="12"/>
      <c r="B4" s="7" t="s">
        <v>405</v>
      </c>
      <c r="C4" s="250" t="s">
        <v>406</v>
      </c>
      <c r="D4" s="7" t="s">
        <v>342</v>
      </c>
      <c r="E4" s="7" t="s">
        <v>342</v>
      </c>
      <c r="F4" s="7" t="s">
        <v>343</v>
      </c>
      <c r="G4" s="7" t="s">
        <v>343</v>
      </c>
      <c r="H4" s="7" t="s">
        <v>344</v>
      </c>
      <c r="I4" s="7" t="s">
        <v>345</v>
      </c>
      <c r="J4" s="7" t="s">
        <v>346</v>
      </c>
      <c r="K4" s="7" t="s">
        <v>347</v>
      </c>
      <c r="L4" s="7" t="s">
        <v>347</v>
      </c>
      <c r="M4" s="458" t="s">
        <v>827</v>
      </c>
      <c r="N4" s="580" t="s">
        <v>407</v>
      </c>
      <c r="O4" s="583" t="s">
        <v>828</v>
      </c>
      <c r="P4" s="459" t="s">
        <v>829</v>
      </c>
      <c r="Q4" s="7"/>
      <c r="R4" s="7" t="s">
        <v>738</v>
      </c>
      <c r="S4" s="7" t="s">
        <v>736</v>
      </c>
      <c r="T4" s="7" t="s">
        <v>411</v>
      </c>
      <c r="U4" s="7" t="s">
        <v>412</v>
      </c>
      <c r="V4" s="7" t="s">
        <v>412</v>
      </c>
      <c r="W4" s="7" t="s">
        <v>399</v>
      </c>
      <c r="X4" s="7" t="s">
        <v>400</v>
      </c>
      <c r="Y4" s="7" t="s">
        <v>401</v>
      </c>
      <c r="Z4" s="7" t="s">
        <v>402</v>
      </c>
      <c r="AA4" s="7" t="s">
        <v>732</v>
      </c>
      <c r="AB4" s="7" t="s">
        <v>733</v>
      </c>
      <c r="AC4" s="7" t="s">
        <v>408</v>
      </c>
      <c r="AD4" s="7" t="s">
        <v>408</v>
      </c>
      <c r="AE4" s="7" t="s">
        <v>741</v>
      </c>
    </row>
    <row r="5" spans="1:31" s="4" customFormat="1" ht="18" customHeight="1">
      <c r="A5" s="12"/>
      <c r="B5" s="7"/>
      <c r="C5" s="249"/>
      <c r="D5" s="8" t="s">
        <v>247</v>
      </c>
      <c r="E5" s="8" t="s">
        <v>247</v>
      </c>
      <c r="F5" s="7" t="s">
        <v>345</v>
      </c>
      <c r="G5" s="7" t="s">
        <v>345</v>
      </c>
      <c r="H5" s="7" t="s">
        <v>345</v>
      </c>
      <c r="I5" s="7" t="s">
        <v>349</v>
      </c>
      <c r="J5" s="7" t="s">
        <v>350</v>
      </c>
      <c r="K5" s="7" t="s">
        <v>351</v>
      </c>
      <c r="L5" s="7" t="s">
        <v>351</v>
      </c>
      <c r="M5" s="458" t="s">
        <v>409</v>
      </c>
      <c r="N5" s="580" t="s">
        <v>831</v>
      </c>
      <c r="O5" s="583" t="s">
        <v>830</v>
      </c>
      <c r="P5" s="459" t="s">
        <v>410</v>
      </c>
      <c r="Q5" s="7"/>
      <c r="R5" s="7"/>
      <c r="S5" s="7"/>
      <c r="U5" s="7" t="s">
        <v>315</v>
      </c>
      <c r="V5" s="7" t="s">
        <v>315</v>
      </c>
      <c r="W5" s="7"/>
      <c r="X5" s="7"/>
      <c r="Y5" s="7"/>
      <c r="Z5" s="250" t="s">
        <v>216</v>
      </c>
      <c r="AA5" s="7" t="s">
        <v>412</v>
      </c>
      <c r="AB5" s="7" t="s">
        <v>734</v>
      </c>
      <c r="AC5" s="7" t="s">
        <v>411</v>
      </c>
      <c r="AD5" s="7" t="s">
        <v>411</v>
      </c>
      <c r="AE5" s="7" t="s">
        <v>352</v>
      </c>
    </row>
    <row r="6" spans="1:31" s="4" customFormat="1" ht="18" customHeight="1">
      <c r="A6" s="12"/>
      <c r="B6" s="7"/>
      <c r="C6" s="249"/>
      <c r="D6" s="7" t="s">
        <v>415</v>
      </c>
      <c r="E6" s="7" t="s">
        <v>415</v>
      </c>
      <c r="F6" s="7"/>
      <c r="G6" s="7"/>
      <c r="H6" s="7"/>
      <c r="I6" s="7" t="s">
        <v>345</v>
      </c>
      <c r="J6" s="7"/>
      <c r="K6" s="7" t="s">
        <v>353</v>
      </c>
      <c r="L6" s="7" t="s">
        <v>353</v>
      </c>
      <c r="M6" s="458"/>
      <c r="N6" s="580" t="s">
        <v>832</v>
      </c>
      <c r="O6" s="584"/>
      <c r="P6" s="459"/>
      <c r="Q6" s="7" t="s">
        <v>416</v>
      </c>
      <c r="R6" s="7" t="s">
        <v>416</v>
      </c>
      <c r="S6" s="7" t="s">
        <v>415</v>
      </c>
      <c r="T6" s="7" t="s">
        <v>417</v>
      </c>
      <c r="U6" s="7" t="s">
        <v>417</v>
      </c>
      <c r="V6" s="7" t="s">
        <v>417</v>
      </c>
      <c r="W6" s="7" t="s">
        <v>417</v>
      </c>
      <c r="X6" s="7" t="s">
        <v>417</v>
      </c>
      <c r="Y6" s="7" t="s">
        <v>417</v>
      </c>
      <c r="Z6" s="10" t="s">
        <v>417</v>
      </c>
      <c r="AA6" s="10" t="s">
        <v>417</v>
      </c>
      <c r="AB6" s="10" t="s">
        <v>417</v>
      </c>
      <c r="AC6" s="7" t="s">
        <v>418</v>
      </c>
      <c r="AD6" s="7" t="s">
        <v>418</v>
      </c>
      <c r="AE6" s="10" t="s">
        <v>248</v>
      </c>
    </row>
    <row r="7" spans="1:31" s="4" customFormat="1" ht="27.95" customHeight="1">
      <c r="A7" s="12">
        <v>41</v>
      </c>
      <c r="B7" s="9">
        <v>1</v>
      </c>
      <c r="C7" s="246" t="s">
        <v>386</v>
      </c>
      <c r="D7" s="63">
        <v>1560000</v>
      </c>
      <c r="E7" s="63">
        <v>1518685</v>
      </c>
      <c r="F7" s="483">
        <v>6</v>
      </c>
      <c r="G7" s="483"/>
      <c r="H7" s="483"/>
      <c r="I7" s="483">
        <v>2</v>
      </c>
      <c r="J7" s="483">
        <v>1</v>
      </c>
      <c r="K7" s="483"/>
      <c r="L7" s="483">
        <v>3</v>
      </c>
      <c r="M7" s="484">
        <v>1</v>
      </c>
      <c r="N7" s="484"/>
      <c r="O7" s="585"/>
      <c r="P7" s="483">
        <v>2</v>
      </c>
      <c r="Q7" s="338">
        <v>29949945</v>
      </c>
      <c r="R7" s="338">
        <v>8056874</v>
      </c>
      <c r="S7" s="338">
        <v>753</v>
      </c>
      <c r="T7" s="338">
        <v>186013</v>
      </c>
      <c r="U7" s="601">
        <v>177550</v>
      </c>
      <c r="V7" s="601">
        <v>172465</v>
      </c>
      <c r="W7" s="601">
        <v>128052</v>
      </c>
      <c r="X7" s="601">
        <v>36813</v>
      </c>
      <c r="Y7" s="602">
        <v>7219</v>
      </c>
      <c r="Z7" s="602">
        <v>381</v>
      </c>
      <c r="AA7" s="601">
        <v>5085</v>
      </c>
      <c r="AB7" s="601">
        <v>8463</v>
      </c>
      <c r="AC7" s="159">
        <v>676000</v>
      </c>
      <c r="AD7" s="159">
        <v>559610</v>
      </c>
      <c r="AE7" s="63">
        <v>368</v>
      </c>
    </row>
    <row r="8" spans="1:31" s="4" customFormat="1" ht="27.95" customHeight="1">
      <c r="A8" s="12">
        <v>44</v>
      </c>
      <c r="B8" s="9">
        <v>2</v>
      </c>
      <c r="C8" s="246" t="s">
        <v>388</v>
      </c>
      <c r="D8" s="63">
        <v>578600</v>
      </c>
      <c r="E8" s="63">
        <v>451179</v>
      </c>
      <c r="F8" s="483">
        <v>2</v>
      </c>
      <c r="G8" s="483"/>
      <c r="H8" s="483"/>
      <c r="I8" s="483">
        <v>2</v>
      </c>
      <c r="J8" s="483"/>
      <c r="K8" s="483"/>
      <c r="L8" s="483">
        <v>1</v>
      </c>
      <c r="M8" s="484"/>
      <c r="N8" s="484"/>
      <c r="O8" s="585"/>
      <c r="P8" s="483">
        <v>1</v>
      </c>
      <c r="Q8" s="338">
        <v>8154849</v>
      </c>
      <c r="R8" s="338">
        <v>1307542</v>
      </c>
      <c r="S8" s="338">
        <v>134</v>
      </c>
      <c r="T8" s="338">
        <v>54353</v>
      </c>
      <c r="U8" s="601">
        <v>51652</v>
      </c>
      <c r="V8" s="601">
        <v>50203</v>
      </c>
      <c r="W8" s="601">
        <v>39413</v>
      </c>
      <c r="X8" s="601">
        <v>8249</v>
      </c>
      <c r="Y8" s="602">
        <v>2540</v>
      </c>
      <c r="Z8" s="602">
        <v>1</v>
      </c>
      <c r="AA8" s="601">
        <v>1449</v>
      </c>
      <c r="AB8" s="601">
        <v>2701</v>
      </c>
      <c r="AC8" s="159">
        <v>383500</v>
      </c>
      <c r="AD8" s="159">
        <v>165731</v>
      </c>
      <c r="AE8" s="63">
        <v>367</v>
      </c>
    </row>
    <row r="9" spans="1:31" s="4" customFormat="1" ht="27.95" customHeight="1">
      <c r="A9" s="12">
        <v>9</v>
      </c>
      <c r="B9" s="9">
        <v>3</v>
      </c>
      <c r="C9" s="246" t="s">
        <v>362</v>
      </c>
      <c r="D9" s="63">
        <v>120000</v>
      </c>
      <c r="E9" s="63">
        <v>93100</v>
      </c>
      <c r="F9" s="483">
        <v>1</v>
      </c>
      <c r="G9" s="483">
        <v>1</v>
      </c>
      <c r="H9" s="483">
        <v>2</v>
      </c>
      <c r="I9" s="483">
        <v>1</v>
      </c>
      <c r="J9" s="483"/>
      <c r="K9" s="483"/>
      <c r="L9" s="483">
        <v>2</v>
      </c>
      <c r="M9" s="484"/>
      <c r="N9" s="484">
        <v>2</v>
      </c>
      <c r="O9" s="585"/>
      <c r="P9" s="483"/>
      <c r="Q9" s="338">
        <v>1128546</v>
      </c>
      <c r="R9" s="338">
        <v>354177</v>
      </c>
      <c r="S9" s="338">
        <v>23</v>
      </c>
      <c r="T9" s="338">
        <v>12266</v>
      </c>
      <c r="U9" s="601">
        <v>11128</v>
      </c>
      <c r="V9" s="601">
        <v>11122</v>
      </c>
      <c r="W9" s="601">
        <v>9013</v>
      </c>
      <c r="X9" s="601">
        <v>2101</v>
      </c>
      <c r="Y9" s="602"/>
      <c r="Z9" s="602">
        <v>8</v>
      </c>
      <c r="AA9" s="601">
        <v>6</v>
      </c>
      <c r="AB9" s="601">
        <v>1138</v>
      </c>
      <c r="AC9" s="159">
        <v>109000</v>
      </c>
      <c r="AD9" s="159">
        <v>38576</v>
      </c>
      <c r="AE9" s="63">
        <v>414</v>
      </c>
    </row>
    <row r="10" spans="1:31" s="4" customFormat="1" ht="27.95" customHeight="1">
      <c r="A10" s="12">
        <v>31</v>
      </c>
      <c r="B10" s="9">
        <v>4</v>
      </c>
      <c r="C10" s="246" t="s">
        <v>380</v>
      </c>
      <c r="D10" s="63">
        <v>87700</v>
      </c>
      <c r="E10" s="63">
        <v>78631</v>
      </c>
      <c r="F10" s="483">
        <v>10</v>
      </c>
      <c r="G10" s="483">
        <v>5</v>
      </c>
      <c r="H10" s="483">
        <v>34</v>
      </c>
      <c r="I10" s="483"/>
      <c r="J10" s="483">
        <v>4</v>
      </c>
      <c r="K10" s="483">
        <v>4</v>
      </c>
      <c r="L10" s="483">
        <v>7</v>
      </c>
      <c r="M10" s="484">
        <v>7</v>
      </c>
      <c r="N10" s="484">
        <v>16</v>
      </c>
      <c r="O10" s="585">
        <v>0</v>
      </c>
      <c r="P10" s="483"/>
      <c r="Q10" s="338">
        <v>1638413</v>
      </c>
      <c r="R10" s="338">
        <v>648325</v>
      </c>
      <c r="S10" s="338">
        <v>25</v>
      </c>
      <c r="T10" s="338">
        <v>12707</v>
      </c>
      <c r="U10" s="601">
        <v>10647</v>
      </c>
      <c r="V10" s="601">
        <v>10481</v>
      </c>
      <c r="W10" s="601">
        <v>6791</v>
      </c>
      <c r="X10" s="601">
        <v>2977</v>
      </c>
      <c r="Y10" s="602">
        <v>606</v>
      </c>
      <c r="Z10" s="602">
        <v>107</v>
      </c>
      <c r="AA10" s="601">
        <v>166</v>
      </c>
      <c r="AB10" s="601">
        <v>2060</v>
      </c>
      <c r="AC10" s="159">
        <v>54100</v>
      </c>
      <c r="AD10" s="159">
        <v>42968</v>
      </c>
      <c r="AE10" s="63">
        <v>546</v>
      </c>
    </row>
    <row r="11" spans="1:31" s="4" customFormat="1" ht="27.95" customHeight="1">
      <c r="A11" s="12">
        <v>45</v>
      </c>
      <c r="B11" s="9">
        <v>5</v>
      </c>
      <c r="C11" s="246" t="s">
        <v>389</v>
      </c>
      <c r="D11" s="63">
        <v>512000</v>
      </c>
      <c r="E11" s="63">
        <v>486559</v>
      </c>
      <c r="F11" s="483">
        <v>4</v>
      </c>
      <c r="G11" s="483"/>
      <c r="H11" s="483">
        <v>5</v>
      </c>
      <c r="I11" s="483">
        <v>2</v>
      </c>
      <c r="J11" s="483"/>
      <c r="K11" s="483"/>
      <c r="L11" s="483">
        <v>3</v>
      </c>
      <c r="M11" s="484"/>
      <c r="N11" s="484"/>
      <c r="O11" s="586">
        <v>1</v>
      </c>
      <c r="P11" s="483">
        <v>1</v>
      </c>
      <c r="Q11" s="338">
        <v>8857274</v>
      </c>
      <c r="R11" s="338">
        <v>1524038</v>
      </c>
      <c r="S11" s="338">
        <v>185</v>
      </c>
      <c r="T11" s="338">
        <v>53948</v>
      </c>
      <c r="U11" s="601">
        <v>52429</v>
      </c>
      <c r="V11" s="601">
        <v>50665</v>
      </c>
      <c r="W11" s="601">
        <v>43248</v>
      </c>
      <c r="X11" s="601">
        <v>6925</v>
      </c>
      <c r="Y11" s="602">
        <v>404</v>
      </c>
      <c r="Z11" s="602">
        <v>88</v>
      </c>
      <c r="AA11" s="601">
        <v>1764</v>
      </c>
      <c r="AB11" s="601">
        <v>1519</v>
      </c>
      <c r="AC11" s="159">
        <v>205700</v>
      </c>
      <c r="AD11" s="159">
        <v>160750</v>
      </c>
      <c r="AE11" s="63">
        <v>330</v>
      </c>
    </row>
    <row r="12" spans="1:31" s="4" customFormat="1" ht="27.95" customHeight="1">
      <c r="A12" s="12">
        <v>36</v>
      </c>
      <c r="B12" s="9">
        <v>7</v>
      </c>
      <c r="C12" s="246" t="s">
        <v>385</v>
      </c>
      <c r="D12" s="63">
        <v>43700</v>
      </c>
      <c r="E12" s="63">
        <v>40141</v>
      </c>
      <c r="F12" s="483">
        <v>4</v>
      </c>
      <c r="G12" s="483">
        <v>1</v>
      </c>
      <c r="H12" s="483">
        <v>9</v>
      </c>
      <c r="I12" s="483">
        <v>1</v>
      </c>
      <c r="J12" s="483"/>
      <c r="K12" s="483">
        <v>1</v>
      </c>
      <c r="L12" s="483">
        <v>4</v>
      </c>
      <c r="M12" s="484">
        <v>4</v>
      </c>
      <c r="N12" s="484"/>
      <c r="O12" s="585"/>
      <c r="P12" s="483">
        <v>4</v>
      </c>
      <c r="Q12" s="338">
        <v>1196049</v>
      </c>
      <c r="R12" s="338">
        <v>117178</v>
      </c>
      <c r="S12" s="338">
        <v>18</v>
      </c>
      <c r="T12" s="338">
        <v>4924</v>
      </c>
      <c r="U12" s="601">
        <v>4347</v>
      </c>
      <c r="V12" s="601">
        <v>4218</v>
      </c>
      <c r="W12" s="601">
        <v>3111</v>
      </c>
      <c r="X12" s="601">
        <v>527</v>
      </c>
      <c r="Y12" s="602">
        <v>199</v>
      </c>
      <c r="Z12" s="602">
        <v>381</v>
      </c>
      <c r="AA12" s="601">
        <v>129</v>
      </c>
      <c r="AB12" s="601">
        <v>577</v>
      </c>
      <c r="AC12" s="159">
        <v>18300</v>
      </c>
      <c r="AD12" s="159">
        <v>15924</v>
      </c>
      <c r="AE12" s="63">
        <v>397</v>
      </c>
    </row>
    <row r="13" spans="1:31" s="4" customFormat="1" ht="27.95" customHeight="1">
      <c r="A13" s="12">
        <v>43</v>
      </c>
      <c r="B13" s="9">
        <v>8</v>
      </c>
      <c r="C13" s="246" t="s">
        <v>387</v>
      </c>
      <c r="D13" s="63">
        <v>534000</v>
      </c>
      <c r="E13" s="63">
        <v>528363</v>
      </c>
      <c r="F13" s="483">
        <v>11</v>
      </c>
      <c r="G13" s="483">
        <v>3</v>
      </c>
      <c r="H13" s="483">
        <v>17</v>
      </c>
      <c r="I13" s="483">
        <v>5</v>
      </c>
      <c r="J13" s="483"/>
      <c r="K13" s="483">
        <v>6</v>
      </c>
      <c r="L13" s="483">
        <v>7</v>
      </c>
      <c r="M13" s="484">
        <v>9</v>
      </c>
      <c r="N13" s="484"/>
      <c r="O13" s="585">
        <v>1</v>
      </c>
      <c r="P13" s="483"/>
      <c r="Q13" s="338">
        <v>9040706</v>
      </c>
      <c r="R13" s="338">
        <v>3749029</v>
      </c>
      <c r="S13" s="338">
        <v>109</v>
      </c>
      <c r="T13" s="338">
        <v>59711</v>
      </c>
      <c r="U13" s="601">
        <v>56297</v>
      </c>
      <c r="V13" s="601">
        <v>55036</v>
      </c>
      <c r="W13" s="601">
        <v>44578</v>
      </c>
      <c r="X13" s="601">
        <v>8166</v>
      </c>
      <c r="Y13" s="602">
        <v>2273</v>
      </c>
      <c r="Z13" s="602">
        <v>19</v>
      </c>
      <c r="AA13" s="601">
        <v>1261</v>
      </c>
      <c r="AB13" s="601">
        <v>3414</v>
      </c>
      <c r="AC13" s="159">
        <v>203000</v>
      </c>
      <c r="AD13" s="159">
        <v>180000</v>
      </c>
      <c r="AE13" s="63">
        <v>341</v>
      </c>
    </row>
    <row r="14" spans="1:31" s="4" customFormat="1" ht="27.95" customHeight="1">
      <c r="A14" s="12">
        <v>7</v>
      </c>
      <c r="B14" s="9">
        <v>9</v>
      </c>
      <c r="C14" s="246" t="s">
        <v>360</v>
      </c>
      <c r="D14" s="63">
        <v>300000</v>
      </c>
      <c r="E14" s="63">
        <v>298376</v>
      </c>
      <c r="F14" s="483">
        <v>1</v>
      </c>
      <c r="G14" s="483"/>
      <c r="H14" s="483">
        <v>50</v>
      </c>
      <c r="I14" s="483">
        <v>2</v>
      </c>
      <c r="J14" s="483"/>
      <c r="K14" s="483"/>
      <c r="L14" s="483">
        <v>3</v>
      </c>
      <c r="M14" s="484"/>
      <c r="N14" s="484"/>
      <c r="O14" s="585"/>
      <c r="P14" s="483">
        <v>2</v>
      </c>
      <c r="Q14" s="338">
        <v>5380711</v>
      </c>
      <c r="R14" s="338">
        <v>1716241</v>
      </c>
      <c r="S14" s="338">
        <v>78</v>
      </c>
      <c r="T14" s="338">
        <v>32724</v>
      </c>
      <c r="U14" s="601">
        <v>32444</v>
      </c>
      <c r="V14" s="601">
        <v>32208</v>
      </c>
      <c r="W14" s="601">
        <v>24750</v>
      </c>
      <c r="X14" s="601">
        <v>4156</v>
      </c>
      <c r="Y14" s="602">
        <v>3250</v>
      </c>
      <c r="Z14" s="602">
        <v>52</v>
      </c>
      <c r="AA14" s="601">
        <v>236</v>
      </c>
      <c r="AB14" s="601">
        <v>280</v>
      </c>
      <c r="AC14" s="159">
        <v>132000</v>
      </c>
      <c r="AD14" s="159">
        <v>100300</v>
      </c>
      <c r="AE14" s="63">
        <v>336</v>
      </c>
    </row>
    <row r="15" spans="1:31" s="4" customFormat="1" ht="27.95" customHeight="1">
      <c r="A15" s="12">
        <v>23</v>
      </c>
      <c r="B15" s="9">
        <v>10</v>
      </c>
      <c r="C15" s="246" t="s">
        <v>375</v>
      </c>
      <c r="D15" s="63">
        <v>41200</v>
      </c>
      <c r="E15" s="63">
        <v>34555</v>
      </c>
      <c r="F15" s="483">
        <v>7</v>
      </c>
      <c r="G15" s="483">
        <v>1</v>
      </c>
      <c r="H15" s="483">
        <v>10</v>
      </c>
      <c r="I15" s="483"/>
      <c r="J15" s="483"/>
      <c r="K15" s="483">
        <v>4</v>
      </c>
      <c r="L15" s="483">
        <v>10</v>
      </c>
      <c r="M15" s="484">
        <v>3</v>
      </c>
      <c r="N15" s="484"/>
      <c r="O15" s="585"/>
      <c r="P15" s="483">
        <v>1</v>
      </c>
      <c r="Q15" s="338">
        <v>670182</v>
      </c>
      <c r="R15" s="338">
        <v>150369</v>
      </c>
      <c r="S15" s="338">
        <v>17</v>
      </c>
      <c r="T15" s="338">
        <v>4269</v>
      </c>
      <c r="U15" s="601">
        <v>3800</v>
      </c>
      <c r="V15" s="601">
        <v>3648</v>
      </c>
      <c r="W15" s="601">
        <v>3097</v>
      </c>
      <c r="X15" s="601">
        <v>325</v>
      </c>
      <c r="Y15" s="602">
        <v>226</v>
      </c>
      <c r="Z15" s="602">
        <v>0</v>
      </c>
      <c r="AA15" s="601">
        <v>152</v>
      </c>
      <c r="AB15" s="601">
        <v>469</v>
      </c>
      <c r="AC15" s="159">
        <v>17000</v>
      </c>
      <c r="AD15" s="159">
        <v>14274</v>
      </c>
      <c r="AE15" s="63">
        <v>413</v>
      </c>
    </row>
    <row r="16" spans="1:31" s="4" customFormat="1" ht="27.95" customHeight="1">
      <c r="A16" s="12">
        <v>2</v>
      </c>
      <c r="B16" s="9">
        <v>13</v>
      </c>
      <c r="C16" s="246" t="s">
        <v>355</v>
      </c>
      <c r="D16" s="63">
        <v>204000</v>
      </c>
      <c r="E16" s="63">
        <v>197973</v>
      </c>
      <c r="F16" s="483">
        <v>3</v>
      </c>
      <c r="G16" s="483">
        <v>1</v>
      </c>
      <c r="H16" s="483">
        <v>1</v>
      </c>
      <c r="I16" s="483">
        <v>1</v>
      </c>
      <c r="J16" s="483"/>
      <c r="K16" s="483"/>
      <c r="L16" s="483">
        <v>1</v>
      </c>
      <c r="M16" s="484"/>
      <c r="N16" s="484"/>
      <c r="O16" s="585"/>
      <c r="P16" s="483">
        <v>2</v>
      </c>
      <c r="Q16" s="338">
        <v>3013207</v>
      </c>
      <c r="R16" s="338">
        <v>1251717</v>
      </c>
      <c r="S16" s="338">
        <v>50</v>
      </c>
      <c r="T16" s="338">
        <v>21357</v>
      </c>
      <c r="U16" s="601">
        <v>21159</v>
      </c>
      <c r="V16" s="601">
        <v>20880</v>
      </c>
      <c r="W16" s="601">
        <v>17346</v>
      </c>
      <c r="X16" s="601">
        <v>2747</v>
      </c>
      <c r="Y16" s="602">
        <v>762</v>
      </c>
      <c r="Z16" s="602">
        <v>25</v>
      </c>
      <c r="AA16" s="601">
        <v>279</v>
      </c>
      <c r="AB16" s="601">
        <v>198</v>
      </c>
      <c r="AC16" s="159">
        <v>123650</v>
      </c>
      <c r="AD16" s="159">
        <v>64379</v>
      </c>
      <c r="AE16" s="63">
        <v>325</v>
      </c>
    </row>
    <row r="17" spans="1:31" s="12" customFormat="1" ht="27.95" customHeight="1">
      <c r="A17" s="12">
        <v>1</v>
      </c>
      <c r="B17" s="9">
        <v>14</v>
      </c>
      <c r="C17" s="246" t="s">
        <v>354</v>
      </c>
      <c r="D17" s="63">
        <v>98600</v>
      </c>
      <c r="E17" s="63">
        <v>94222</v>
      </c>
      <c r="F17" s="483">
        <v>2</v>
      </c>
      <c r="G17" s="483"/>
      <c r="H17" s="483"/>
      <c r="I17" s="483">
        <v>1</v>
      </c>
      <c r="J17" s="483"/>
      <c r="K17" s="483">
        <v>1</v>
      </c>
      <c r="L17" s="483">
        <v>1</v>
      </c>
      <c r="M17" s="484"/>
      <c r="N17" s="484"/>
      <c r="O17" s="585"/>
      <c r="P17" s="483"/>
      <c r="Q17" s="338">
        <v>1733979</v>
      </c>
      <c r="R17" s="338">
        <v>489669</v>
      </c>
      <c r="S17" s="338">
        <v>35</v>
      </c>
      <c r="T17" s="338">
        <v>10688</v>
      </c>
      <c r="U17" s="601">
        <v>10224</v>
      </c>
      <c r="V17" s="601">
        <v>10158</v>
      </c>
      <c r="W17" s="601">
        <v>8668</v>
      </c>
      <c r="X17" s="601">
        <v>1449</v>
      </c>
      <c r="Y17" s="602"/>
      <c r="Z17" s="602">
        <v>41</v>
      </c>
      <c r="AA17" s="601">
        <v>66</v>
      </c>
      <c r="AB17" s="601">
        <v>464</v>
      </c>
      <c r="AC17" s="159">
        <v>41800</v>
      </c>
      <c r="AD17" s="159">
        <v>32784</v>
      </c>
      <c r="AE17" s="63">
        <v>348</v>
      </c>
    </row>
    <row r="18" spans="1:31" s="4" customFormat="1" ht="27.95" customHeight="1">
      <c r="A18" s="12">
        <v>6</v>
      </c>
      <c r="B18" s="9">
        <v>16</v>
      </c>
      <c r="C18" s="246" t="s">
        <v>358</v>
      </c>
      <c r="D18" s="63">
        <v>151805</v>
      </c>
      <c r="E18" s="63">
        <v>109590</v>
      </c>
      <c r="F18" s="483">
        <v>1</v>
      </c>
      <c r="G18" s="483"/>
      <c r="H18" s="483">
        <v>1</v>
      </c>
      <c r="I18" s="483">
        <v>3</v>
      </c>
      <c r="J18" s="483">
        <v>1</v>
      </c>
      <c r="K18" s="483"/>
      <c r="L18" s="483">
        <v>3</v>
      </c>
      <c r="M18" s="484"/>
      <c r="N18" s="484"/>
      <c r="O18" s="585"/>
      <c r="P18" s="483"/>
      <c r="Q18" s="338">
        <v>2372376</v>
      </c>
      <c r="R18" s="338">
        <v>309430</v>
      </c>
      <c r="S18" s="338">
        <v>34</v>
      </c>
      <c r="T18" s="338">
        <v>12591</v>
      </c>
      <c r="U18" s="601">
        <v>11887</v>
      </c>
      <c r="V18" s="601">
        <v>11775</v>
      </c>
      <c r="W18" s="601">
        <v>9116</v>
      </c>
      <c r="X18" s="601">
        <v>2067</v>
      </c>
      <c r="Y18" s="602">
        <v>592</v>
      </c>
      <c r="Z18" s="602"/>
      <c r="AA18" s="601">
        <v>112</v>
      </c>
      <c r="AB18" s="601">
        <v>704</v>
      </c>
      <c r="AC18" s="159">
        <v>74180</v>
      </c>
      <c r="AD18" s="159">
        <v>40976</v>
      </c>
      <c r="AE18" s="63">
        <v>374</v>
      </c>
    </row>
    <row r="19" spans="1:31" s="4" customFormat="1" ht="27.95" customHeight="1">
      <c r="A19" s="12">
        <v>26</v>
      </c>
      <c r="B19" s="9">
        <v>18</v>
      </c>
      <c r="C19" s="246" t="s">
        <v>374</v>
      </c>
      <c r="D19" s="63">
        <v>55400</v>
      </c>
      <c r="E19" s="63">
        <v>51015</v>
      </c>
      <c r="F19" s="486"/>
      <c r="G19" s="486">
        <v>1</v>
      </c>
      <c r="H19" s="486">
        <v>4</v>
      </c>
      <c r="I19" s="486"/>
      <c r="J19" s="486"/>
      <c r="K19" s="486"/>
      <c r="L19" s="486">
        <v>4</v>
      </c>
      <c r="M19" s="487">
        <v>1</v>
      </c>
      <c r="N19" s="487">
        <v>0</v>
      </c>
      <c r="O19" s="587"/>
      <c r="P19" s="486">
        <v>3</v>
      </c>
      <c r="Q19" s="338">
        <v>921538</v>
      </c>
      <c r="R19" s="338">
        <v>142553</v>
      </c>
      <c r="S19" s="338">
        <v>39</v>
      </c>
      <c r="T19" s="338">
        <v>7656</v>
      </c>
      <c r="U19" s="602">
        <v>6173</v>
      </c>
      <c r="V19" s="602">
        <v>6160</v>
      </c>
      <c r="W19" s="602">
        <v>4648</v>
      </c>
      <c r="X19" s="602">
        <v>1127</v>
      </c>
      <c r="Y19" s="602">
        <v>385</v>
      </c>
      <c r="Z19" s="602"/>
      <c r="AA19" s="602">
        <v>13</v>
      </c>
      <c r="AB19" s="602">
        <v>1483</v>
      </c>
      <c r="AC19" s="159">
        <v>33000</v>
      </c>
      <c r="AD19" s="159">
        <v>27107</v>
      </c>
      <c r="AE19" s="63">
        <v>472</v>
      </c>
    </row>
    <row r="20" spans="1:31" s="4" customFormat="1" ht="27.95" customHeight="1">
      <c r="A20" s="12">
        <v>27</v>
      </c>
      <c r="B20" s="9">
        <v>19</v>
      </c>
      <c r="C20" s="246" t="s">
        <v>898</v>
      </c>
      <c r="D20" s="63">
        <v>50000</v>
      </c>
      <c r="E20" s="63">
        <v>46471</v>
      </c>
      <c r="F20" s="483">
        <v>1</v>
      </c>
      <c r="G20" s="483"/>
      <c r="H20" s="483">
        <v>8</v>
      </c>
      <c r="I20" s="483"/>
      <c r="J20" s="483"/>
      <c r="K20" s="483"/>
      <c r="L20" s="483">
        <v>1</v>
      </c>
      <c r="M20" s="484"/>
      <c r="N20" s="484">
        <v>6</v>
      </c>
      <c r="O20" s="585">
        <v>1</v>
      </c>
      <c r="P20" s="483">
        <v>1</v>
      </c>
      <c r="Q20" s="338">
        <v>741755</v>
      </c>
      <c r="R20" s="338">
        <v>649681</v>
      </c>
      <c r="S20" s="338">
        <v>28</v>
      </c>
      <c r="T20" s="338">
        <v>11225</v>
      </c>
      <c r="U20" s="601">
        <v>10619</v>
      </c>
      <c r="V20" s="601">
        <v>10591</v>
      </c>
      <c r="W20" s="601">
        <v>4514</v>
      </c>
      <c r="X20" s="601">
        <v>1176</v>
      </c>
      <c r="Y20" s="602">
        <v>4901</v>
      </c>
      <c r="Z20" s="602"/>
      <c r="AA20" s="601">
        <v>28</v>
      </c>
      <c r="AB20" s="601">
        <v>606</v>
      </c>
      <c r="AC20" s="159">
        <v>55900</v>
      </c>
      <c r="AD20" s="159">
        <v>39774</v>
      </c>
      <c r="AE20" s="63">
        <v>823</v>
      </c>
    </row>
    <row r="21" spans="1:31" s="4" customFormat="1" ht="27.95" customHeight="1">
      <c r="A21" s="12">
        <v>5</v>
      </c>
      <c r="B21" s="9">
        <v>20</v>
      </c>
      <c r="C21" s="246" t="s">
        <v>356</v>
      </c>
      <c r="D21" s="63">
        <v>229400</v>
      </c>
      <c r="E21" s="63">
        <v>225051</v>
      </c>
      <c r="F21" s="483">
        <v>0</v>
      </c>
      <c r="G21" s="483"/>
      <c r="H21" s="483">
        <v>24</v>
      </c>
      <c r="I21" s="483">
        <v>2</v>
      </c>
      <c r="J21" s="483">
        <v>1</v>
      </c>
      <c r="K21" s="483"/>
      <c r="L21" s="483">
        <v>2</v>
      </c>
      <c r="M21" s="484"/>
      <c r="N21" s="484"/>
      <c r="O21" s="585"/>
      <c r="P21" s="483"/>
      <c r="Q21" s="338">
        <v>3523169</v>
      </c>
      <c r="R21" s="338">
        <v>1013703</v>
      </c>
      <c r="S21" s="338">
        <v>101</v>
      </c>
      <c r="T21" s="338">
        <v>24756</v>
      </c>
      <c r="U21" s="601">
        <v>23480</v>
      </c>
      <c r="V21" s="601">
        <v>23203</v>
      </c>
      <c r="W21" s="601">
        <v>21205</v>
      </c>
      <c r="X21" s="601">
        <v>1800</v>
      </c>
      <c r="Y21" s="602">
        <v>198</v>
      </c>
      <c r="Z21" s="602"/>
      <c r="AA21" s="601">
        <v>277</v>
      </c>
      <c r="AB21" s="601">
        <v>1276</v>
      </c>
      <c r="AC21" s="159">
        <v>74100</v>
      </c>
      <c r="AD21" s="159">
        <v>73871</v>
      </c>
      <c r="AE21" s="63">
        <v>328</v>
      </c>
    </row>
    <row r="22" spans="1:31" s="4" customFormat="1" ht="27.95" customHeight="1">
      <c r="A22" s="12">
        <v>8</v>
      </c>
      <c r="B22" s="9">
        <v>21</v>
      </c>
      <c r="C22" s="246" t="s">
        <v>361</v>
      </c>
      <c r="D22" s="63">
        <v>265000</v>
      </c>
      <c r="E22" s="63">
        <v>255270</v>
      </c>
      <c r="F22" s="483">
        <v>1</v>
      </c>
      <c r="G22" s="483"/>
      <c r="H22" s="483">
        <v>12</v>
      </c>
      <c r="I22" s="483">
        <v>1</v>
      </c>
      <c r="J22" s="483"/>
      <c r="K22" s="483"/>
      <c r="L22" s="483">
        <v>1</v>
      </c>
      <c r="M22" s="484"/>
      <c r="N22" s="484">
        <v>4</v>
      </c>
      <c r="O22" s="585">
        <v>2</v>
      </c>
      <c r="P22" s="483">
        <v>4</v>
      </c>
      <c r="Q22" s="338">
        <v>4046800</v>
      </c>
      <c r="R22" s="338">
        <v>1850340</v>
      </c>
      <c r="S22" s="338">
        <v>57</v>
      </c>
      <c r="T22" s="338">
        <v>27389</v>
      </c>
      <c r="U22" s="601">
        <v>26637</v>
      </c>
      <c r="V22" s="601">
        <v>26081</v>
      </c>
      <c r="W22" s="601">
        <v>20906</v>
      </c>
      <c r="X22" s="601">
        <v>3564</v>
      </c>
      <c r="Y22" s="602">
        <v>1385</v>
      </c>
      <c r="Z22" s="602">
        <v>226</v>
      </c>
      <c r="AA22" s="601">
        <v>556</v>
      </c>
      <c r="AB22" s="601">
        <v>752</v>
      </c>
      <c r="AC22" s="159">
        <v>111500</v>
      </c>
      <c r="AD22" s="159">
        <v>84764</v>
      </c>
      <c r="AE22" s="63">
        <v>332</v>
      </c>
    </row>
    <row r="23" spans="1:31" s="4" customFormat="1" ht="27.95" customHeight="1">
      <c r="A23" s="12">
        <v>22</v>
      </c>
      <c r="B23" s="9">
        <v>22</v>
      </c>
      <c r="C23" s="246" t="s">
        <v>376</v>
      </c>
      <c r="D23" s="63">
        <v>52400</v>
      </c>
      <c r="E23" s="63">
        <v>52701</v>
      </c>
      <c r="F23" s="483"/>
      <c r="G23" s="483"/>
      <c r="H23" s="483">
        <v>17</v>
      </c>
      <c r="I23" s="483"/>
      <c r="J23" s="483"/>
      <c r="K23" s="483"/>
      <c r="L23" s="483"/>
      <c r="M23" s="484">
        <v>4</v>
      </c>
      <c r="N23" s="484">
        <v>6</v>
      </c>
      <c r="O23" s="585">
        <v>3</v>
      </c>
      <c r="P23" s="483">
        <v>6</v>
      </c>
      <c r="Q23" s="338">
        <v>731930</v>
      </c>
      <c r="R23" s="338">
        <v>174258</v>
      </c>
      <c r="S23" s="338">
        <v>18</v>
      </c>
      <c r="T23" s="338">
        <v>6563</v>
      </c>
      <c r="U23" s="601">
        <v>5946</v>
      </c>
      <c r="V23" s="601">
        <v>5944</v>
      </c>
      <c r="W23" s="601">
        <v>4668</v>
      </c>
      <c r="X23" s="601">
        <v>901</v>
      </c>
      <c r="Y23" s="602">
        <v>322</v>
      </c>
      <c r="Z23" s="602">
        <v>53</v>
      </c>
      <c r="AA23" s="601">
        <v>2</v>
      </c>
      <c r="AB23" s="601">
        <v>617</v>
      </c>
      <c r="AC23" s="159">
        <v>25200</v>
      </c>
      <c r="AD23" s="159">
        <v>20793</v>
      </c>
      <c r="AE23" s="63">
        <v>395</v>
      </c>
    </row>
    <row r="24" spans="1:31" s="4" customFormat="1" ht="27.75" customHeight="1">
      <c r="A24" s="12">
        <v>32</v>
      </c>
      <c r="B24" s="9">
        <v>23</v>
      </c>
      <c r="C24" s="246" t="s">
        <v>383</v>
      </c>
      <c r="D24" s="63">
        <v>18331</v>
      </c>
      <c r="E24" s="63">
        <v>16449</v>
      </c>
      <c r="F24" s="483">
        <v>13</v>
      </c>
      <c r="G24" s="483">
        <v>2</v>
      </c>
      <c r="H24" s="483">
        <v>12</v>
      </c>
      <c r="I24" s="483"/>
      <c r="J24" s="483">
        <v>4</v>
      </c>
      <c r="K24" s="483">
        <v>2</v>
      </c>
      <c r="L24" s="483">
        <v>10</v>
      </c>
      <c r="M24" s="484">
        <v>2</v>
      </c>
      <c r="N24" s="484">
        <v>11</v>
      </c>
      <c r="O24" s="585">
        <v>1</v>
      </c>
      <c r="P24" s="483"/>
      <c r="Q24" s="338">
        <v>320444</v>
      </c>
      <c r="R24" s="338">
        <v>179721</v>
      </c>
      <c r="S24" s="338">
        <v>9</v>
      </c>
      <c r="T24" s="338">
        <v>2650</v>
      </c>
      <c r="U24" s="601">
        <v>2274</v>
      </c>
      <c r="V24" s="601">
        <v>2270</v>
      </c>
      <c r="W24" s="601">
        <v>1485</v>
      </c>
      <c r="X24" s="601">
        <v>534</v>
      </c>
      <c r="Y24" s="602">
        <v>248</v>
      </c>
      <c r="Z24" s="602">
        <v>3</v>
      </c>
      <c r="AA24" s="601">
        <v>4</v>
      </c>
      <c r="AB24" s="601">
        <v>376</v>
      </c>
      <c r="AC24" s="159">
        <v>14118</v>
      </c>
      <c r="AD24" s="159">
        <v>9604</v>
      </c>
      <c r="AE24" s="63">
        <v>584</v>
      </c>
    </row>
    <row r="25" spans="1:31" s="4" customFormat="1" ht="27.95" customHeight="1">
      <c r="A25" s="12">
        <v>34</v>
      </c>
      <c r="B25" s="9">
        <v>24</v>
      </c>
      <c r="C25" s="246" t="s">
        <v>381</v>
      </c>
      <c r="D25" s="63">
        <v>24283</v>
      </c>
      <c r="E25" s="63">
        <v>22575</v>
      </c>
      <c r="F25" s="483">
        <v>10</v>
      </c>
      <c r="G25" s="483"/>
      <c r="H25" s="483">
        <v>19</v>
      </c>
      <c r="I25" s="483"/>
      <c r="J25" s="483"/>
      <c r="K25" s="483">
        <v>7</v>
      </c>
      <c r="L25" s="483">
        <v>5</v>
      </c>
      <c r="M25" s="484">
        <v>9</v>
      </c>
      <c r="N25" s="484">
        <v>4</v>
      </c>
      <c r="O25" s="585">
        <v>2</v>
      </c>
      <c r="P25" s="483"/>
      <c r="Q25" s="338">
        <v>517614</v>
      </c>
      <c r="R25" s="338">
        <v>174603</v>
      </c>
      <c r="S25" s="338">
        <v>9</v>
      </c>
      <c r="T25" s="338">
        <v>2996</v>
      </c>
      <c r="U25" s="601">
        <v>2588</v>
      </c>
      <c r="V25" s="601">
        <v>2571</v>
      </c>
      <c r="W25" s="601">
        <v>1862</v>
      </c>
      <c r="X25" s="601">
        <v>368</v>
      </c>
      <c r="Y25" s="602">
        <v>52</v>
      </c>
      <c r="Z25" s="602">
        <v>289</v>
      </c>
      <c r="AA25" s="601">
        <v>17</v>
      </c>
      <c r="AB25" s="601">
        <v>408</v>
      </c>
      <c r="AC25" s="159">
        <v>12158</v>
      </c>
      <c r="AD25" s="159">
        <v>13387</v>
      </c>
      <c r="AE25" s="63">
        <v>593</v>
      </c>
    </row>
    <row r="26" spans="1:31" s="4" customFormat="1" ht="27.95" customHeight="1">
      <c r="A26" s="12">
        <v>3</v>
      </c>
      <c r="B26" s="9">
        <v>25</v>
      </c>
      <c r="C26" s="246" t="s">
        <v>357</v>
      </c>
      <c r="D26" s="63">
        <v>185000</v>
      </c>
      <c r="E26" s="63">
        <v>153467</v>
      </c>
      <c r="F26" s="483">
        <v>1</v>
      </c>
      <c r="G26" s="483"/>
      <c r="H26" s="483">
        <v>5</v>
      </c>
      <c r="I26" s="483">
        <v>1</v>
      </c>
      <c r="J26" s="483"/>
      <c r="K26" s="483"/>
      <c r="L26" s="483">
        <v>1</v>
      </c>
      <c r="M26" s="484"/>
      <c r="N26" s="484"/>
      <c r="O26" s="585"/>
      <c r="P26" s="483">
        <v>1</v>
      </c>
      <c r="Q26" s="338">
        <v>2853621</v>
      </c>
      <c r="R26" s="338">
        <v>712090</v>
      </c>
      <c r="S26" s="338">
        <v>61</v>
      </c>
      <c r="T26" s="338">
        <v>15496</v>
      </c>
      <c r="U26" s="601">
        <v>14970</v>
      </c>
      <c r="V26" s="601">
        <v>14924</v>
      </c>
      <c r="W26" s="601">
        <v>12858</v>
      </c>
      <c r="X26" s="601">
        <v>1168</v>
      </c>
      <c r="Y26" s="602">
        <v>794</v>
      </c>
      <c r="Z26" s="602">
        <v>104</v>
      </c>
      <c r="AA26" s="601">
        <v>46</v>
      </c>
      <c r="AB26" s="601">
        <v>526</v>
      </c>
      <c r="AC26" s="159">
        <v>90100</v>
      </c>
      <c r="AD26" s="159">
        <v>48740</v>
      </c>
      <c r="AE26" s="63">
        <v>318</v>
      </c>
    </row>
    <row r="27" spans="1:31" s="4" customFormat="1" ht="27.95" customHeight="1">
      <c r="A27" s="12">
        <v>12</v>
      </c>
      <c r="B27" s="9">
        <v>27</v>
      </c>
      <c r="C27" s="246" t="s">
        <v>365</v>
      </c>
      <c r="D27" s="63">
        <v>34620</v>
      </c>
      <c r="E27" s="63">
        <v>32403</v>
      </c>
      <c r="F27" s="483"/>
      <c r="G27" s="483"/>
      <c r="H27" s="483">
        <v>8</v>
      </c>
      <c r="I27" s="483">
        <v>1</v>
      </c>
      <c r="J27" s="483"/>
      <c r="K27" s="483"/>
      <c r="L27" s="483">
        <v>3</v>
      </c>
      <c r="M27" s="484"/>
      <c r="N27" s="484"/>
      <c r="O27" s="585">
        <v>2</v>
      </c>
      <c r="P27" s="483">
        <v>2</v>
      </c>
      <c r="Q27" s="338">
        <v>710022</v>
      </c>
      <c r="R27" s="338">
        <v>212561</v>
      </c>
      <c r="S27" s="338">
        <v>8</v>
      </c>
      <c r="T27" s="338">
        <v>3669</v>
      </c>
      <c r="U27" s="601">
        <v>3338</v>
      </c>
      <c r="V27" s="601">
        <v>3312</v>
      </c>
      <c r="W27" s="601">
        <v>2712</v>
      </c>
      <c r="X27" s="601">
        <v>565</v>
      </c>
      <c r="Y27" s="602">
        <v>28</v>
      </c>
      <c r="Z27" s="602">
        <v>7</v>
      </c>
      <c r="AA27" s="601">
        <v>26</v>
      </c>
      <c r="AB27" s="601">
        <v>331</v>
      </c>
      <c r="AC27" s="159">
        <v>16600</v>
      </c>
      <c r="AD27" s="159">
        <v>11294</v>
      </c>
      <c r="AE27" s="63">
        <v>349</v>
      </c>
    </row>
    <row r="28" spans="1:31" s="4" customFormat="1" ht="27.95" customHeight="1">
      <c r="A28" s="12">
        <v>17</v>
      </c>
      <c r="B28" s="9">
        <v>32</v>
      </c>
      <c r="C28" s="246" t="s">
        <v>18</v>
      </c>
      <c r="D28" s="63">
        <v>39000</v>
      </c>
      <c r="E28" s="63">
        <v>40103</v>
      </c>
      <c r="F28" s="483">
        <v>7</v>
      </c>
      <c r="G28" s="483"/>
      <c r="H28" s="483"/>
      <c r="I28" s="483">
        <v>4</v>
      </c>
      <c r="J28" s="483"/>
      <c r="K28" s="483"/>
      <c r="L28" s="483">
        <v>3</v>
      </c>
      <c r="M28" s="484"/>
      <c r="N28" s="484"/>
      <c r="O28" s="585"/>
      <c r="P28" s="483">
        <v>3</v>
      </c>
      <c r="Q28" s="338">
        <v>1069918</v>
      </c>
      <c r="R28" s="338">
        <v>586368</v>
      </c>
      <c r="S28" s="338">
        <v>6</v>
      </c>
      <c r="T28" s="338">
        <v>5607</v>
      </c>
      <c r="U28" s="601">
        <v>5304</v>
      </c>
      <c r="V28" s="601">
        <v>4995</v>
      </c>
      <c r="W28" s="601">
        <v>3001</v>
      </c>
      <c r="X28" s="601">
        <v>945</v>
      </c>
      <c r="Y28" s="602">
        <v>1049</v>
      </c>
      <c r="Z28" s="602"/>
      <c r="AA28" s="601">
        <v>309</v>
      </c>
      <c r="AB28" s="601">
        <v>303</v>
      </c>
      <c r="AC28" s="159">
        <v>19500</v>
      </c>
      <c r="AD28" s="159">
        <v>17890</v>
      </c>
      <c r="AE28" s="63">
        <v>446</v>
      </c>
    </row>
    <row r="29" spans="1:31" s="4" customFormat="1" ht="27.95" customHeight="1">
      <c r="A29" s="12">
        <v>16</v>
      </c>
      <c r="B29" s="9">
        <v>36</v>
      </c>
      <c r="C29" s="246" t="s">
        <v>369</v>
      </c>
      <c r="D29" s="63">
        <v>47600</v>
      </c>
      <c r="E29" s="63">
        <v>42552</v>
      </c>
      <c r="F29" s="483"/>
      <c r="G29" s="483"/>
      <c r="H29" s="483"/>
      <c r="I29" s="483">
        <v>3</v>
      </c>
      <c r="J29" s="483"/>
      <c r="K29" s="483"/>
      <c r="L29" s="483"/>
      <c r="M29" s="484"/>
      <c r="N29" s="484"/>
      <c r="O29" s="585"/>
      <c r="P29" s="483"/>
      <c r="Q29" s="338">
        <v>906192</v>
      </c>
      <c r="R29" s="338">
        <v>232483</v>
      </c>
      <c r="S29" s="338">
        <v>11</v>
      </c>
      <c r="T29" s="338">
        <v>4903</v>
      </c>
      <c r="U29" s="601">
        <v>4675</v>
      </c>
      <c r="V29" s="601">
        <v>4550</v>
      </c>
      <c r="W29" s="601">
        <v>3129</v>
      </c>
      <c r="X29" s="601">
        <v>710</v>
      </c>
      <c r="Y29" s="602">
        <v>502</v>
      </c>
      <c r="Z29" s="602">
        <v>209</v>
      </c>
      <c r="AA29" s="601">
        <v>125</v>
      </c>
      <c r="AB29" s="601">
        <v>228</v>
      </c>
      <c r="AC29" s="159">
        <v>17600</v>
      </c>
      <c r="AD29" s="159">
        <v>16402</v>
      </c>
      <c r="AE29" s="63">
        <v>385</v>
      </c>
    </row>
    <row r="30" spans="1:31" s="4" customFormat="1" ht="27.95" customHeight="1">
      <c r="A30" s="12">
        <v>14</v>
      </c>
      <c r="B30" s="9">
        <v>37</v>
      </c>
      <c r="C30" s="246" t="s">
        <v>367</v>
      </c>
      <c r="D30" s="63">
        <v>103700</v>
      </c>
      <c r="E30" s="63">
        <v>75288</v>
      </c>
      <c r="F30" s="483">
        <v>2</v>
      </c>
      <c r="G30" s="483"/>
      <c r="H30" s="483">
        <v>83</v>
      </c>
      <c r="I30" s="483">
        <v>4</v>
      </c>
      <c r="J30" s="483">
        <v>2</v>
      </c>
      <c r="K30" s="483"/>
      <c r="L30" s="483"/>
      <c r="M30" s="484"/>
      <c r="N30" s="484">
        <v>7</v>
      </c>
      <c r="O30" s="585"/>
      <c r="P30" s="483">
        <v>5</v>
      </c>
      <c r="Q30" s="338">
        <v>1493488</v>
      </c>
      <c r="R30" s="338">
        <v>515753</v>
      </c>
      <c r="S30" s="338">
        <v>20</v>
      </c>
      <c r="T30" s="338">
        <v>10514</v>
      </c>
      <c r="U30" s="601">
        <v>9514</v>
      </c>
      <c r="V30" s="601">
        <v>9507</v>
      </c>
      <c r="W30" s="601">
        <v>6548</v>
      </c>
      <c r="X30" s="601">
        <v>1888</v>
      </c>
      <c r="Y30" s="602">
        <v>1031</v>
      </c>
      <c r="Z30" s="602">
        <v>40</v>
      </c>
      <c r="AA30" s="601">
        <v>7</v>
      </c>
      <c r="AB30" s="601">
        <v>1000</v>
      </c>
      <c r="AC30" s="159">
        <v>60800</v>
      </c>
      <c r="AD30" s="159">
        <v>33736</v>
      </c>
      <c r="AE30" s="63">
        <v>448</v>
      </c>
    </row>
    <row r="31" spans="1:31" s="4" customFormat="1" ht="27.95" customHeight="1">
      <c r="A31" s="12">
        <v>15</v>
      </c>
      <c r="B31" s="9">
        <v>38</v>
      </c>
      <c r="C31" s="246" t="s">
        <v>368</v>
      </c>
      <c r="D31" s="63">
        <v>48700</v>
      </c>
      <c r="E31" s="63">
        <v>47889</v>
      </c>
      <c r="F31" s="483">
        <v>2</v>
      </c>
      <c r="G31" s="483"/>
      <c r="H31" s="483">
        <v>6</v>
      </c>
      <c r="I31" s="483">
        <v>1</v>
      </c>
      <c r="J31" s="483"/>
      <c r="K31" s="483"/>
      <c r="L31" s="483"/>
      <c r="M31" s="484">
        <v>1</v>
      </c>
      <c r="N31" s="484">
        <v>3</v>
      </c>
      <c r="O31" s="585">
        <v>1</v>
      </c>
      <c r="P31" s="483">
        <v>3</v>
      </c>
      <c r="Q31" s="338">
        <v>1112161</v>
      </c>
      <c r="R31" s="338">
        <v>273537</v>
      </c>
      <c r="S31" s="338">
        <v>14</v>
      </c>
      <c r="T31" s="338">
        <v>6865</v>
      </c>
      <c r="U31" s="601">
        <v>6576</v>
      </c>
      <c r="V31" s="601">
        <v>6493</v>
      </c>
      <c r="W31" s="601">
        <v>3865</v>
      </c>
      <c r="X31" s="601">
        <v>1323</v>
      </c>
      <c r="Y31" s="602">
        <v>1301</v>
      </c>
      <c r="Z31" s="602">
        <v>4</v>
      </c>
      <c r="AA31" s="601">
        <v>83</v>
      </c>
      <c r="AB31" s="601">
        <v>289</v>
      </c>
      <c r="AC31" s="159">
        <v>24600</v>
      </c>
      <c r="AD31" s="159">
        <v>23625</v>
      </c>
      <c r="AE31" s="63">
        <v>493</v>
      </c>
    </row>
    <row r="32" spans="1:31" s="4" customFormat="1" ht="27.95" customHeight="1">
      <c r="A32" s="12">
        <v>24</v>
      </c>
      <c r="B32" s="9">
        <v>39</v>
      </c>
      <c r="C32" s="246" t="s">
        <v>377</v>
      </c>
      <c r="D32" s="63">
        <v>37030</v>
      </c>
      <c r="E32" s="63">
        <v>33141</v>
      </c>
      <c r="F32" s="483"/>
      <c r="G32" s="483"/>
      <c r="H32" s="483">
        <v>3</v>
      </c>
      <c r="I32" s="483"/>
      <c r="J32" s="483"/>
      <c r="K32" s="483"/>
      <c r="L32" s="483"/>
      <c r="M32" s="484">
        <v>1</v>
      </c>
      <c r="N32" s="484">
        <v>1</v>
      </c>
      <c r="O32" s="585"/>
      <c r="P32" s="483">
        <v>2</v>
      </c>
      <c r="Q32" s="338">
        <v>366803</v>
      </c>
      <c r="R32" s="338">
        <v>250243</v>
      </c>
      <c r="S32" s="338">
        <v>9</v>
      </c>
      <c r="T32" s="338">
        <v>3757</v>
      </c>
      <c r="U32" s="601">
        <v>3560</v>
      </c>
      <c r="V32" s="601">
        <v>3473</v>
      </c>
      <c r="W32" s="601">
        <v>2848</v>
      </c>
      <c r="X32" s="601">
        <v>548</v>
      </c>
      <c r="Y32" s="602">
        <v>77</v>
      </c>
      <c r="Z32" s="602"/>
      <c r="AA32" s="601">
        <v>87</v>
      </c>
      <c r="AB32" s="601">
        <v>197</v>
      </c>
      <c r="AC32" s="159">
        <v>25000</v>
      </c>
      <c r="AD32" s="159">
        <v>11975</v>
      </c>
      <c r="AE32" s="63">
        <v>361</v>
      </c>
    </row>
    <row r="33" spans="1:31" s="4" customFormat="1" ht="27.95" customHeight="1">
      <c r="A33" s="12">
        <v>37</v>
      </c>
      <c r="B33" s="9">
        <v>45</v>
      </c>
      <c r="C33" s="246" t="s">
        <v>136</v>
      </c>
      <c r="D33" s="63">
        <v>44400</v>
      </c>
      <c r="E33" s="63">
        <v>42506</v>
      </c>
      <c r="F33" s="483">
        <v>1</v>
      </c>
      <c r="G33" s="483"/>
      <c r="H33" s="483">
        <v>18</v>
      </c>
      <c r="I33" s="483"/>
      <c r="J33" s="483"/>
      <c r="K33" s="483">
        <v>4</v>
      </c>
      <c r="L33" s="483">
        <v>3</v>
      </c>
      <c r="M33" s="483">
        <v>2</v>
      </c>
      <c r="N33" s="484">
        <v>4</v>
      </c>
      <c r="O33" s="585">
        <v>4</v>
      </c>
      <c r="P33" s="483">
        <v>3</v>
      </c>
      <c r="Q33" s="338">
        <v>1408011</v>
      </c>
      <c r="R33" s="338">
        <v>476799</v>
      </c>
      <c r="S33" s="338">
        <v>16</v>
      </c>
      <c r="T33" s="338">
        <v>6128</v>
      </c>
      <c r="U33" s="601">
        <v>4763</v>
      </c>
      <c r="V33" s="601">
        <v>4744</v>
      </c>
      <c r="W33" s="601">
        <v>3427</v>
      </c>
      <c r="X33" s="601">
        <v>834</v>
      </c>
      <c r="Y33" s="602">
        <v>370</v>
      </c>
      <c r="Z33" s="602">
        <v>113</v>
      </c>
      <c r="AA33" s="601">
        <v>19</v>
      </c>
      <c r="AB33" s="601">
        <v>1365</v>
      </c>
      <c r="AC33" s="159">
        <v>21600</v>
      </c>
      <c r="AD33" s="159">
        <v>18029</v>
      </c>
      <c r="AE33" s="63">
        <v>424</v>
      </c>
    </row>
    <row r="34" spans="1:31" s="4" customFormat="1" ht="27.95" customHeight="1">
      <c r="A34" s="12">
        <v>29</v>
      </c>
      <c r="B34" s="9">
        <v>56</v>
      </c>
      <c r="C34" s="246" t="s">
        <v>378</v>
      </c>
      <c r="D34" s="63">
        <v>16400</v>
      </c>
      <c r="E34" s="63">
        <v>13933</v>
      </c>
      <c r="F34" s="483"/>
      <c r="G34" s="483"/>
      <c r="H34" s="483">
        <v>5</v>
      </c>
      <c r="I34" s="483"/>
      <c r="J34" s="483"/>
      <c r="K34" s="483"/>
      <c r="L34" s="483"/>
      <c r="M34" s="484">
        <v>1</v>
      </c>
      <c r="N34" s="484">
        <v>1</v>
      </c>
      <c r="O34" s="585"/>
      <c r="P34" s="483"/>
      <c r="Q34" s="338">
        <v>302225</v>
      </c>
      <c r="R34" s="338">
        <v>89482</v>
      </c>
      <c r="S34" s="338">
        <v>7</v>
      </c>
      <c r="T34" s="338">
        <v>2084</v>
      </c>
      <c r="U34" s="601">
        <v>1984</v>
      </c>
      <c r="V34" s="601">
        <v>1628</v>
      </c>
      <c r="W34" s="601">
        <v>1290</v>
      </c>
      <c r="X34" s="601">
        <v>195</v>
      </c>
      <c r="Y34" s="602">
        <v>133</v>
      </c>
      <c r="Z34" s="602">
        <v>10</v>
      </c>
      <c r="AA34" s="601">
        <v>356</v>
      </c>
      <c r="AB34" s="601">
        <v>100</v>
      </c>
      <c r="AC34" s="159">
        <v>10400</v>
      </c>
      <c r="AD34" s="159">
        <v>7762</v>
      </c>
      <c r="AE34" s="63">
        <v>472</v>
      </c>
    </row>
    <row r="35" spans="1:31" s="4" customFormat="1" ht="27.95" customHeight="1">
      <c r="A35" s="12">
        <v>20</v>
      </c>
      <c r="B35" s="9">
        <v>57</v>
      </c>
      <c r="C35" s="246" t="s">
        <v>372</v>
      </c>
      <c r="D35" s="63">
        <v>19400</v>
      </c>
      <c r="E35" s="63">
        <v>19314</v>
      </c>
      <c r="F35" s="483"/>
      <c r="G35" s="483"/>
      <c r="H35" s="483">
        <v>3</v>
      </c>
      <c r="I35" s="483">
        <v>1</v>
      </c>
      <c r="J35" s="483"/>
      <c r="K35" s="483"/>
      <c r="L35" s="483">
        <v>1</v>
      </c>
      <c r="M35" s="484"/>
      <c r="N35" s="484">
        <v>2</v>
      </c>
      <c r="O35" s="585">
        <v>1</v>
      </c>
      <c r="P35" s="483"/>
      <c r="Q35" s="338">
        <v>305549</v>
      </c>
      <c r="R35" s="338">
        <v>380791</v>
      </c>
      <c r="S35" s="338">
        <v>9</v>
      </c>
      <c r="T35" s="338">
        <v>2650</v>
      </c>
      <c r="U35" s="601">
        <v>2547</v>
      </c>
      <c r="V35" s="601">
        <v>2547</v>
      </c>
      <c r="W35" s="601">
        <v>1621</v>
      </c>
      <c r="X35" s="601">
        <v>610</v>
      </c>
      <c r="Y35" s="602">
        <v>314</v>
      </c>
      <c r="Z35" s="602">
        <v>2</v>
      </c>
      <c r="AA35" s="601"/>
      <c r="AB35" s="601">
        <v>103</v>
      </c>
      <c r="AC35" s="159">
        <v>10000</v>
      </c>
      <c r="AD35" s="159">
        <v>8329</v>
      </c>
      <c r="AE35" s="63">
        <v>431</v>
      </c>
    </row>
    <row r="36" spans="1:31" s="4" customFormat="1" ht="27.95" customHeight="1">
      <c r="A36" s="12">
        <v>19</v>
      </c>
      <c r="B36" s="9">
        <v>60</v>
      </c>
      <c r="C36" s="246" t="s">
        <v>371</v>
      </c>
      <c r="D36" s="63">
        <v>15000</v>
      </c>
      <c r="E36" s="63">
        <v>11493</v>
      </c>
      <c r="F36" s="483"/>
      <c r="G36" s="483"/>
      <c r="H36" s="483">
        <v>4</v>
      </c>
      <c r="I36" s="483">
        <v>1</v>
      </c>
      <c r="J36" s="483"/>
      <c r="K36" s="483"/>
      <c r="L36" s="483"/>
      <c r="M36" s="484">
        <v>2</v>
      </c>
      <c r="N36" s="484">
        <v>2</v>
      </c>
      <c r="O36" s="585"/>
      <c r="P36" s="483"/>
      <c r="Q36" s="338">
        <v>163358</v>
      </c>
      <c r="R36" s="338">
        <v>166552</v>
      </c>
      <c r="S36" s="338">
        <v>1</v>
      </c>
      <c r="T36" s="338">
        <v>1730</v>
      </c>
      <c r="U36" s="601">
        <v>1547</v>
      </c>
      <c r="V36" s="601">
        <v>1249</v>
      </c>
      <c r="W36" s="601">
        <v>1025</v>
      </c>
      <c r="X36" s="601">
        <v>171</v>
      </c>
      <c r="Y36" s="602">
        <v>52</v>
      </c>
      <c r="Z36" s="602">
        <v>1</v>
      </c>
      <c r="AA36" s="601">
        <v>298</v>
      </c>
      <c r="AB36" s="601">
        <v>183</v>
      </c>
      <c r="AC36" s="159">
        <v>7700</v>
      </c>
      <c r="AD36" s="159">
        <v>6537</v>
      </c>
      <c r="AE36" s="63">
        <v>569</v>
      </c>
    </row>
    <row r="37" spans="1:31" s="4" customFormat="1" ht="27.95" customHeight="1">
      <c r="A37" s="12">
        <v>35</v>
      </c>
      <c r="B37" s="9">
        <v>65</v>
      </c>
      <c r="C37" s="246" t="s">
        <v>382</v>
      </c>
      <c r="D37" s="63">
        <v>29500</v>
      </c>
      <c r="E37" s="63">
        <v>29076</v>
      </c>
      <c r="F37" s="483">
        <v>10</v>
      </c>
      <c r="G37" s="483"/>
      <c r="H37" s="483">
        <v>10</v>
      </c>
      <c r="I37" s="483"/>
      <c r="J37" s="483"/>
      <c r="K37" s="483">
        <v>3</v>
      </c>
      <c r="L37" s="483">
        <v>10</v>
      </c>
      <c r="M37" s="484"/>
      <c r="N37" s="484">
        <v>4</v>
      </c>
      <c r="O37" s="585"/>
      <c r="P37" s="483"/>
      <c r="Q37" s="338">
        <v>585973</v>
      </c>
      <c r="R37" s="338">
        <v>106999</v>
      </c>
      <c r="S37" s="338">
        <v>5</v>
      </c>
      <c r="T37" s="338">
        <v>4314</v>
      </c>
      <c r="U37" s="601">
        <v>3683</v>
      </c>
      <c r="V37" s="601">
        <v>3665</v>
      </c>
      <c r="W37" s="601">
        <v>2578</v>
      </c>
      <c r="X37" s="601">
        <v>997</v>
      </c>
      <c r="Y37" s="602">
        <v>73</v>
      </c>
      <c r="Z37" s="602">
        <v>17</v>
      </c>
      <c r="AA37" s="601">
        <v>18</v>
      </c>
      <c r="AB37" s="601">
        <v>631</v>
      </c>
      <c r="AC37" s="159">
        <v>16940</v>
      </c>
      <c r="AD37" s="159">
        <v>14289</v>
      </c>
      <c r="AE37" s="63">
        <v>491</v>
      </c>
    </row>
    <row r="38" spans="1:31" s="4" customFormat="1" ht="27.95" customHeight="1">
      <c r="A38" s="12">
        <v>13</v>
      </c>
      <c r="B38" s="9">
        <v>68</v>
      </c>
      <c r="C38" s="246" t="s">
        <v>366</v>
      </c>
      <c r="D38" s="63">
        <v>8500</v>
      </c>
      <c r="E38" s="63">
        <v>6471</v>
      </c>
      <c r="F38" s="483"/>
      <c r="G38" s="483"/>
      <c r="H38" s="483">
        <v>5</v>
      </c>
      <c r="I38" s="483"/>
      <c r="J38" s="483"/>
      <c r="K38" s="483"/>
      <c r="L38" s="483"/>
      <c r="M38" s="484">
        <v>3</v>
      </c>
      <c r="N38" s="484"/>
      <c r="O38" s="585"/>
      <c r="P38" s="483">
        <v>2</v>
      </c>
      <c r="Q38" s="338">
        <v>126838</v>
      </c>
      <c r="R38" s="338">
        <v>55957</v>
      </c>
      <c r="S38" s="338">
        <v>0</v>
      </c>
      <c r="T38" s="338">
        <v>717</v>
      </c>
      <c r="U38" s="601">
        <v>624</v>
      </c>
      <c r="V38" s="601">
        <v>623</v>
      </c>
      <c r="W38" s="601">
        <v>507</v>
      </c>
      <c r="X38" s="601">
        <v>108</v>
      </c>
      <c r="Y38" s="602">
        <v>7</v>
      </c>
      <c r="Z38" s="602">
        <v>1</v>
      </c>
      <c r="AA38" s="601">
        <v>1</v>
      </c>
      <c r="AB38" s="601">
        <v>93</v>
      </c>
      <c r="AC38" s="159">
        <v>4500</v>
      </c>
      <c r="AD38" s="159">
        <v>2236</v>
      </c>
      <c r="AE38" s="63">
        <v>346</v>
      </c>
    </row>
    <row r="39" spans="1:31" s="4" customFormat="1" ht="27.95" customHeight="1">
      <c r="A39" s="12">
        <v>10</v>
      </c>
      <c r="B39" s="9">
        <v>71</v>
      </c>
      <c r="C39" s="246" t="s">
        <v>363</v>
      </c>
      <c r="D39" s="63">
        <v>34100</v>
      </c>
      <c r="E39" s="63">
        <v>30474</v>
      </c>
      <c r="F39" s="483"/>
      <c r="G39" s="483"/>
      <c r="H39" s="483">
        <v>14</v>
      </c>
      <c r="I39" s="483">
        <v>1</v>
      </c>
      <c r="J39" s="483"/>
      <c r="K39" s="483"/>
      <c r="L39" s="483"/>
      <c r="M39" s="484"/>
      <c r="N39" s="484">
        <v>3</v>
      </c>
      <c r="O39" s="585"/>
      <c r="P39" s="483">
        <v>2</v>
      </c>
      <c r="Q39" s="338">
        <v>489055</v>
      </c>
      <c r="R39" s="338">
        <v>156381</v>
      </c>
      <c r="S39" s="338">
        <v>11</v>
      </c>
      <c r="T39" s="338">
        <v>3373</v>
      </c>
      <c r="U39" s="601">
        <v>3112</v>
      </c>
      <c r="V39" s="601">
        <v>3107</v>
      </c>
      <c r="W39" s="601">
        <v>2517</v>
      </c>
      <c r="X39" s="601">
        <v>423</v>
      </c>
      <c r="Y39" s="602">
        <v>162</v>
      </c>
      <c r="Z39" s="602">
        <v>5</v>
      </c>
      <c r="AA39" s="601">
        <v>5</v>
      </c>
      <c r="AB39" s="601">
        <v>261</v>
      </c>
      <c r="AC39" s="159">
        <v>13160</v>
      </c>
      <c r="AD39" s="159">
        <v>10868</v>
      </c>
      <c r="AE39" s="63">
        <v>357</v>
      </c>
    </row>
    <row r="40" spans="1:31" s="4" customFormat="1" ht="27.95" customHeight="1">
      <c r="A40" s="12">
        <v>42</v>
      </c>
      <c r="B40" s="9">
        <v>75</v>
      </c>
      <c r="C40" s="246" t="s">
        <v>728</v>
      </c>
      <c r="D40" s="63">
        <v>6000</v>
      </c>
      <c r="E40" s="63">
        <v>901</v>
      </c>
      <c r="F40" s="483">
        <v>1</v>
      </c>
      <c r="G40" s="483"/>
      <c r="H40" s="483"/>
      <c r="I40" s="483">
        <v>1</v>
      </c>
      <c r="J40" s="483">
        <v>1</v>
      </c>
      <c r="K40" s="483"/>
      <c r="L40" s="483">
        <v>1</v>
      </c>
      <c r="M40" s="484"/>
      <c r="N40" s="484"/>
      <c r="O40" s="585"/>
      <c r="P40" s="483"/>
      <c r="Q40" s="338">
        <v>106363</v>
      </c>
      <c r="R40" s="338">
        <v>0</v>
      </c>
      <c r="S40" s="338">
        <v>0</v>
      </c>
      <c r="T40" s="338">
        <v>389</v>
      </c>
      <c r="U40" s="601">
        <v>290</v>
      </c>
      <c r="V40" s="601">
        <v>271</v>
      </c>
      <c r="W40" s="601">
        <v>17</v>
      </c>
      <c r="X40" s="601">
        <v>236</v>
      </c>
      <c r="Y40" s="602">
        <v>18</v>
      </c>
      <c r="Z40" s="602"/>
      <c r="AA40" s="601">
        <v>19</v>
      </c>
      <c r="AB40" s="601">
        <v>99</v>
      </c>
      <c r="AC40" s="159">
        <v>4520</v>
      </c>
      <c r="AD40" s="159">
        <v>1680</v>
      </c>
      <c r="AE40" s="63">
        <v>1865</v>
      </c>
    </row>
    <row r="41" spans="1:31" s="4" customFormat="1" ht="27.95" customHeight="1">
      <c r="A41" s="12">
        <v>4</v>
      </c>
      <c r="B41" s="9">
        <v>78</v>
      </c>
      <c r="C41" s="246" t="s">
        <v>359</v>
      </c>
      <c r="D41" s="63">
        <v>39500</v>
      </c>
      <c r="E41" s="63">
        <v>30245</v>
      </c>
      <c r="F41" s="483"/>
      <c r="G41" s="483"/>
      <c r="H41" s="483">
        <v>3</v>
      </c>
      <c r="I41" s="483">
        <v>2</v>
      </c>
      <c r="J41" s="483"/>
      <c r="K41" s="483"/>
      <c r="L41" s="483">
        <v>1</v>
      </c>
      <c r="M41" s="484">
        <v>1</v>
      </c>
      <c r="N41" s="484"/>
      <c r="O41" s="585"/>
      <c r="P41" s="483"/>
      <c r="Q41" s="338">
        <v>519972</v>
      </c>
      <c r="R41" s="338">
        <v>119172</v>
      </c>
      <c r="S41" s="338">
        <v>6</v>
      </c>
      <c r="T41" s="338">
        <v>3168</v>
      </c>
      <c r="U41" s="601">
        <v>2985</v>
      </c>
      <c r="V41" s="601">
        <v>2984</v>
      </c>
      <c r="W41" s="601">
        <v>2588</v>
      </c>
      <c r="X41" s="601">
        <v>262</v>
      </c>
      <c r="Y41" s="602"/>
      <c r="Z41" s="602">
        <v>134</v>
      </c>
      <c r="AA41" s="601">
        <v>1</v>
      </c>
      <c r="AB41" s="601">
        <v>183</v>
      </c>
      <c r="AC41" s="159">
        <v>18500</v>
      </c>
      <c r="AD41" s="159">
        <v>11198</v>
      </c>
      <c r="AE41" s="63">
        <v>370</v>
      </c>
    </row>
    <row r="42" spans="1:31" s="4" customFormat="1" ht="27.95" customHeight="1">
      <c r="A42" s="12">
        <v>18</v>
      </c>
      <c r="B42" s="9">
        <v>80</v>
      </c>
      <c r="C42" s="246" t="s">
        <v>370</v>
      </c>
      <c r="D42" s="63">
        <v>21300</v>
      </c>
      <c r="E42" s="63">
        <v>19770</v>
      </c>
      <c r="F42" s="483">
        <v>1</v>
      </c>
      <c r="G42" s="483"/>
      <c r="H42" s="483">
        <v>13</v>
      </c>
      <c r="I42" s="483"/>
      <c r="J42" s="483"/>
      <c r="K42" s="483">
        <v>2</v>
      </c>
      <c r="L42" s="483">
        <v>4</v>
      </c>
      <c r="M42" s="484">
        <v>4</v>
      </c>
      <c r="N42" s="484"/>
      <c r="O42" s="585"/>
      <c r="P42" s="483">
        <v>5</v>
      </c>
      <c r="Q42" s="338">
        <v>364067</v>
      </c>
      <c r="R42" s="338">
        <v>123937</v>
      </c>
      <c r="S42" s="338">
        <v>4</v>
      </c>
      <c r="T42" s="338">
        <v>2274</v>
      </c>
      <c r="U42" s="601">
        <v>1903</v>
      </c>
      <c r="V42" s="601">
        <v>1897</v>
      </c>
      <c r="W42" s="601">
        <v>1632</v>
      </c>
      <c r="X42" s="601">
        <v>223</v>
      </c>
      <c r="Y42" s="602">
        <v>35</v>
      </c>
      <c r="Z42" s="602">
        <v>7</v>
      </c>
      <c r="AA42" s="601">
        <v>6</v>
      </c>
      <c r="AB42" s="601">
        <v>371</v>
      </c>
      <c r="AC42" s="159">
        <v>6930</v>
      </c>
      <c r="AD42" s="159">
        <v>6899</v>
      </c>
      <c r="AE42" s="63">
        <v>349</v>
      </c>
    </row>
    <row r="43" spans="1:31" s="4" customFormat="1" ht="27.95" customHeight="1">
      <c r="A43" s="12">
        <v>33</v>
      </c>
      <c r="B43" s="9">
        <v>85</v>
      </c>
      <c r="C43" s="246" t="s">
        <v>384</v>
      </c>
      <c r="D43" s="63">
        <v>14503</v>
      </c>
      <c r="E43" s="63">
        <v>13747</v>
      </c>
      <c r="F43" s="483">
        <v>5</v>
      </c>
      <c r="G43" s="483">
        <v>3</v>
      </c>
      <c r="H43" s="483">
        <v>7</v>
      </c>
      <c r="I43" s="483"/>
      <c r="J43" s="483">
        <v>10</v>
      </c>
      <c r="K43" s="483"/>
      <c r="L43" s="483">
        <v>3</v>
      </c>
      <c r="M43" s="484">
        <v>7</v>
      </c>
      <c r="N43" s="484">
        <v>12</v>
      </c>
      <c r="O43" s="585">
        <v>1</v>
      </c>
      <c r="P43" s="483">
        <v>1</v>
      </c>
      <c r="Q43" s="338">
        <v>287042</v>
      </c>
      <c r="R43" s="338">
        <v>201471</v>
      </c>
      <c r="S43" s="338">
        <v>7</v>
      </c>
      <c r="T43" s="338">
        <v>1937</v>
      </c>
      <c r="U43" s="601">
        <v>1591</v>
      </c>
      <c r="V43" s="601">
        <v>1578</v>
      </c>
      <c r="W43" s="601">
        <v>1009</v>
      </c>
      <c r="X43" s="601">
        <v>569</v>
      </c>
      <c r="Y43" s="602"/>
      <c r="Z43" s="602"/>
      <c r="AA43" s="601">
        <v>13</v>
      </c>
      <c r="AB43" s="601">
        <v>346</v>
      </c>
      <c r="AC43" s="159">
        <v>8132</v>
      </c>
      <c r="AD43" s="159">
        <v>7653</v>
      </c>
      <c r="AE43" s="63">
        <v>557</v>
      </c>
    </row>
    <row r="44" spans="1:31" s="4" customFormat="1" ht="27.95" customHeight="1">
      <c r="A44" s="12">
        <v>11</v>
      </c>
      <c r="B44" s="9">
        <v>86</v>
      </c>
      <c r="C44" s="246" t="s">
        <v>364</v>
      </c>
      <c r="D44" s="63">
        <v>39300</v>
      </c>
      <c r="E44" s="63">
        <v>33723</v>
      </c>
      <c r="F44" s="483"/>
      <c r="G44" s="483"/>
      <c r="H44" s="483">
        <v>21</v>
      </c>
      <c r="I44" s="483">
        <v>1</v>
      </c>
      <c r="J44" s="483"/>
      <c r="K44" s="483"/>
      <c r="L44" s="483">
        <v>1</v>
      </c>
      <c r="M44" s="484"/>
      <c r="N44" s="484">
        <v>1</v>
      </c>
      <c r="O44" s="585"/>
      <c r="P44" s="483"/>
      <c r="Q44" s="338">
        <v>511007</v>
      </c>
      <c r="R44" s="338">
        <v>12734</v>
      </c>
      <c r="S44" s="338">
        <v>6</v>
      </c>
      <c r="T44" s="338">
        <v>3607</v>
      </c>
      <c r="U44" s="601">
        <v>3606</v>
      </c>
      <c r="V44" s="601">
        <v>3564</v>
      </c>
      <c r="W44" s="601">
        <v>2830</v>
      </c>
      <c r="X44" s="601">
        <v>355</v>
      </c>
      <c r="Y44" s="602">
        <v>360</v>
      </c>
      <c r="Z44" s="602">
        <v>19</v>
      </c>
      <c r="AA44" s="601">
        <v>42</v>
      </c>
      <c r="AB44" s="601">
        <v>1</v>
      </c>
      <c r="AC44" s="159">
        <v>22000</v>
      </c>
      <c r="AD44" s="159">
        <v>10948</v>
      </c>
      <c r="AE44" s="63">
        <v>325</v>
      </c>
    </row>
    <row r="45" spans="1:31" s="4" customFormat="1" ht="27.95" customHeight="1">
      <c r="A45" s="12">
        <v>38</v>
      </c>
      <c r="B45" s="9">
        <v>90</v>
      </c>
      <c r="C45" s="246" t="s">
        <v>729</v>
      </c>
      <c r="D45" s="63">
        <v>12000</v>
      </c>
      <c r="E45" s="63">
        <v>10787</v>
      </c>
      <c r="F45" s="483"/>
      <c r="G45" s="483"/>
      <c r="H45" s="483">
        <v>6</v>
      </c>
      <c r="I45" s="483"/>
      <c r="J45" s="483"/>
      <c r="K45" s="483"/>
      <c r="L45" s="483"/>
      <c r="M45" s="484">
        <v>1</v>
      </c>
      <c r="N45" s="484">
        <v>1</v>
      </c>
      <c r="O45" s="585">
        <v>1</v>
      </c>
      <c r="P45" s="483"/>
      <c r="Q45" s="338">
        <v>0</v>
      </c>
      <c r="R45" s="338">
        <v>0</v>
      </c>
      <c r="S45" s="338">
        <v>4</v>
      </c>
      <c r="T45" s="338">
        <v>1310</v>
      </c>
      <c r="U45" s="601">
        <v>1065</v>
      </c>
      <c r="V45" s="601">
        <v>1061</v>
      </c>
      <c r="W45" s="601">
        <v>856</v>
      </c>
      <c r="X45" s="601">
        <v>114</v>
      </c>
      <c r="Y45" s="601">
        <v>55</v>
      </c>
      <c r="Z45" s="602">
        <v>36</v>
      </c>
      <c r="AA45" s="601">
        <v>4</v>
      </c>
      <c r="AB45" s="601">
        <v>245</v>
      </c>
      <c r="AC45" s="159">
        <v>6400</v>
      </c>
      <c r="AD45" s="159">
        <v>3823</v>
      </c>
      <c r="AE45" s="63">
        <v>354</v>
      </c>
    </row>
    <row r="46" spans="1:31" s="4" customFormat="1" ht="27.95" customHeight="1">
      <c r="A46" s="12">
        <v>25</v>
      </c>
      <c r="B46" s="9">
        <v>91</v>
      </c>
      <c r="C46" s="246" t="s">
        <v>207</v>
      </c>
      <c r="D46" s="63">
        <v>5058</v>
      </c>
      <c r="E46" s="63">
        <v>3691</v>
      </c>
      <c r="F46" s="483"/>
      <c r="G46" s="483"/>
      <c r="H46" s="483">
        <v>2</v>
      </c>
      <c r="I46" s="483"/>
      <c r="J46" s="483"/>
      <c r="K46" s="483">
        <v>2</v>
      </c>
      <c r="L46" s="483"/>
      <c r="M46" s="484"/>
      <c r="N46" s="484"/>
      <c r="O46" s="585"/>
      <c r="P46" s="483"/>
      <c r="Q46" s="338">
        <v>100387</v>
      </c>
      <c r="R46" s="338">
        <v>12062</v>
      </c>
      <c r="S46" s="338">
        <v>2</v>
      </c>
      <c r="T46" s="338">
        <v>638</v>
      </c>
      <c r="U46" s="601">
        <v>545</v>
      </c>
      <c r="V46" s="601">
        <v>536</v>
      </c>
      <c r="W46" s="601">
        <v>367</v>
      </c>
      <c r="X46" s="601">
        <v>148</v>
      </c>
      <c r="Y46" s="601"/>
      <c r="Z46" s="602">
        <v>21</v>
      </c>
      <c r="AA46" s="601">
        <v>9</v>
      </c>
      <c r="AB46" s="601">
        <v>93</v>
      </c>
      <c r="AC46" s="159">
        <v>3000</v>
      </c>
      <c r="AD46" s="159">
        <v>2617</v>
      </c>
      <c r="AE46" s="63">
        <v>709</v>
      </c>
    </row>
    <row r="47" spans="1:31" s="4" customFormat="1" ht="27.95" customHeight="1">
      <c r="A47" s="12">
        <v>30</v>
      </c>
      <c r="B47" s="9">
        <v>94</v>
      </c>
      <c r="C47" s="246" t="s">
        <v>379</v>
      </c>
      <c r="D47" s="63">
        <v>25000</v>
      </c>
      <c r="E47" s="63">
        <v>708</v>
      </c>
      <c r="F47" s="483">
        <v>1</v>
      </c>
      <c r="G47" s="483"/>
      <c r="H47" s="483">
        <v>4</v>
      </c>
      <c r="I47" s="483"/>
      <c r="J47" s="483"/>
      <c r="K47" s="483"/>
      <c r="L47" s="483"/>
      <c r="M47" s="484">
        <v>1</v>
      </c>
      <c r="N47" s="484">
        <v>2</v>
      </c>
      <c r="O47" s="585"/>
      <c r="P47" s="483"/>
      <c r="Q47" s="338">
        <v>179891</v>
      </c>
      <c r="R47" s="338">
        <v>2700</v>
      </c>
      <c r="S47" s="338">
        <v>3</v>
      </c>
      <c r="T47" s="338">
        <v>645</v>
      </c>
      <c r="U47" s="601">
        <v>625</v>
      </c>
      <c r="V47" s="601">
        <v>616</v>
      </c>
      <c r="W47" s="601">
        <v>88</v>
      </c>
      <c r="X47" s="601">
        <v>448</v>
      </c>
      <c r="Y47" s="601">
        <v>80</v>
      </c>
      <c r="Z47" s="602"/>
      <c r="AA47" s="601">
        <v>9</v>
      </c>
      <c r="AB47" s="601">
        <v>20</v>
      </c>
      <c r="AC47" s="159">
        <v>31400</v>
      </c>
      <c r="AD47" s="159">
        <v>2954</v>
      </c>
      <c r="AE47" s="63">
        <v>4172</v>
      </c>
    </row>
    <row r="48" spans="1:31" s="4" customFormat="1" ht="27.95" customHeight="1">
      <c r="A48" s="12">
        <v>21</v>
      </c>
      <c r="B48" s="9">
        <v>95</v>
      </c>
      <c r="C48" s="246" t="s">
        <v>373</v>
      </c>
      <c r="D48" s="63">
        <v>11640</v>
      </c>
      <c r="E48" s="63">
        <v>10842</v>
      </c>
      <c r="F48" s="485">
        <v>11</v>
      </c>
      <c r="G48" s="485">
        <v>9</v>
      </c>
      <c r="H48" s="485">
        <v>1</v>
      </c>
      <c r="I48" s="485"/>
      <c r="J48" s="485"/>
      <c r="K48" s="485">
        <v>4</v>
      </c>
      <c r="L48" s="485">
        <v>4</v>
      </c>
      <c r="M48" s="488">
        <v>4</v>
      </c>
      <c r="N48" s="488"/>
      <c r="O48" s="586"/>
      <c r="P48" s="485"/>
      <c r="Q48" s="338">
        <v>242189</v>
      </c>
      <c r="R48" s="338">
        <v>260644</v>
      </c>
      <c r="S48" s="338">
        <v>4</v>
      </c>
      <c r="T48" s="338">
        <v>1735</v>
      </c>
      <c r="U48" s="601">
        <v>1099</v>
      </c>
      <c r="V48" s="601">
        <v>1098</v>
      </c>
      <c r="W48" s="601">
        <v>867</v>
      </c>
      <c r="X48" s="601">
        <v>182</v>
      </c>
      <c r="Y48" s="601">
        <v>49</v>
      </c>
      <c r="Z48" s="602"/>
      <c r="AA48" s="601">
        <v>1</v>
      </c>
      <c r="AB48" s="601">
        <v>636</v>
      </c>
      <c r="AC48" s="159">
        <v>5120</v>
      </c>
      <c r="AD48" s="159">
        <v>5105</v>
      </c>
      <c r="AE48" s="63">
        <v>471</v>
      </c>
    </row>
    <row r="49" spans="1:31" s="4" customFormat="1" ht="27.95" customHeight="1">
      <c r="A49" s="12">
        <v>40</v>
      </c>
      <c r="B49" s="9">
        <v>97</v>
      </c>
      <c r="C49" s="246" t="s">
        <v>730</v>
      </c>
      <c r="D49" s="63">
        <v>150800</v>
      </c>
      <c r="E49" s="63">
        <v>127488</v>
      </c>
      <c r="F49" s="483">
        <v>36</v>
      </c>
      <c r="G49" s="483"/>
      <c r="H49" s="483">
        <v>118</v>
      </c>
      <c r="I49" s="483">
        <v>1</v>
      </c>
      <c r="J49" s="483">
        <v>4</v>
      </c>
      <c r="K49" s="483">
        <v>1</v>
      </c>
      <c r="L49" s="483">
        <v>45</v>
      </c>
      <c r="M49" s="484">
        <v>1</v>
      </c>
      <c r="N49" s="484">
        <v>2</v>
      </c>
      <c r="O49" s="585"/>
      <c r="P49" s="483"/>
      <c r="Q49" s="338">
        <v>4496500</v>
      </c>
      <c r="R49" s="338">
        <v>1135950</v>
      </c>
      <c r="S49" s="338">
        <v>63</v>
      </c>
      <c r="T49" s="338">
        <v>17175</v>
      </c>
      <c r="U49" s="601">
        <v>15020</v>
      </c>
      <c r="V49" s="601">
        <v>14695</v>
      </c>
      <c r="W49" s="602">
        <v>10573</v>
      </c>
      <c r="X49" s="602">
        <v>3456</v>
      </c>
      <c r="Y49" s="602">
        <v>558</v>
      </c>
      <c r="Z49" s="602">
        <v>108</v>
      </c>
      <c r="AA49" s="601">
        <v>325</v>
      </c>
      <c r="AB49" s="601">
        <v>2155</v>
      </c>
      <c r="AC49" s="159">
        <v>96800</v>
      </c>
      <c r="AD49" s="159">
        <v>55685</v>
      </c>
      <c r="AE49" s="63">
        <v>437</v>
      </c>
    </row>
    <row r="50" spans="1:31" s="4" customFormat="1" ht="27.95" customHeight="1" thickBot="1">
      <c r="A50" s="12">
        <v>39</v>
      </c>
      <c r="B50" s="9">
        <v>98</v>
      </c>
      <c r="C50" s="246" t="s">
        <v>731</v>
      </c>
      <c r="D50" s="63">
        <v>9520</v>
      </c>
      <c r="E50" s="63">
        <v>8426</v>
      </c>
      <c r="F50" s="483">
        <v>1</v>
      </c>
      <c r="G50" s="483"/>
      <c r="H50" s="483">
        <v>9</v>
      </c>
      <c r="I50" s="483"/>
      <c r="J50" s="483"/>
      <c r="K50" s="483">
        <v>1</v>
      </c>
      <c r="L50" s="483">
        <v>3</v>
      </c>
      <c r="M50" s="484"/>
      <c r="N50" s="484"/>
      <c r="O50" s="585"/>
      <c r="P50" s="652">
        <v>1</v>
      </c>
      <c r="Q50" s="645">
        <v>0</v>
      </c>
      <c r="R50" s="645">
        <v>0</v>
      </c>
      <c r="S50" s="338">
        <v>3</v>
      </c>
      <c r="T50" s="338">
        <v>1117</v>
      </c>
      <c r="U50" s="601">
        <v>919</v>
      </c>
      <c r="V50" s="601">
        <v>916</v>
      </c>
      <c r="W50" s="602">
        <v>779</v>
      </c>
      <c r="X50" s="601">
        <v>80</v>
      </c>
      <c r="Y50" s="601">
        <v>46</v>
      </c>
      <c r="Z50" s="602">
        <v>11</v>
      </c>
      <c r="AA50" s="601">
        <v>3</v>
      </c>
      <c r="AB50" s="601">
        <v>198</v>
      </c>
      <c r="AC50" s="340">
        <v>4700</v>
      </c>
      <c r="AD50" s="340">
        <v>3535</v>
      </c>
      <c r="AE50" s="242">
        <v>420</v>
      </c>
    </row>
    <row r="51" spans="1:31" s="4" customFormat="1" ht="33.75" customHeight="1" thickTop="1">
      <c r="A51" s="12"/>
      <c r="B51" s="15" t="s">
        <v>315</v>
      </c>
      <c r="C51" s="251" t="s">
        <v>1081</v>
      </c>
      <c r="D51" s="169">
        <f>SUM(D7:D50)</f>
        <v>5923990</v>
      </c>
      <c r="E51" s="169">
        <f t="shared" ref="E51:Z51" si="0">SUM(E7:E50)</f>
        <v>5439344</v>
      </c>
      <c r="F51" s="169">
        <f>SUM(F7:F50)</f>
        <v>156</v>
      </c>
      <c r="G51" s="169">
        <f t="shared" si="0"/>
        <v>27</v>
      </c>
      <c r="H51" s="169">
        <f>SUM(H7:H50)</f>
        <v>573</v>
      </c>
      <c r="I51" s="169">
        <f t="shared" si="0"/>
        <v>45</v>
      </c>
      <c r="J51" s="169">
        <f t="shared" si="0"/>
        <v>28</v>
      </c>
      <c r="K51" s="169">
        <f t="shared" si="0"/>
        <v>42</v>
      </c>
      <c r="L51" s="169">
        <f t="shared" si="0"/>
        <v>151</v>
      </c>
      <c r="M51" s="169">
        <f t="shared" si="0"/>
        <v>69</v>
      </c>
      <c r="N51" s="581">
        <f t="shared" si="0"/>
        <v>94</v>
      </c>
      <c r="O51" s="588">
        <f>SUM(O7:O50)</f>
        <v>21</v>
      </c>
      <c r="P51" s="653">
        <f t="shared" si="0"/>
        <v>57</v>
      </c>
      <c r="Q51" s="169">
        <f t="shared" si="0"/>
        <v>102640119</v>
      </c>
      <c r="R51" s="169">
        <f t="shared" si="0"/>
        <v>29944114</v>
      </c>
      <c r="S51" s="169">
        <f t="shared" si="0"/>
        <v>2002</v>
      </c>
      <c r="T51" s="169">
        <f t="shared" si="0"/>
        <v>654588</v>
      </c>
      <c r="U51" s="169">
        <f t="shared" si="0"/>
        <v>617126</v>
      </c>
      <c r="V51" s="169">
        <f t="shared" si="0"/>
        <v>603712</v>
      </c>
      <c r="W51" s="169">
        <f>SUM(W7:W50)</f>
        <v>466003</v>
      </c>
      <c r="X51" s="169">
        <f t="shared" si="0"/>
        <v>102530</v>
      </c>
      <c r="Y51" s="169">
        <f t="shared" si="0"/>
        <v>32656</v>
      </c>
      <c r="Z51" s="169">
        <f t="shared" si="0"/>
        <v>2523</v>
      </c>
      <c r="AA51" s="600">
        <f t="shared" ref="AA51" si="1">SUM(AA7:AA50)</f>
        <v>13414</v>
      </c>
      <c r="AB51" s="600">
        <f>SUM(AB7:AB50)</f>
        <v>37462</v>
      </c>
      <c r="AC51" s="169">
        <f>SUM(AC7:AC50)</f>
        <v>2910208</v>
      </c>
      <c r="AD51" s="169">
        <f>SUM(AD7:AD50)</f>
        <v>2029381</v>
      </c>
      <c r="AE51" s="158">
        <f>(AD51-5720)*1000/E51</f>
        <v>372.04137116534639</v>
      </c>
    </row>
    <row r="52" spans="1:31" ht="12.75" customHeight="1">
      <c r="S52" s="239"/>
      <c r="T52" s="239"/>
      <c r="U52" s="239"/>
      <c r="V52" s="239"/>
      <c r="W52" s="239"/>
      <c r="X52" s="239"/>
      <c r="Y52" s="239"/>
      <c r="Z52" s="239"/>
    </row>
    <row r="53" spans="1:31" ht="18.95" customHeight="1">
      <c r="S53" s="300"/>
      <c r="T53" s="300"/>
      <c r="U53" s="300"/>
      <c r="V53" s="300"/>
      <c r="W53" s="300"/>
      <c r="X53" s="239"/>
      <c r="Y53" s="239"/>
      <c r="Z53" s="239"/>
      <c r="AE53" s="14" t="s">
        <v>1082</v>
      </c>
    </row>
    <row r="54" spans="1:31" ht="18.95" customHeight="1">
      <c r="S54" s="239"/>
      <c r="T54" s="239"/>
      <c r="U54" s="239"/>
      <c r="V54" s="239"/>
      <c r="W54" s="239"/>
      <c r="X54" s="239"/>
      <c r="Y54" s="239"/>
      <c r="Z54" s="239"/>
    </row>
    <row r="55" spans="1:31" ht="18.95" customHeight="1">
      <c r="S55" s="300"/>
      <c r="T55" s="300"/>
      <c r="U55" s="300"/>
      <c r="V55" s="300"/>
      <c r="W55" s="300"/>
      <c r="X55" s="300"/>
      <c r="Y55" s="300"/>
      <c r="Z55" s="300"/>
    </row>
    <row r="56" spans="1:31" ht="18.95" customHeight="1">
      <c r="S56" s="300"/>
      <c r="T56" s="300"/>
      <c r="U56" s="300"/>
      <c r="V56" s="300"/>
      <c r="W56" s="300"/>
      <c r="X56" s="239"/>
      <c r="Y56" s="239"/>
      <c r="Z56" s="239"/>
    </row>
    <row r="57" spans="1:31" ht="18.95" customHeight="1">
      <c r="S57" s="239"/>
      <c r="T57" s="239"/>
      <c r="U57" s="239"/>
      <c r="V57" s="239"/>
      <c r="W57" s="239"/>
      <c r="X57" s="300"/>
      <c r="Y57" s="300"/>
      <c r="Z57" s="300"/>
    </row>
    <row r="58" spans="1:31" ht="18.95" customHeight="1">
      <c r="X58" s="300"/>
      <c r="Y58" s="300"/>
      <c r="Z58" s="300"/>
    </row>
    <row r="59" spans="1:31" ht="18.95" customHeight="1">
      <c r="X59" s="239"/>
      <c r="Y59" s="239"/>
      <c r="Z59" s="239"/>
    </row>
    <row r="60" spans="1:31" ht="18.95" customHeight="1"/>
    <row r="61" spans="1:31" ht="18.95" customHeight="1"/>
  </sheetData>
  <mergeCells count="2">
    <mergeCell ref="F2:J2"/>
    <mergeCell ref="K2:P2"/>
  </mergeCells>
  <phoneticPr fontId="2"/>
  <printOptions horizontalCentered="1"/>
  <pageMargins left="0.31496062992125984" right="0.35433070866141736" top="0.70866141732283472" bottom="0.78740157480314965" header="0.51181102362204722" footer="0.51181102362204722"/>
  <pageSetup paperSize="9" scale="55" fitToHeight="2" orientation="landscape" blackAndWhite="1" horizontalDpi="300" verticalDpi="300" r:id="rId1"/>
  <headerFooter scaleWithDoc="0" alignWithMargins="0">
    <oddFooter>&amp;C- &amp;P+8 -</oddFooter>
  </headerFooter>
  <rowBreaks count="1" manualBreakCount="1">
    <brk id="34" min="1"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53"/>
  <sheetViews>
    <sheetView showZeros="0" view="pageBreakPreview" zoomScale="75" zoomScaleNormal="75" workbookViewId="0">
      <pane xSplit="3" ySplit="5" topLeftCell="D45" activePane="bottomRight" state="frozen"/>
      <selection activeCell="H20" sqref="H20"/>
      <selection pane="topRight" activeCell="H20" sqref="H20"/>
      <selection pane="bottomLeft" activeCell="H20" sqref="H20"/>
      <selection pane="bottomRight" activeCell="W8" sqref="W8"/>
    </sheetView>
  </sheetViews>
  <sheetFormatPr defaultColWidth="9" defaultRowHeight="14.25"/>
  <cols>
    <col min="1" max="1" width="6.375" style="12" hidden="1" customWidth="1"/>
    <col min="2" max="2" width="5.5" style="12" customWidth="1"/>
    <col min="3" max="3" width="23.125" style="14" customWidth="1"/>
    <col min="4" max="4" width="13.125" style="14" customWidth="1"/>
    <col min="5" max="5" width="11.875" style="14" customWidth="1"/>
    <col min="6" max="7" width="10.125" style="12" customWidth="1"/>
    <col min="8" max="9" width="9.125" style="12" customWidth="1"/>
    <col min="10" max="10" width="7.5" style="241" customWidth="1"/>
    <col min="11" max="11" width="10.125" style="241" customWidth="1"/>
    <col min="12" max="12" width="7.5" style="12" customWidth="1"/>
    <col min="13" max="13" width="8.75" style="14" customWidth="1"/>
    <col min="14" max="14" width="7.375" style="12" customWidth="1"/>
    <col min="15" max="15" width="8.75" style="14" customWidth="1"/>
    <col min="16" max="18" width="10.75" style="14" customWidth="1"/>
    <col min="19" max="23" width="8.625" style="137" customWidth="1"/>
    <col min="24" max="16384" width="9" style="14"/>
  </cols>
  <sheetData>
    <row r="1" spans="1:23" s="4" customFormat="1" ht="15.95" customHeight="1">
      <c r="A1" s="12"/>
      <c r="B1" s="4" t="s">
        <v>461</v>
      </c>
      <c r="F1" s="12"/>
      <c r="G1" s="12"/>
      <c r="H1" s="12"/>
      <c r="I1" s="12"/>
      <c r="J1" s="241"/>
      <c r="K1" s="241"/>
      <c r="L1" s="12"/>
      <c r="N1" s="12"/>
      <c r="S1" s="136"/>
      <c r="T1" s="136"/>
      <c r="U1" s="136"/>
      <c r="V1" s="136"/>
      <c r="W1" s="136"/>
    </row>
    <row r="2" spans="1:23" s="4" customFormat="1" ht="15.95" customHeight="1">
      <c r="A2" s="12"/>
      <c r="B2" s="446"/>
      <c r="C2" s="5"/>
      <c r="D2" s="448" t="s">
        <v>398</v>
      </c>
      <c r="E2" s="240"/>
      <c r="F2" s="328"/>
      <c r="G2" s="17"/>
      <c r="H2" s="17"/>
      <c r="I2" s="17"/>
      <c r="J2" s="747" t="s">
        <v>398</v>
      </c>
      <c r="K2" s="748"/>
      <c r="L2" s="747" t="s">
        <v>462</v>
      </c>
      <c r="M2" s="748"/>
      <c r="N2" s="747" t="s">
        <v>462</v>
      </c>
      <c r="O2" s="748"/>
      <c r="P2" s="513" t="s">
        <v>463</v>
      </c>
      <c r="Q2" s="513" t="s">
        <v>464</v>
      </c>
      <c r="R2" s="513" t="s">
        <v>464</v>
      </c>
      <c r="S2" s="527"/>
      <c r="T2" s="528" t="s">
        <v>465</v>
      </c>
      <c r="U2" s="528"/>
      <c r="V2" s="528"/>
      <c r="W2" s="529"/>
    </row>
    <row r="3" spans="1:23" s="4" customFormat="1" ht="15.95" customHeight="1">
      <c r="A3" s="12"/>
      <c r="B3" s="7" t="s">
        <v>226</v>
      </c>
      <c r="C3" s="7" t="s">
        <v>406</v>
      </c>
      <c r="D3" s="449" t="s">
        <v>466</v>
      </c>
      <c r="E3" s="446" t="s">
        <v>238</v>
      </c>
      <c r="F3" s="446" t="s">
        <v>468</v>
      </c>
      <c r="G3" s="446" t="s">
        <v>468</v>
      </c>
      <c r="H3" s="446" t="s">
        <v>402</v>
      </c>
      <c r="I3" s="448" t="s">
        <v>745</v>
      </c>
      <c r="J3" s="749" t="s">
        <v>411</v>
      </c>
      <c r="K3" s="750"/>
      <c r="L3" s="749" t="s">
        <v>469</v>
      </c>
      <c r="M3" s="750"/>
      <c r="N3" s="749" t="s">
        <v>470</v>
      </c>
      <c r="O3" s="750"/>
      <c r="P3" s="7" t="s">
        <v>471</v>
      </c>
      <c r="Q3" s="250" t="s">
        <v>472</v>
      </c>
      <c r="R3" s="250" t="s">
        <v>473</v>
      </c>
      <c r="S3" s="530" t="s">
        <v>474</v>
      </c>
      <c r="T3" s="530" t="s">
        <v>475</v>
      </c>
      <c r="U3" s="530" t="s">
        <v>476</v>
      </c>
      <c r="V3" s="530" t="s">
        <v>477</v>
      </c>
      <c r="W3" s="530" t="s">
        <v>478</v>
      </c>
    </row>
    <row r="4" spans="1:23" s="4" customFormat="1" ht="15.95" customHeight="1">
      <c r="A4" s="12"/>
      <c r="B4" s="7" t="s">
        <v>405</v>
      </c>
      <c r="D4" s="7" t="s">
        <v>417</v>
      </c>
      <c r="E4" s="7" t="s">
        <v>239</v>
      </c>
      <c r="F4" s="7" t="s">
        <v>467</v>
      </c>
      <c r="G4" s="7" t="s">
        <v>825</v>
      </c>
      <c r="H4" s="7" t="s">
        <v>240</v>
      </c>
      <c r="I4" s="449" t="s">
        <v>746</v>
      </c>
      <c r="J4" s="749" t="s">
        <v>417</v>
      </c>
      <c r="K4" s="750"/>
      <c r="L4" s="749" t="s">
        <v>417</v>
      </c>
      <c r="M4" s="750"/>
      <c r="N4" s="749" t="s">
        <v>417</v>
      </c>
      <c r="O4" s="750"/>
      <c r="P4" s="7" t="s">
        <v>418</v>
      </c>
      <c r="Q4" s="7" t="s">
        <v>418</v>
      </c>
      <c r="R4" s="7" t="s">
        <v>418</v>
      </c>
      <c r="S4" s="530" t="s">
        <v>227</v>
      </c>
      <c r="T4" s="530" t="s">
        <v>227</v>
      </c>
      <c r="U4" s="530" t="s">
        <v>227</v>
      </c>
      <c r="V4" s="530" t="s">
        <v>227</v>
      </c>
      <c r="W4" s="530" t="s">
        <v>479</v>
      </c>
    </row>
    <row r="5" spans="1:23" s="4" customFormat="1" ht="15.95" customHeight="1">
      <c r="A5" s="12"/>
      <c r="B5" s="7"/>
      <c r="C5" s="8"/>
      <c r="D5" s="449" t="s">
        <v>228</v>
      </c>
      <c r="E5" s="7" t="s">
        <v>417</v>
      </c>
      <c r="F5" s="7" t="s">
        <v>417</v>
      </c>
      <c r="G5" s="7" t="s">
        <v>417</v>
      </c>
      <c r="H5" s="7" t="s">
        <v>417</v>
      </c>
      <c r="I5" s="449" t="s">
        <v>744</v>
      </c>
      <c r="J5" s="751" t="s">
        <v>229</v>
      </c>
      <c r="K5" s="752"/>
      <c r="L5" s="751" t="s">
        <v>230</v>
      </c>
      <c r="M5" s="752"/>
      <c r="N5" s="751" t="s">
        <v>231</v>
      </c>
      <c r="O5" s="752"/>
      <c r="P5" s="10" t="s">
        <v>232</v>
      </c>
      <c r="Q5" s="10" t="s">
        <v>233</v>
      </c>
      <c r="R5" s="10" t="s">
        <v>234</v>
      </c>
      <c r="S5" s="530" t="s">
        <v>235</v>
      </c>
      <c r="T5" s="530" t="s">
        <v>241</v>
      </c>
      <c r="U5" s="530" t="s">
        <v>242</v>
      </c>
      <c r="V5" s="530" t="s">
        <v>243</v>
      </c>
      <c r="W5" s="530" t="s">
        <v>244</v>
      </c>
    </row>
    <row r="6" spans="1:23" s="4" customFormat="1" ht="26.65" customHeight="1">
      <c r="A6" s="12">
        <v>41</v>
      </c>
      <c r="B6" s="9">
        <v>1</v>
      </c>
      <c r="C6" s="11" t="s">
        <v>386</v>
      </c>
      <c r="D6" s="602">
        <v>187228</v>
      </c>
      <c r="E6" s="63">
        <v>16851</v>
      </c>
      <c r="F6" s="63"/>
      <c r="G6" s="63"/>
      <c r="H6" s="63">
        <v>305</v>
      </c>
      <c r="I6" s="63">
        <v>170072</v>
      </c>
      <c r="J6" s="521"/>
      <c r="K6" s="516">
        <v>186013</v>
      </c>
      <c r="L6" s="521"/>
      <c r="M6" s="239">
        <v>177550</v>
      </c>
      <c r="N6" s="522"/>
      <c r="O6" s="338">
        <v>172465</v>
      </c>
      <c r="P6" s="338">
        <v>911881</v>
      </c>
      <c r="Q6" s="338">
        <v>559610</v>
      </c>
      <c r="R6" s="338">
        <v>509625</v>
      </c>
      <c r="S6" s="531">
        <f>Q6/P6*100</f>
        <v>61.368753159677638</v>
      </c>
      <c r="T6" s="531">
        <f>R6/Q6*100</f>
        <v>91.067886563856973</v>
      </c>
      <c r="U6" s="532">
        <f>(L6+M6)/(J6+K6)*100</f>
        <v>95.450317988527686</v>
      </c>
      <c r="V6" s="531">
        <f>(N6+O6)/(J6+K6)*100</f>
        <v>92.716638084434948</v>
      </c>
      <c r="W6" s="531">
        <f t="shared" ref="W6" si="0">(J6+K6)/D6*100</f>
        <v>99.351058602345802</v>
      </c>
    </row>
    <row r="7" spans="1:23" s="4" customFormat="1" ht="26.65" customHeight="1">
      <c r="A7" s="12">
        <v>44</v>
      </c>
      <c r="B7" s="447">
        <v>2</v>
      </c>
      <c r="C7" s="11" t="s">
        <v>388</v>
      </c>
      <c r="D7" s="602">
        <v>54510</v>
      </c>
      <c r="E7" s="339">
        <v>7201</v>
      </c>
      <c r="F7" s="7"/>
      <c r="G7" s="63"/>
      <c r="H7" s="63"/>
      <c r="I7" s="63">
        <v>47309</v>
      </c>
      <c r="J7" s="523">
        <v>3</v>
      </c>
      <c r="K7" s="338">
        <v>54353</v>
      </c>
      <c r="L7" s="523">
        <v>3</v>
      </c>
      <c r="M7" s="517">
        <v>51652</v>
      </c>
      <c r="N7" s="524">
        <v>3</v>
      </c>
      <c r="O7" s="338">
        <v>50203</v>
      </c>
      <c r="P7" s="338">
        <v>318573</v>
      </c>
      <c r="Q7" s="338">
        <v>165731</v>
      </c>
      <c r="R7" s="338">
        <v>148921</v>
      </c>
      <c r="S7" s="531">
        <f t="shared" ref="S7:S49" si="1">Q7/P7*100</f>
        <v>52.022927241166073</v>
      </c>
      <c r="T7" s="531">
        <f t="shared" ref="T7:T49" si="2">R7/Q7*100</f>
        <v>89.857057520922453</v>
      </c>
      <c r="U7" s="532">
        <f t="shared" ref="U7:U49" si="3">(L7+M7)/(J7+K7)*100</f>
        <v>95.030907351534339</v>
      </c>
      <c r="V7" s="531">
        <f t="shared" ref="V7:V49" si="4">(N7+O7)/(J7+K7)*100</f>
        <v>92.365148281698424</v>
      </c>
      <c r="W7" s="531">
        <f>(J7+K7)/D7*100</f>
        <v>99.717483030636572</v>
      </c>
    </row>
    <row r="8" spans="1:23" s="4" customFormat="1" ht="26.65" customHeight="1">
      <c r="A8" s="12">
        <v>9</v>
      </c>
      <c r="B8" s="447">
        <v>3</v>
      </c>
      <c r="C8" s="11" t="s">
        <v>362</v>
      </c>
      <c r="D8" s="602">
        <v>12600</v>
      </c>
      <c r="E8" s="63">
        <v>3498</v>
      </c>
      <c r="F8" s="63">
        <v>2777</v>
      </c>
      <c r="G8" s="63">
        <v>5048</v>
      </c>
      <c r="H8" s="63"/>
      <c r="I8" s="63">
        <v>1277</v>
      </c>
      <c r="J8" s="523"/>
      <c r="K8" s="338">
        <v>12266</v>
      </c>
      <c r="L8" s="523"/>
      <c r="M8" s="517">
        <v>11128</v>
      </c>
      <c r="N8" s="524"/>
      <c r="O8" s="338">
        <v>11122</v>
      </c>
      <c r="P8" s="338">
        <v>88000</v>
      </c>
      <c r="Q8" s="338">
        <v>38576</v>
      </c>
      <c r="R8" s="338">
        <v>33605</v>
      </c>
      <c r="S8" s="531">
        <f t="shared" si="1"/>
        <v>43.836363636363636</v>
      </c>
      <c r="T8" s="531">
        <f t="shared" si="2"/>
        <v>87.113749481542925</v>
      </c>
      <c r="U8" s="532">
        <f t="shared" si="3"/>
        <v>90.722321865318762</v>
      </c>
      <c r="V8" s="531">
        <f t="shared" si="4"/>
        <v>90.673406163378445</v>
      </c>
      <c r="W8" s="531">
        <f t="shared" ref="W8:W49" si="5">(J8+K8)/D8*100</f>
        <v>97.349206349206355</v>
      </c>
    </row>
    <row r="9" spans="1:23" s="4" customFormat="1" ht="26.65" customHeight="1">
      <c r="A9" s="12">
        <v>31</v>
      </c>
      <c r="B9" s="447">
        <v>4</v>
      </c>
      <c r="C9" s="11" t="s">
        <v>380</v>
      </c>
      <c r="D9" s="602">
        <v>13568</v>
      </c>
      <c r="E9" s="63">
        <v>1096</v>
      </c>
      <c r="F9" s="63">
        <v>6957</v>
      </c>
      <c r="G9" s="63">
        <v>4211</v>
      </c>
      <c r="H9" s="63">
        <v>1304</v>
      </c>
      <c r="I9" s="63"/>
      <c r="J9" s="523"/>
      <c r="K9" s="338">
        <v>12707</v>
      </c>
      <c r="L9" s="523"/>
      <c r="M9" s="517">
        <v>10647</v>
      </c>
      <c r="N9" s="524"/>
      <c r="O9" s="338">
        <v>10481</v>
      </c>
      <c r="P9" s="338">
        <v>72594</v>
      </c>
      <c r="Q9" s="338">
        <v>42968</v>
      </c>
      <c r="R9" s="338">
        <v>34814</v>
      </c>
      <c r="S9" s="531">
        <f t="shared" si="1"/>
        <v>59.18946469405185</v>
      </c>
      <c r="T9" s="531">
        <f t="shared" si="2"/>
        <v>81.023086948426737</v>
      </c>
      <c r="U9" s="532">
        <f t="shared" si="3"/>
        <v>83.788463051861186</v>
      </c>
      <c r="V9" s="531">
        <f t="shared" si="4"/>
        <v>82.48209648225388</v>
      </c>
      <c r="W9" s="531">
        <f t="shared" si="5"/>
        <v>93.654186320754718</v>
      </c>
    </row>
    <row r="10" spans="1:23" s="4" customFormat="1" ht="26.65" customHeight="1">
      <c r="A10" s="12">
        <v>45</v>
      </c>
      <c r="B10" s="447">
        <v>5</v>
      </c>
      <c r="C10" s="11" t="s">
        <v>389</v>
      </c>
      <c r="D10" s="602">
        <v>54090</v>
      </c>
      <c r="E10" s="63">
        <v>689</v>
      </c>
      <c r="F10" s="63"/>
      <c r="G10" s="63">
        <v>1686</v>
      </c>
      <c r="H10" s="63"/>
      <c r="I10" s="63">
        <v>51715</v>
      </c>
      <c r="J10" s="523"/>
      <c r="K10" s="338">
        <v>53948</v>
      </c>
      <c r="L10" s="523"/>
      <c r="M10" s="517">
        <v>52429</v>
      </c>
      <c r="N10" s="524"/>
      <c r="O10" s="338">
        <v>50665</v>
      </c>
      <c r="P10" s="338">
        <v>261024</v>
      </c>
      <c r="Q10" s="338">
        <v>160750</v>
      </c>
      <c r="R10" s="338">
        <v>147803</v>
      </c>
      <c r="S10" s="531">
        <f t="shared" si="1"/>
        <v>61.58437538310654</v>
      </c>
      <c r="T10" s="531">
        <f t="shared" si="2"/>
        <v>91.945878693623641</v>
      </c>
      <c r="U10" s="532">
        <f t="shared" si="3"/>
        <v>97.184325646919262</v>
      </c>
      <c r="V10" s="531">
        <f t="shared" si="4"/>
        <v>93.914510269148067</v>
      </c>
      <c r="W10" s="531">
        <f t="shared" si="5"/>
        <v>99.73747457940469</v>
      </c>
    </row>
    <row r="11" spans="1:23" s="4" customFormat="1" ht="26.65" customHeight="1">
      <c r="A11" s="12">
        <v>36</v>
      </c>
      <c r="B11" s="447">
        <v>7</v>
      </c>
      <c r="C11" s="11" t="s">
        <v>385</v>
      </c>
      <c r="D11" s="602">
        <v>5480</v>
      </c>
      <c r="E11" s="63">
        <v>1234</v>
      </c>
      <c r="F11" s="63">
        <v>655</v>
      </c>
      <c r="G11" s="63">
        <v>857</v>
      </c>
      <c r="H11" s="63"/>
      <c r="I11" s="63">
        <v>2734</v>
      </c>
      <c r="J11" s="523"/>
      <c r="K11" s="338">
        <v>4924</v>
      </c>
      <c r="L11" s="523"/>
      <c r="M11" s="517">
        <v>4347</v>
      </c>
      <c r="N11" s="524"/>
      <c r="O11" s="338">
        <v>4218</v>
      </c>
      <c r="P11" s="338">
        <v>22637</v>
      </c>
      <c r="Q11" s="338">
        <v>15924</v>
      </c>
      <c r="R11" s="338">
        <v>13490</v>
      </c>
      <c r="S11" s="531">
        <f t="shared" si="1"/>
        <v>70.34501038123426</v>
      </c>
      <c r="T11" s="531">
        <f t="shared" si="2"/>
        <v>84.714895754835467</v>
      </c>
      <c r="U11" s="532">
        <f t="shared" si="3"/>
        <v>88.281884646628754</v>
      </c>
      <c r="V11" s="531">
        <f t="shared" si="4"/>
        <v>85.662063363119415</v>
      </c>
      <c r="W11" s="531">
        <f t="shared" si="5"/>
        <v>89.854014598540147</v>
      </c>
    </row>
    <row r="12" spans="1:23" s="4" customFormat="1" ht="26.65" customHeight="1">
      <c r="A12" s="12">
        <v>43</v>
      </c>
      <c r="B12" s="447">
        <v>8</v>
      </c>
      <c r="C12" s="11" t="s">
        <v>387</v>
      </c>
      <c r="D12" s="602">
        <v>62605</v>
      </c>
      <c r="E12" s="63">
        <v>24223</v>
      </c>
      <c r="F12" s="63">
        <v>8163</v>
      </c>
      <c r="G12" s="63">
        <v>8751</v>
      </c>
      <c r="H12" s="63"/>
      <c r="I12" s="63">
        <v>21468</v>
      </c>
      <c r="J12" s="523"/>
      <c r="K12" s="338">
        <v>59711</v>
      </c>
      <c r="L12" s="523"/>
      <c r="M12" s="517">
        <v>56297</v>
      </c>
      <c r="N12" s="524"/>
      <c r="O12" s="338">
        <v>55036</v>
      </c>
      <c r="P12" s="338">
        <v>250684</v>
      </c>
      <c r="Q12" s="338">
        <v>180000</v>
      </c>
      <c r="R12" s="338">
        <v>163592</v>
      </c>
      <c r="S12" s="531">
        <f t="shared" si="1"/>
        <v>71.803545499513334</v>
      </c>
      <c r="T12" s="531">
        <f t="shared" si="2"/>
        <v>90.884444444444441</v>
      </c>
      <c r="U12" s="532">
        <f t="shared" si="3"/>
        <v>94.28246051816248</v>
      </c>
      <c r="V12" s="531">
        <f t="shared" si="4"/>
        <v>92.170621828473827</v>
      </c>
      <c r="W12" s="531">
        <f t="shared" si="5"/>
        <v>95.377366025077876</v>
      </c>
    </row>
    <row r="13" spans="1:23" s="4" customFormat="1" ht="26.65" customHeight="1">
      <c r="A13" s="12">
        <v>7</v>
      </c>
      <c r="B13" s="447">
        <v>9</v>
      </c>
      <c r="C13" s="11" t="s">
        <v>360</v>
      </c>
      <c r="D13" s="602">
        <v>32724</v>
      </c>
      <c r="E13" s="63">
        <v>9923</v>
      </c>
      <c r="F13" s="63"/>
      <c r="G13" s="63">
        <v>13639</v>
      </c>
      <c r="H13" s="63"/>
      <c r="I13" s="63">
        <v>9162</v>
      </c>
      <c r="J13" s="523"/>
      <c r="K13" s="338">
        <v>32724</v>
      </c>
      <c r="L13" s="523"/>
      <c r="M13" s="517">
        <v>32444</v>
      </c>
      <c r="N13" s="524"/>
      <c r="O13" s="338">
        <v>32208</v>
      </c>
      <c r="P13" s="338">
        <v>156000</v>
      </c>
      <c r="Q13" s="338">
        <v>100300</v>
      </c>
      <c r="R13" s="338">
        <v>89655</v>
      </c>
      <c r="S13" s="531">
        <f t="shared" si="1"/>
        <v>64.294871794871796</v>
      </c>
      <c r="T13" s="531">
        <f t="shared" si="2"/>
        <v>89.386839481555342</v>
      </c>
      <c r="U13" s="532">
        <f t="shared" si="3"/>
        <v>99.144358880332476</v>
      </c>
      <c r="V13" s="531">
        <f t="shared" si="4"/>
        <v>98.423175650898415</v>
      </c>
      <c r="W13" s="531">
        <f t="shared" si="5"/>
        <v>100</v>
      </c>
    </row>
    <row r="14" spans="1:23" s="4" customFormat="1" ht="26.65" customHeight="1">
      <c r="A14" s="12">
        <v>23</v>
      </c>
      <c r="B14" s="447">
        <v>10</v>
      </c>
      <c r="C14" s="11" t="s">
        <v>375</v>
      </c>
      <c r="D14" s="602">
        <v>4788</v>
      </c>
      <c r="E14" s="63">
        <v>1320</v>
      </c>
      <c r="F14" s="63">
        <v>166</v>
      </c>
      <c r="G14" s="63">
        <v>3302</v>
      </c>
      <c r="H14" s="63"/>
      <c r="I14" s="63"/>
      <c r="J14" s="523"/>
      <c r="K14" s="338">
        <v>4269</v>
      </c>
      <c r="L14" s="523"/>
      <c r="M14" s="517">
        <v>3800</v>
      </c>
      <c r="N14" s="524"/>
      <c r="O14" s="338">
        <v>3648</v>
      </c>
      <c r="P14" s="338">
        <v>20059</v>
      </c>
      <c r="Q14" s="338">
        <v>14274</v>
      </c>
      <c r="R14" s="338">
        <v>11696</v>
      </c>
      <c r="S14" s="531">
        <f t="shared" si="1"/>
        <v>71.160077770576805</v>
      </c>
      <c r="T14" s="531">
        <f t="shared" si="2"/>
        <v>81.939190135911446</v>
      </c>
      <c r="U14" s="532">
        <f t="shared" si="3"/>
        <v>89.013820566877484</v>
      </c>
      <c r="V14" s="531">
        <f t="shared" si="4"/>
        <v>85.453267744202392</v>
      </c>
      <c r="W14" s="531">
        <f t="shared" si="5"/>
        <v>89.160401002506262</v>
      </c>
    </row>
    <row r="15" spans="1:23" s="4" customFormat="1" ht="26.65" customHeight="1">
      <c r="A15" s="12">
        <v>2</v>
      </c>
      <c r="B15" s="447">
        <v>13</v>
      </c>
      <c r="C15" s="11" t="s">
        <v>355</v>
      </c>
      <c r="D15" s="602">
        <v>21066</v>
      </c>
      <c r="E15" s="63">
        <v>18218</v>
      </c>
      <c r="F15" s="63">
        <v>1032</v>
      </c>
      <c r="G15" s="63">
        <v>723</v>
      </c>
      <c r="H15" s="63"/>
      <c r="I15" s="63">
        <v>1093</v>
      </c>
      <c r="J15" s="525">
        <v>25</v>
      </c>
      <c r="K15" s="338">
        <v>21357</v>
      </c>
      <c r="L15" s="525">
        <v>25</v>
      </c>
      <c r="M15" s="517">
        <v>21159</v>
      </c>
      <c r="N15" s="18">
        <v>25</v>
      </c>
      <c r="O15" s="338">
        <v>20880</v>
      </c>
      <c r="P15" s="338">
        <v>94800</v>
      </c>
      <c r="Q15" s="338">
        <v>64379</v>
      </c>
      <c r="R15" s="338">
        <v>58581</v>
      </c>
      <c r="S15" s="531">
        <f t="shared" si="1"/>
        <v>67.910337552742618</v>
      </c>
      <c r="T15" s="531">
        <f t="shared" si="2"/>
        <v>90.993957656999953</v>
      </c>
      <c r="U15" s="532">
        <f t="shared" si="3"/>
        <v>99.073987466092973</v>
      </c>
      <c r="V15" s="531">
        <f t="shared" si="4"/>
        <v>97.769151622860349</v>
      </c>
      <c r="W15" s="531">
        <f t="shared" si="5"/>
        <v>101.50004746985664</v>
      </c>
    </row>
    <row r="16" spans="1:23" s="12" customFormat="1" ht="26.65" customHeight="1">
      <c r="A16" s="12">
        <v>1</v>
      </c>
      <c r="B16" s="447">
        <v>14</v>
      </c>
      <c r="C16" s="11" t="s">
        <v>354</v>
      </c>
      <c r="D16" s="602">
        <v>10982</v>
      </c>
      <c r="E16" s="63">
        <v>1608</v>
      </c>
      <c r="F16" s="63"/>
      <c r="G16" s="63">
        <v>0</v>
      </c>
      <c r="H16" s="63"/>
      <c r="I16" s="63">
        <v>9374</v>
      </c>
      <c r="J16" s="523"/>
      <c r="K16" s="338">
        <v>10688</v>
      </c>
      <c r="L16" s="523"/>
      <c r="M16" s="517">
        <v>10224</v>
      </c>
      <c r="N16" s="524"/>
      <c r="O16" s="338">
        <v>10158</v>
      </c>
      <c r="P16" s="338">
        <v>50937</v>
      </c>
      <c r="Q16" s="338">
        <v>32784</v>
      </c>
      <c r="R16" s="338">
        <v>29282</v>
      </c>
      <c r="S16" s="531">
        <f t="shared" si="1"/>
        <v>64.361858766711819</v>
      </c>
      <c r="T16" s="531">
        <f t="shared" si="2"/>
        <v>89.317959980478278</v>
      </c>
      <c r="U16" s="532">
        <f t="shared" si="3"/>
        <v>95.658682634730539</v>
      </c>
      <c r="V16" s="531">
        <f t="shared" si="4"/>
        <v>95.041167664670652</v>
      </c>
      <c r="W16" s="531">
        <f t="shared" si="5"/>
        <v>97.322892005099249</v>
      </c>
    </row>
    <row r="17" spans="1:23" s="4" customFormat="1" ht="26.65" customHeight="1">
      <c r="A17" s="12">
        <v>6</v>
      </c>
      <c r="B17" s="447">
        <v>16</v>
      </c>
      <c r="C17" s="11" t="s">
        <v>358</v>
      </c>
      <c r="D17" s="602">
        <v>12873</v>
      </c>
      <c r="E17" s="63">
        <v>2601</v>
      </c>
      <c r="F17" s="63"/>
      <c r="G17" s="63">
        <v>250</v>
      </c>
      <c r="H17" s="63"/>
      <c r="I17" s="63">
        <v>10022</v>
      </c>
      <c r="J17" s="523"/>
      <c r="K17" s="338">
        <v>12591</v>
      </c>
      <c r="L17" s="523"/>
      <c r="M17" s="517">
        <v>11887</v>
      </c>
      <c r="N17" s="524"/>
      <c r="O17" s="338">
        <v>11775</v>
      </c>
      <c r="P17" s="338">
        <v>50310</v>
      </c>
      <c r="Q17" s="338">
        <v>40976</v>
      </c>
      <c r="R17" s="338">
        <v>34496</v>
      </c>
      <c r="S17" s="531">
        <f t="shared" si="1"/>
        <v>81.447028423772608</v>
      </c>
      <c r="T17" s="531">
        <f t="shared" si="2"/>
        <v>84.185864896524805</v>
      </c>
      <c r="U17" s="532">
        <f t="shared" si="3"/>
        <v>94.408704630291467</v>
      </c>
      <c r="V17" s="531">
        <f t="shared" si="4"/>
        <v>93.519180366928751</v>
      </c>
      <c r="W17" s="531">
        <f t="shared" si="5"/>
        <v>97.809368445583772</v>
      </c>
    </row>
    <row r="18" spans="1:23" s="4" customFormat="1" ht="26.65" customHeight="1">
      <c r="A18" s="12">
        <v>26</v>
      </c>
      <c r="B18" s="447">
        <v>18</v>
      </c>
      <c r="C18" s="11" t="s">
        <v>374</v>
      </c>
      <c r="D18" s="602">
        <v>8482</v>
      </c>
      <c r="E18" s="63">
        <v>0</v>
      </c>
      <c r="F18" s="63">
        <v>1374</v>
      </c>
      <c r="G18" s="63">
        <v>7108</v>
      </c>
      <c r="H18" s="63"/>
      <c r="I18" s="63"/>
      <c r="J18" s="523">
        <v>826</v>
      </c>
      <c r="K18" s="338">
        <v>7656</v>
      </c>
      <c r="L18" s="523">
        <v>826</v>
      </c>
      <c r="M18" s="517">
        <v>6173</v>
      </c>
      <c r="N18" s="524">
        <v>826</v>
      </c>
      <c r="O18" s="338">
        <v>6160</v>
      </c>
      <c r="P18" s="338">
        <v>27500</v>
      </c>
      <c r="Q18" s="338">
        <v>27107</v>
      </c>
      <c r="R18" s="338">
        <v>23238</v>
      </c>
      <c r="S18" s="531">
        <f t="shared" si="1"/>
        <v>98.570909090909083</v>
      </c>
      <c r="T18" s="531">
        <f t="shared" si="2"/>
        <v>85.726934002287237</v>
      </c>
      <c r="U18" s="532">
        <f t="shared" si="3"/>
        <v>82.515916057533602</v>
      </c>
      <c r="V18" s="531">
        <f t="shared" si="4"/>
        <v>82.362650318321158</v>
      </c>
      <c r="W18" s="531">
        <f t="shared" si="5"/>
        <v>100</v>
      </c>
    </row>
    <row r="19" spans="1:23" s="4" customFormat="1" ht="26.65" customHeight="1">
      <c r="A19" s="12">
        <v>27</v>
      </c>
      <c r="B19" s="447">
        <v>19</v>
      </c>
      <c r="C19" s="11" t="s">
        <v>899</v>
      </c>
      <c r="D19" s="602">
        <v>12116</v>
      </c>
      <c r="E19" s="63">
        <v>6411</v>
      </c>
      <c r="F19" s="379"/>
      <c r="G19" s="63">
        <v>5705</v>
      </c>
      <c r="H19" s="63"/>
      <c r="I19" s="63"/>
      <c r="J19" s="523">
        <v>784</v>
      </c>
      <c r="K19" s="338">
        <v>11225</v>
      </c>
      <c r="L19" s="523">
        <v>784</v>
      </c>
      <c r="M19" s="517">
        <v>10619</v>
      </c>
      <c r="N19" s="524">
        <v>784</v>
      </c>
      <c r="O19" s="338">
        <v>10591</v>
      </c>
      <c r="P19" s="338">
        <v>63600</v>
      </c>
      <c r="Q19" s="338">
        <v>39774</v>
      </c>
      <c r="R19" s="338">
        <v>32901</v>
      </c>
      <c r="S19" s="531">
        <f t="shared" si="1"/>
        <v>62.53773584905661</v>
      </c>
      <c r="T19" s="531">
        <f t="shared" si="2"/>
        <v>82.719867249962292</v>
      </c>
      <c r="U19" s="532">
        <f t="shared" si="3"/>
        <v>94.953784661503875</v>
      </c>
      <c r="V19" s="531">
        <f t="shared" si="4"/>
        <v>94.720626197018902</v>
      </c>
      <c r="W19" s="531">
        <f t="shared" si="5"/>
        <v>99.116870254209317</v>
      </c>
    </row>
    <row r="20" spans="1:23" s="4" customFormat="1" ht="26.65" customHeight="1">
      <c r="A20" s="12">
        <v>5</v>
      </c>
      <c r="B20" s="447">
        <v>20</v>
      </c>
      <c r="C20" s="11" t="s">
        <v>356</v>
      </c>
      <c r="D20" s="602">
        <v>24826</v>
      </c>
      <c r="E20" s="63">
        <v>5209</v>
      </c>
      <c r="F20" s="379"/>
      <c r="G20" s="63">
        <v>5824</v>
      </c>
      <c r="H20" s="63"/>
      <c r="I20" s="63">
        <v>13793</v>
      </c>
      <c r="J20" s="525">
        <v>8</v>
      </c>
      <c r="K20" s="338">
        <v>24756</v>
      </c>
      <c r="L20" s="525">
        <v>8</v>
      </c>
      <c r="M20" s="517">
        <v>23480</v>
      </c>
      <c r="N20" s="18">
        <v>8</v>
      </c>
      <c r="O20" s="338">
        <v>23203</v>
      </c>
      <c r="P20" s="338">
        <v>116000</v>
      </c>
      <c r="Q20" s="338">
        <v>73871</v>
      </c>
      <c r="R20" s="338">
        <v>67847</v>
      </c>
      <c r="S20" s="531">
        <f t="shared" si="1"/>
        <v>63.681896551724137</v>
      </c>
      <c r="T20" s="531">
        <f t="shared" si="2"/>
        <v>91.845243735701416</v>
      </c>
      <c r="U20" s="532">
        <f t="shared" si="3"/>
        <v>94.847359069617184</v>
      </c>
      <c r="V20" s="531">
        <f t="shared" si="4"/>
        <v>93.728799870780165</v>
      </c>
      <c r="W20" s="531">
        <f t="shared" si="5"/>
        <v>99.750261822283093</v>
      </c>
    </row>
    <row r="21" spans="1:23" s="4" customFormat="1" ht="26.65" customHeight="1">
      <c r="A21" s="12">
        <v>8</v>
      </c>
      <c r="B21" s="447">
        <v>21</v>
      </c>
      <c r="C21" s="11" t="s">
        <v>361</v>
      </c>
      <c r="D21" s="602">
        <v>28208</v>
      </c>
      <c r="E21" s="63">
        <v>11255</v>
      </c>
      <c r="F21" s="379"/>
      <c r="G21" s="63">
        <v>5813</v>
      </c>
      <c r="H21" s="63"/>
      <c r="I21" s="63">
        <v>11140</v>
      </c>
      <c r="J21" s="523"/>
      <c r="K21" s="338">
        <v>27389</v>
      </c>
      <c r="L21" s="523"/>
      <c r="M21" s="517">
        <v>26637</v>
      </c>
      <c r="N21" s="524"/>
      <c r="O21" s="338">
        <v>26081</v>
      </c>
      <c r="P21" s="338">
        <v>111500</v>
      </c>
      <c r="Q21" s="338">
        <v>84764</v>
      </c>
      <c r="R21" s="338">
        <v>75038</v>
      </c>
      <c r="S21" s="531">
        <f t="shared" si="1"/>
        <v>76.021524663677127</v>
      </c>
      <c r="T21" s="531">
        <f t="shared" si="2"/>
        <v>88.525789250153366</v>
      </c>
      <c r="U21" s="532">
        <f t="shared" si="3"/>
        <v>97.254372193216255</v>
      </c>
      <c r="V21" s="531">
        <f t="shared" si="4"/>
        <v>95.224360144583599</v>
      </c>
      <c r="W21" s="531">
        <f t="shared" si="5"/>
        <v>97.096568349404421</v>
      </c>
    </row>
    <row r="22" spans="1:23" s="4" customFormat="1" ht="26.65" customHeight="1">
      <c r="A22" s="12">
        <v>22</v>
      </c>
      <c r="B22" s="447">
        <v>22</v>
      </c>
      <c r="C22" s="11" t="s">
        <v>376</v>
      </c>
      <c r="D22" s="602">
        <v>6563</v>
      </c>
      <c r="E22" s="63">
        <v>0</v>
      </c>
      <c r="F22" s="379"/>
      <c r="G22" s="63">
        <v>6563</v>
      </c>
      <c r="H22" s="63"/>
      <c r="I22" s="63"/>
      <c r="J22" s="525"/>
      <c r="K22" s="338">
        <v>6563</v>
      </c>
      <c r="L22" s="525"/>
      <c r="M22" s="517">
        <v>5946</v>
      </c>
      <c r="N22" s="18"/>
      <c r="O22" s="338">
        <v>5944</v>
      </c>
      <c r="P22" s="338">
        <v>27930</v>
      </c>
      <c r="Q22" s="338">
        <v>20793</v>
      </c>
      <c r="R22" s="338">
        <v>17981</v>
      </c>
      <c r="S22" s="531">
        <f t="shared" si="1"/>
        <v>74.446831364124606</v>
      </c>
      <c r="T22" s="531">
        <f t="shared" si="2"/>
        <v>86.476217957966625</v>
      </c>
      <c r="U22" s="532">
        <f t="shared" si="3"/>
        <v>90.598811519122364</v>
      </c>
      <c r="V22" s="531">
        <f t="shared" si="4"/>
        <v>90.568337650464727</v>
      </c>
      <c r="W22" s="531">
        <f t="shared" si="5"/>
        <v>100</v>
      </c>
    </row>
    <row r="23" spans="1:23" s="4" customFormat="1" ht="26.65" customHeight="1">
      <c r="A23" s="12">
        <v>32</v>
      </c>
      <c r="B23" s="447">
        <v>23</v>
      </c>
      <c r="C23" s="11" t="s">
        <v>383</v>
      </c>
      <c r="D23" s="602">
        <v>2650</v>
      </c>
      <c r="E23" s="63">
        <v>455</v>
      </c>
      <c r="F23" s="379">
        <v>80</v>
      </c>
      <c r="G23" s="63">
        <v>1591</v>
      </c>
      <c r="H23" s="63">
        <v>524</v>
      </c>
      <c r="I23" s="63"/>
      <c r="J23" s="523"/>
      <c r="K23" s="338">
        <v>2650</v>
      </c>
      <c r="L23" s="523"/>
      <c r="M23" s="517">
        <v>2274</v>
      </c>
      <c r="N23" s="524"/>
      <c r="O23" s="338">
        <v>2270</v>
      </c>
      <c r="P23" s="338">
        <v>14118</v>
      </c>
      <c r="Q23" s="338">
        <v>9604</v>
      </c>
      <c r="R23" s="338">
        <v>7260</v>
      </c>
      <c r="S23" s="531">
        <f t="shared" si="1"/>
        <v>68.026632667516637</v>
      </c>
      <c r="T23" s="531">
        <f t="shared" si="2"/>
        <v>75.593502707205332</v>
      </c>
      <c r="U23" s="532">
        <f t="shared" si="3"/>
        <v>85.811320754716974</v>
      </c>
      <c r="V23" s="531">
        <f t="shared" si="4"/>
        <v>85.660377358490564</v>
      </c>
      <c r="W23" s="531">
        <f t="shared" si="5"/>
        <v>100</v>
      </c>
    </row>
    <row r="24" spans="1:23" s="4" customFormat="1" ht="26.65" customHeight="1">
      <c r="A24" s="12">
        <v>34</v>
      </c>
      <c r="B24" s="447">
        <v>24</v>
      </c>
      <c r="C24" s="11" t="s">
        <v>381</v>
      </c>
      <c r="D24" s="602">
        <v>3194</v>
      </c>
      <c r="E24" s="63">
        <v>611</v>
      </c>
      <c r="F24" s="379"/>
      <c r="G24" s="63">
        <v>2533</v>
      </c>
      <c r="H24" s="63">
        <v>50</v>
      </c>
      <c r="I24" s="63"/>
      <c r="J24" s="525"/>
      <c r="K24" s="338">
        <v>2996</v>
      </c>
      <c r="L24" s="525"/>
      <c r="M24" s="517">
        <v>2588</v>
      </c>
      <c r="N24" s="18"/>
      <c r="O24" s="338">
        <v>2571</v>
      </c>
      <c r="P24" s="338">
        <v>17982</v>
      </c>
      <c r="Q24" s="338">
        <v>13387</v>
      </c>
      <c r="R24" s="338">
        <v>8208</v>
      </c>
      <c r="S24" s="531">
        <f t="shared" si="1"/>
        <v>74.446668891113333</v>
      </c>
      <c r="T24" s="531">
        <f t="shared" si="2"/>
        <v>61.313214312392617</v>
      </c>
      <c r="U24" s="532">
        <f t="shared" si="3"/>
        <v>86.381842456608808</v>
      </c>
      <c r="V24" s="531">
        <f t="shared" si="4"/>
        <v>85.814419225634168</v>
      </c>
      <c r="W24" s="531">
        <f t="shared" si="5"/>
        <v>93.800876643706957</v>
      </c>
    </row>
    <row r="25" spans="1:23" s="4" customFormat="1" ht="26.65" customHeight="1">
      <c r="A25" s="12">
        <v>3</v>
      </c>
      <c r="B25" s="447">
        <v>25</v>
      </c>
      <c r="C25" s="11" t="s">
        <v>357</v>
      </c>
      <c r="D25" s="602">
        <v>15903</v>
      </c>
      <c r="E25" s="63">
        <v>5661</v>
      </c>
      <c r="F25" s="379"/>
      <c r="G25" s="63">
        <v>2319</v>
      </c>
      <c r="H25" s="63"/>
      <c r="I25" s="63">
        <v>7923</v>
      </c>
      <c r="J25" s="523"/>
      <c r="K25" s="338">
        <v>15496</v>
      </c>
      <c r="L25" s="523"/>
      <c r="M25" s="517">
        <v>14970</v>
      </c>
      <c r="N25" s="524"/>
      <c r="O25" s="338">
        <v>14924</v>
      </c>
      <c r="P25" s="338">
        <v>72700</v>
      </c>
      <c r="Q25" s="338">
        <v>48740</v>
      </c>
      <c r="R25" s="338">
        <v>42455</v>
      </c>
      <c r="S25" s="531">
        <f t="shared" si="1"/>
        <v>67.042640990371396</v>
      </c>
      <c r="T25" s="531">
        <f t="shared" si="2"/>
        <v>87.10504718916701</v>
      </c>
      <c r="U25" s="532">
        <f t="shared" si="3"/>
        <v>96.605575632421264</v>
      </c>
      <c r="V25" s="531">
        <f t="shared" si="4"/>
        <v>96.308724832214764</v>
      </c>
      <c r="W25" s="531">
        <f t="shared" si="5"/>
        <v>97.440734452619012</v>
      </c>
    </row>
    <row r="26" spans="1:23" s="4" customFormat="1" ht="26.65" customHeight="1">
      <c r="A26" s="12">
        <v>12</v>
      </c>
      <c r="B26" s="447">
        <v>27</v>
      </c>
      <c r="C26" s="11" t="s">
        <v>365</v>
      </c>
      <c r="D26" s="602">
        <v>3890</v>
      </c>
      <c r="E26" s="63">
        <v>0</v>
      </c>
      <c r="F26" s="379"/>
      <c r="G26" s="63">
        <v>2438</v>
      </c>
      <c r="H26" s="63"/>
      <c r="I26" s="63">
        <v>1452</v>
      </c>
      <c r="J26" s="523"/>
      <c r="K26" s="338">
        <v>3669</v>
      </c>
      <c r="L26" s="523"/>
      <c r="M26" s="517">
        <v>3338</v>
      </c>
      <c r="N26" s="524"/>
      <c r="O26" s="338">
        <v>3312</v>
      </c>
      <c r="P26" s="338">
        <v>16600</v>
      </c>
      <c r="Q26" s="338">
        <v>11294</v>
      </c>
      <c r="R26" s="338">
        <v>10052</v>
      </c>
      <c r="S26" s="531">
        <f t="shared" si="1"/>
        <v>68.036144578313255</v>
      </c>
      <c r="T26" s="531">
        <f t="shared" si="2"/>
        <v>89.003010448025492</v>
      </c>
      <c r="U26" s="532">
        <f t="shared" si="3"/>
        <v>90.978468247478872</v>
      </c>
      <c r="V26" s="531">
        <f t="shared" si="4"/>
        <v>90.269828291087492</v>
      </c>
      <c r="W26" s="531">
        <f t="shared" si="5"/>
        <v>94.318766066838037</v>
      </c>
    </row>
    <row r="27" spans="1:23" s="4" customFormat="1" ht="26.65" customHeight="1">
      <c r="A27" s="12">
        <v>17</v>
      </c>
      <c r="B27" s="447">
        <v>32</v>
      </c>
      <c r="C27" s="11" t="s">
        <v>673</v>
      </c>
      <c r="D27" s="602">
        <v>6106</v>
      </c>
      <c r="E27" s="63">
        <v>3083</v>
      </c>
      <c r="F27" s="379"/>
      <c r="G27" s="63">
        <v>0</v>
      </c>
      <c r="H27" s="63"/>
      <c r="I27" s="63">
        <v>3023</v>
      </c>
      <c r="J27" s="523"/>
      <c r="K27" s="338">
        <v>5607</v>
      </c>
      <c r="L27" s="523"/>
      <c r="M27" s="517">
        <v>5304</v>
      </c>
      <c r="N27" s="524"/>
      <c r="O27" s="338">
        <v>4995</v>
      </c>
      <c r="P27" s="338">
        <v>23790</v>
      </c>
      <c r="Q27" s="338">
        <v>17890</v>
      </c>
      <c r="R27" s="338">
        <v>15362</v>
      </c>
      <c r="S27" s="531">
        <f t="shared" si="1"/>
        <v>75.199663724253881</v>
      </c>
      <c r="T27" s="531">
        <f t="shared" si="2"/>
        <v>85.869200670765792</v>
      </c>
      <c r="U27" s="532">
        <f t="shared" si="3"/>
        <v>94.596040663456392</v>
      </c>
      <c r="V27" s="531">
        <f t="shared" si="4"/>
        <v>89.085072231139648</v>
      </c>
      <c r="W27" s="531">
        <f t="shared" si="5"/>
        <v>91.827710448738941</v>
      </c>
    </row>
    <row r="28" spans="1:23" s="4" customFormat="1" ht="26.65" customHeight="1">
      <c r="A28" s="12">
        <v>16</v>
      </c>
      <c r="B28" s="447">
        <v>36</v>
      </c>
      <c r="C28" s="11" t="s">
        <v>369</v>
      </c>
      <c r="D28" s="602">
        <v>4903</v>
      </c>
      <c r="E28" s="63">
        <v>0</v>
      </c>
      <c r="F28" s="379"/>
      <c r="G28" s="63">
        <v>0</v>
      </c>
      <c r="H28" s="63"/>
      <c r="I28" s="63">
        <v>4903</v>
      </c>
      <c r="J28" s="523"/>
      <c r="K28" s="338">
        <v>4903</v>
      </c>
      <c r="L28" s="523"/>
      <c r="M28" s="517">
        <v>4675</v>
      </c>
      <c r="N28" s="524"/>
      <c r="O28" s="338">
        <v>4550</v>
      </c>
      <c r="P28" s="338">
        <v>17600</v>
      </c>
      <c r="Q28" s="338">
        <v>16402</v>
      </c>
      <c r="R28" s="338">
        <v>13433</v>
      </c>
      <c r="S28" s="531">
        <f t="shared" si="1"/>
        <v>93.193181818181813</v>
      </c>
      <c r="T28" s="531">
        <f t="shared" si="2"/>
        <v>81.89854895744422</v>
      </c>
      <c r="U28" s="532">
        <f t="shared" si="3"/>
        <v>95.349785845400774</v>
      </c>
      <c r="V28" s="531">
        <f t="shared" si="4"/>
        <v>92.800326330817867</v>
      </c>
      <c r="W28" s="531">
        <f t="shared" si="5"/>
        <v>100</v>
      </c>
    </row>
    <row r="29" spans="1:23" s="4" customFormat="1" ht="26.65" customHeight="1">
      <c r="A29" s="12">
        <v>14</v>
      </c>
      <c r="B29" s="447">
        <v>37</v>
      </c>
      <c r="C29" s="11" t="s">
        <v>367</v>
      </c>
      <c r="D29" s="602">
        <v>10514</v>
      </c>
      <c r="E29" s="63">
        <v>0</v>
      </c>
      <c r="F29" s="379"/>
      <c r="G29" s="63">
        <v>6004</v>
      </c>
      <c r="H29" s="63"/>
      <c r="I29" s="63">
        <v>4510</v>
      </c>
      <c r="J29" s="523"/>
      <c r="K29" s="338">
        <v>10514</v>
      </c>
      <c r="L29" s="523"/>
      <c r="M29" s="517">
        <v>9514</v>
      </c>
      <c r="N29" s="524"/>
      <c r="O29" s="338">
        <v>9507</v>
      </c>
      <c r="P29" s="338">
        <v>42970</v>
      </c>
      <c r="Q29" s="338">
        <v>33736</v>
      </c>
      <c r="R29" s="338">
        <v>28805</v>
      </c>
      <c r="S29" s="531">
        <f t="shared" si="1"/>
        <v>78.510588782871764</v>
      </c>
      <c r="T29" s="531">
        <f t="shared" si="2"/>
        <v>85.383566516480911</v>
      </c>
      <c r="U29" s="532">
        <f t="shared" si="3"/>
        <v>90.488871980216857</v>
      </c>
      <c r="V29" s="531">
        <f t="shared" si="4"/>
        <v>90.422294084078374</v>
      </c>
      <c r="W29" s="531">
        <f>(J29+K29)/D29*100</f>
        <v>100</v>
      </c>
    </row>
    <row r="30" spans="1:23" s="4" customFormat="1" ht="26.65" customHeight="1">
      <c r="A30" s="12">
        <v>15</v>
      </c>
      <c r="B30" s="447">
        <v>38</v>
      </c>
      <c r="C30" s="11" t="s">
        <v>368</v>
      </c>
      <c r="D30" s="602">
        <v>7044</v>
      </c>
      <c r="E30" s="63">
        <v>2657</v>
      </c>
      <c r="F30" s="379"/>
      <c r="G30" s="63">
        <v>1872</v>
      </c>
      <c r="H30" s="63"/>
      <c r="I30" s="63">
        <v>2515</v>
      </c>
      <c r="J30" s="523"/>
      <c r="K30" s="338">
        <v>6865</v>
      </c>
      <c r="L30" s="523"/>
      <c r="M30" s="517">
        <v>6576</v>
      </c>
      <c r="N30" s="524"/>
      <c r="O30" s="338">
        <v>6493</v>
      </c>
      <c r="P30" s="338">
        <v>23700</v>
      </c>
      <c r="Q30" s="338">
        <v>23625</v>
      </c>
      <c r="R30" s="338">
        <v>18808</v>
      </c>
      <c r="S30" s="531">
        <f t="shared" si="1"/>
        <v>99.683544303797461</v>
      </c>
      <c r="T30" s="531">
        <f t="shared" si="2"/>
        <v>79.610582010582007</v>
      </c>
      <c r="U30" s="532">
        <f t="shared" si="3"/>
        <v>95.790240349599415</v>
      </c>
      <c r="V30" s="531">
        <f t="shared" si="4"/>
        <v>94.581209031318281</v>
      </c>
      <c r="W30" s="531">
        <f t="shared" si="5"/>
        <v>97.458830210107891</v>
      </c>
    </row>
    <row r="31" spans="1:23" s="4" customFormat="1" ht="26.65" customHeight="1">
      <c r="A31" s="12">
        <v>24</v>
      </c>
      <c r="B31" s="447">
        <v>39</v>
      </c>
      <c r="C31" s="11" t="s">
        <v>377</v>
      </c>
      <c r="D31" s="602">
        <v>3766</v>
      </c>
      <c r="E31" s="63">
        <v>0</v>
      </c>
      <c r="F31" s="379"/>
      <c r="G31" s="63">
        <v>3255</v>
      </c>
      <c r="H31" s="63"/>
      <c r="I31" s="63">
        <v>511</v>
      </c>
      <c r="J31" s="525"/>
      <c r="K31" s="338">
        <v>3757</v>
      </c>
      <c r="L31" s="525"/>
      <c r="M31" s="517">
        <v>3560</v>
      </c>
      <c r="N31" s="18"/>
      <c r="O31" s="338">
        <v>3473</v>
      </c>
      <c r="P31" s="338">
        <v>25000</v>
      </c>
      <c r="Q31" s="338">
        <v>11975</v>
      </c>
      <c r="R31" s="338">
        <v>10293</v>
      </c>
      <c r="S31" s="531">
        <f t="shared" si="1"/>
        <v>47.9</v>
      </c>
      <c r="T31" s="531">
        <f t="shared" si="2"/>
        <v>85.954070981210847</v>
      </c>
      <c r="U31" s="532">
        <f t="shared" si="3"/>
        <v>94.75645461804632</v>
      </c>
      <c r="V31" s="531">
        <f t="shared" si="4"/>
        <v>92.440777215863719</v>
      </c>
      <c r="W31" s="531">
        <f t="shared" si="5"/>
        <v>99.761019649495481</v>
      </c>
    </row>
    <row r="32" spans="1:23" s="4" customFormat="1" ht="26.65" customHeight="1">
      <c r="A32" s="12">
        <v>37</v>
      </c>
      <c r="B32" s="447">
        <v>45</v>
      </c>
      <c r="C32" s="11" t="s">
        <v>171</v>
      </c>
      <c r="D32" s="602">
        <v>6628</v>
      </c>
      <c r="E32" s="63">
        <v>582</v>
      </c>
      <c r="F32" s="379"/>
      <c r="G32" s="63">
        <v>6046</v>
      </c>
      <c r="H32" s="63"/>
      <c r="I32" s="63"/>
      <c r="J32" s="525"/>
      <c r="K32" s="338">
        <v>6128</v>
      </c>
      <c r="L32" s="525"/>
      <c r="M32" s="517">
        <v>4763</v>
      </c>
      <c r="N32" s="18"/>
      <c r="O32" s="338">
        <v>4744</v>
      </c>
      <c r="P32" s="338">
        <v>24889</v>
      </c>
      <c r="Q32" s="338">
        <v>18029</v>
      </c>
      <c r="R32" s="338">
        <v>16789</v>
      </c>
      <c r="S32" s="531">
        <f t="shared" si="1"/>
        <v>72.437623046325683</v>
      </c>
      <c r="T32" s="531">
        <f t="shared" si="2"/>
        <v>93.122192023961389</v>
      </c>
      <c r="U32" s="532">
        <f t="shared" si="3"/>
        <v>77.72519582245431</v>
      </c>
      <c r="V32" s="531">
        <f t="shared" si="4"/>
        <v>77.41514360313316</v>
      </c>
      <c r="W32" s="531">
        <f t="shared" si="5"/>
        <v>92.456246228123121</v>
      </c>
    </row>
    <row r="33" spans="1:23" s="4" customFormat="1" ht="26.65" customHeight="1">
      <c r="A33" s="12">
        <v>29</v>
      </c>
      <c r="B33" s="447">
        <v>56</v>
      </c>
      <c r="C33" s="11" t="s">
        <v>378</v>
      </c>
      <c r="D33" s="602">
        <v>2473</v>
      </c>
      <c r="E33" s="63">
        <v>0</v>
      </c>
      <c r="F33" s="379"/>
      <c r="G33" s="63">
        <v>2473</v>
      </c>
      <c r="H33" s="63"/>
      <c r="I33" s="63"/>
      <c r="J33" s="525">
        <v>291</v>
      </c>
      <c r="K33" s="338">
        <v>2084</v>
      </c>
      <c r="L33" s="525">
        <v>291</v>
      </c>
      <c r="M33" s="517">
        <v>1984</v>
      </c>
      <c r="N33" s="18">
        <v>291</v>
      </c>
      <c r="O33" s="338">
        <v>1628</v>
      </c>
      <c r="P33" s="338">
        <v>9730</v>
      </c>
      <c r="Q33" s="338">
        <v>7762</v>
      </c>
      <c r="R33" s="338">
        <v>6507</v>
      </c>
      <c r="S33" s="531">
        <f t="shared" si="1"/>
        <v>79.773895169578623</v>
      </c>
      <c r="T33" s="531">
        <f t="shared" si="2"/>
        <v>83.831486730224171</v>
      </c>
      <c r="U33" s="532">
        <f t="shared" si="3"/>
        <v>95.78947368421052</v>
      </c>
      <c r="V33" s="531">
        <f t="shared" si="4"/>
        <v>80.800000000000011</v>
      </c>
      <c r="W33" s="531">
        <f t="shared" si="5"/>
        <v>96.037201779215536</v>
      </c>
    </row>
    <row r="34" spans="1:23" s="4" customFormat="1" ht="26.65" customHeight="1">
      <c r="A34" s="12">
        <v>20</v>
      </c>
      <c r="B34" s="447">
        <v>57</v>
      </c>
      <c r="C34" s="11" t="s">
        <v>372</v>
      </c>
      <c r="D34" s="602">
        <v>2650</v>
      </c>
      <c r="E34" s="63">
        <v>0</v>
      </c>
      <c r="F34" s="379"/>
      <c r="G34" s="63">
        <v>2446</v>
      </c>
      <c r="H34" s="63"/>
      <c r="I34" s="63">
        <v>204</v>
      </c>
      <c r="J34" s="523"/>
      <c r="K34" s="338">
        <v>2650</v>
      </c>
      <c r="L34" s="523"/>
      <c r="M34" s="517">
        <v>2547</v>
      </c>
      <c r="N34" s="524"/>
      <c r="O34" s="338">
        <v>2547</v>
      </c>
      <c r="P34" s="338">
        <v>10500</v>
      </c>
      <c r="Q34" s="338">
        <v>8329</v>
      </c>
      <c r="R34" s="338">
        <v>7260</v>
      </c>
      <c r="S34" s="531">
        <f t="shared" si="1"/>
        <v>79.323809523809516</v>
      </c>
      <c r="T34" s="531">
        <f t="shared" si="2"/>
        <v>87.165325969504138</v>
      </c>
      <c r="U34" s="532">
        <f t="shared" si="3"/>
        <v>96.113207547169807</v>
      </c>
      <c r="V34" s="531">
        <f t="shared" si="4"/>
        <v>96.113207547169807</v>
      </c>
      <c r="W34" s="531">
        <f t="shared" si="5"/>
        <v>100</v>
      </c>
    </row>
    <row r="35" spans="1:23" s="4" customFormat="1" ht="26.65" customHeight="1">
      <c r="A35" s="12">
        <v>19</v>
      </c>
      <c r="B35" s="447">
        <v>60</v>
      </c>
      <c r="C35" s="11" t="s">
        <v>371</v>
      </c>
      <c r="D35" s="602">
        <v>1730</v>
      </c>
      <c r="E35" s="63">
        <v>0</v>
      </c>
      <c r="F35" s="379"/>
      <c r="G35" s="63">
        <v>1730</v>
      </c>
      <c r="H35" s="63"/>
      <c r="I35" s="63"/>
      <c r="J35" s="523"/>
      <c r="K35" s="338">
        <v>1730</v>
      </c>
      <c r="L35" s="523"/>
      <c r="M35" s="517">
        <v>1547</v>
      </c>
      <c r="N35" s="524"/>
      <c r="O35" s="338">
        <v>1249</v>
      </c>
      <c r="P35" s="338">
        <v>7700</v>
      </c>
      <c r="Q35" s="338">
        <v>6537</v>
      </c>
      <c r="R35" s="338">
        <v>4740</v>
      </c>
      <c r="S35" s="531">
        <f t="shared" si="1"/>
        <v>84.896103896103895</v>
      </c>
      <c r="T35" s="531">
        <f t="shared" si="2"/>
        <v>72.510325837540151</v>
      </c>
      <c r="U35" s="532">
        <f t="shared" si="3"/>
        <v>89.421965317919074</v>
      </c>
      <c r="V35" s="531">
        <f t="shared" si="4"/>
        <v>72.196531791907518</v>
      </c>
      <c r="W35" s="531">
        <f t="shared" si="5"/>
        <v>100</v>
      </c>
    </row>
    <row r="36" spans="1:23" s="4" customFormat="1" ht="26.65" customHeight="1">
      <c r="A36" s="12">
        <v>35</v>
      </c>
      <c r="B36" s="447">
        <v>65</v>
      </c>
      <c r="C36" s="11" t="s">
        <v>382</v>
      </c>
      <c r="D36" s="602">
        <v>4314</v>
      </c>
      <c r="E36" s="63">
        <v>1822</v>
      </c>
      <c r="F36" s="379"/>
      <c r="G36" s="63">
        <v>2492</v>
      </c>
      <c r="H36" s="63"/>
      <c r="I36" s="63"/>
      <c r="J36" s="523"/>
      <c r="K36" s="338">
        <v>4314</v>
      </c>
      <c r="L36" s="523"/>
      <c r="M36" s="517">
        <v>3683</v>
      </c>
      <c r="N36" s="524"/>
      <c r="O36" s="338">
        <v>3665</v>
      </c>
      <c r="P36" s="338">
        <v>16940</v>
      </c>
      <c r="Q36" s="338">
        <v>14289</v>
      </c>
      <c r="R36" s="338">
        <v>11819</v>
      </c>
      <c r="S36" s="531">
        <f t="shared" si="1"/>
        <v>84.350649350649348</v>
      </c>
      <c r="T36" s="531">
        <f t="shared" si="2"/>
        <v>82.713975785569318</v>
      </c>
      <c r="U36" s="532">
        <f t="shared" si="3"/>
        <v>85.373203523412144</v>
      </c>
      <c r="V36" s="531">
        <f t="shared" si="4"/>
        <v>84.955957348168752</v>
      </c>
      <c r="W36" s="531">
        <f t="shared" si="5"/>
        <v>100</v>
      </c>
    </row>
    <row r="37" spans="1:23" s="4" customFormat="1" ht="26.65" customHeight="1">
      <c r="A37" s="12">
        <v>13</v>
      </c>
      <c r="B37" s="447">
        <v>68</v>
      </c>
      <c r="C37" s="11" t="s">
        <v>366</v>
      </c>
      <c r="D37" s="602">
        <v>801</v>
      </c>
      <c r="E37" s="63">
        <v>0</v>
      </c>
      <c r="F37" s="379"/>
      <c r="G37" s="63">
        <v>801</v>
      </c>
      <c r="H37" s="63"/>
      <c r="I37" s="63"/>
      <c r="J37" s="523"/>
      <c r="K37" s="338">
        <v>717</v>
      </c>
      <c r="L37" s="523"/>
      <c r="M37" s="517">
        <v>624</v>
      </c>
      <c r="N37" s="524"/>
      <c r="O37" s="338">
        <v>623</v>
      </c>
      <c r="P37" s="338">
        <v>4500</v>
      </c>
      <c r="Q37" s="338">
        <v>2236</v>
      </c>
      <c r="R37" s="338">
        <v>1964</v>
      </c>
      <c r="S37" s="531">
        <f t="shared" si="1"/>
        <v>49.68888888888889</v>
      </c>
      <c r="T37" s="531">
        <f t="shared" si="2"/>
        <v>87.835420393559929</v>
      </c>
      <c r="U37" s="532">
        <f t="shared" si="3"/>
        <v>87.029288702928881</v>
      </c>
      <c r="V37" s="531">
        <f t="shared" si="4"/>
        <v>86.889818688981862</v>
      </c>
      <c r="W37" s="531">
        <f t="shared" si="5"/>
        <v>89.513108614232209</v>
      </c>
    </row>
    <row r="38" spans="1:23" s="4" customFormat="1" ht="26.65" customHeight="1">
      <c r="A38" s="12">
        <v>10</v>
      </c>
      <c r="B38" s="447">
        <v>71</v>
      </c>
      <c r="C38" s="11" t="s">
        <v>363</v>
      </c>
      <c r="D38" s="602">
        <v>3705</v>
      </c>
      <c r="E38" s="63">
        <v>0</v>
      </c>
      <c r="F38" s="379"/>
      <c r="G38" s="63">
        <v>3373</v>
      </c>
      <c r="H38" s="63"/>
      <c r="I38" s="63">
        <v>332</v>
      </c>
      <c r="J38" s="523"/>
      <c r="K38" s="338">
        <v>3373</v>
      </c>
      <c r="L38" s="523"/>
      <c r="M38" s="517">
        <v>3112</v>
      </c>
      <c r="N38" s="524"/>
      <c r="O38" s="338">
        <v>3107</v>
      </c>
      <c r="P38" s="338">
        <v>17700</v>
      </c>
      <c r="Q38" s="338">
        <v>10868</v>
      </c>
      <c r="R38" s="338">
        <v>9241</v>
      </c>
      <c r="S38" s="531">
        <f t="shared" si="1"/>
        <v>61.401129943502831</v>
      </c>
      <c r="T38" s="531">
        <f t="shared" si="2"/>
        <v>85.029444239970559</v>
      </c>
      <c r="U38" s="532">
        <f t="shared" si="3"/>
        <v>92.262081233323457</v>
      </c>
      <c r="V38" s="531">
        <f t="shared" si="4"/>
        <v>92.113845241624674</v>
      </c>
      <c r="W38" s="531">
        <f t="shared" si="5"/>
        <v>91.039136302294196</v>
      </c>
    </row>
    <row r="39" spans="1:23" s="4" customFormat="1" ht="26.65" customHeight="1">
      <c r="A39" s="12">
        <v>42</v>
      </c>
      <c r="B39" s="447">
        <v>75</v>
      </c>
      <c r="C39" s="11" t="s">
        <v>676</v>
      </c>
      <c r="D39" s="602">
        <v>390</v>
      </c>
      <c r="E39" s="63">
        <v>0</v>
      </c>
      <c r="F39" s="379"/>
      <c r="G39" s="63">
        <v>0</v>
      </c>
      <c r="H39" s="63"/>
      <c r="I39" s="63">
        <v>390</v>
      </c>
      <c r="J39" s="525"/>
      <c r="K39" s="338">
        <v>389</v>
      </c>
      <c r="L39" s="525"/>
      <c r="M39" s="517">
        <v>290</v>
      </c>
      <c r="N39" s="18"/>
      <c r="O39" s="338">
        <v>271</v>
      </c>
      <c r="P39" s="338">
        <v>4300</v>
      </c>
      <c r="Q39" s="338">
        <v>1680</v>
      </c>
      <c r="R39" s="338">
        <v>1066</v>
      </c>
      <c r="S39" s="531">
        <f t="shared" si="1"/>
        <v>39.069767441860463</v>
      </c>
      <c r="T39" s="531">
        <f t="shared" si="2"/>
        <v>63.452380952380949</v>
      </c>
      <c r="U39" s="532">
        <f t="shared" si="3"/>
        <v>74.550128534704371</v>
      </c>
      <c r="V39" s="531">
        <f t="shared" si="4"/>
        <v>69.66580976863753</v>
      </c>
      <c r="W39" s="531">
        <f t="shared" si="5"/>
        <v>99.743589743589752</v>
      </c>
    </row>
    <row r="40" spans="1:23" s="4" customFormat="1" ht="26.65" customHeight="1">
      <c r="A40" s="12">
        <v>4</v>
      </c>
      <c r="B40" s="447">
        <v>78</v>
      </c>
      <c r="C40" s="11" t="s">
        <v>359</v>
      </c>
      <c r="D40" s="602">
        <v>3266</v>
      </c>
      <c r="E40" s="63">
        <v>0</v>
      </c>
      <c r="F40" s="379"/>
      <c r="G40" s="63">
        <v>427</v>
      </c>
      <c r="H40" s="63"/>
      <c r="I40" s="63">
        <v>2839</v>
      </c>
      <c r="J40" s="523"/>
      <c r="K40" s="338">
        <v>3168</v>
      </c>
      <c r="L40" s="523"/>
      <c r="M40" s="517">
        <v>2985</v>
      </c>
      <c r="N40" s="524"/>
      <c r="O40" s="338">
        <v>2984</v>
      </c>
      <c r="P40" s="338">
        <v>12800</v>
      </c>
      <c r="Q40" s="338">
        <v>11198</v>
      </c>
      <c r="R40" s="338">
        <v>8679</v>
      </c>
      <c r="S40" s="531">
        <f t="shared" si="1"/>
        <v>87.484375</v>
      </c>
      <c r="T40" s="531">
        <f t="shared" si="2"/>
        <v>77.504911591355594</v>
      </c>
      <c r="U40" s="532">
        <f t="shared" si="3"/>
        <v>94.223484848484844</v>
      </c>
      <c r="V40" s="531">
        <f t="shared" si="4"/>
        <v>94.191919191919197</v>
      </c>
      <c r="W40" s="531">
        <f t="shared" si="5"/>
        <v>96.999387630128595</v>
      </c>
    </row>
    <row r="41" spans="1:23" s="4" customFormat="1" ht="26.65" customHeight="1">
      <c r="A41" s="12">
        <v>18</v>
      </c>
      <c r="B41" s="447">
        <v>80</v>
      </c>
      <c r="C41" s="11" t="s">
        <v>370</v>
      </c>
      <c r="D41" s="602">
        <v>2427</v>
      </c>
      <c r="E41" s="63">
        <v>7</v>
      </c>
      <c r="F41" s="379"/>
      <c r="G41" s="63">
        <v>2420</v>
      </c>
      <c r="H41" s="63"/>
      <c r="I41" s="63"/>
      <c r="J41" s="523"/>
      <c r="K41" s="338">
        <v>2274</v>
      </c>
      <c r="L41" s="523"/>
      <c r="M41" s="517">
        <v>1903</v>
      </c>
      <c r="N41" s="524"/>
      <c r="O41" s="338">
        <v>1897</v>
      </c>
      <c r="P41" s="338">
        <v>11416</v>
      </c>
      <c r="Q41" s="338">
        <v>6899</v>
      </c>
      <c r="R41" s="338">
        <v>6230</v>
      </c>
      <c r="S41" s="531">
        <f t="shared" si="1"/>
        <v>60.432725998598457</v>
      </c>
      <c r="T41" s="531">
        <f t="shared" si="2"/>
        <v>90.302942455428322</v>
      </c>
      <c r="U41" s="532">
        <f t="shared" si="3"/>
        <v>83.685136323658753</v>
      </c>
      <c r="V41" s="531">
        <f t="shared" si="4"/>
        <v>83.421284080914688</v>
      </c>
      <c r="W41" s="531">
        <f t="shared" si="5"/>
        <v>93.695920889987633</v>
      </c>
    </row>
    <row r="42" spans="1:23" s="4" customFormat="1" ht="26.65" customHeight="1">
      <c r="A42" s="12">
        <v>33</v>
      </c>
      <c r="B42" s="447">
        <v>85</v>
      </c>
      <c r="C42" s="11" t="s">
        <v>384</v>
      </c>
      <c r="D42" s="602">
        <v>2352</v>
      </c>
      <c r="E42" s="63">
        <v>83</v>
      </c>
      <c r="F42" s="379">
        <v>6</v>
      </c>
      <c r="G42" s="63">
        <v>1682</v>
      </c>
      <c r="H42" s="63">
        <v>581</v>
      </c>
      <c r="I42" s="63"/>
      <c r="J42" s="523"/>
      <c r="K42" s="338">
        <v>1937</v>
      </c>
      <c r="L42" s="523"/>
      <c r="M42" s="517">
        <v>1591</v>
      </c>
      <c r="N42" s="524"/>
      <c r="O42" s="338">
        <v>1578</v>
      </c>
      <c r="P42" s="338">
        <v>8132</v>
      </c>
      <c r="Q42" s="338">
        <v>7653</v>
      </c>
      <c r="R42" s="338">
        <v>5307</v>
      </c>
      <c r="S42" s="531">
        <f t="shared" si="1"/>
        <v>94.109690113133297</v>
      </c>
      <c r="T42" s="531">
        <f t="shared" si="2"/>
        <v>69.345354762838113</v>
      </c>
      <c r="U42" s="532">
        <f t="shared" si="3"/>
        <v>82.137325761486835</v>
      </c>
      <c r="V42" s="531">
        <f t="shared" si="4"/>
        <v>81.466184821889527</v>
      </c>
      <c r="W42" s="531">
        <f t="shared" si="5"/>
        <v>82.355442176870753</v>
      </c>
    </row>
    <row r="43" spans="1:23" s="4" customFormat="1" ht="26.65" customHeight="1">
      <c r="A43" s="12">
        <v>11</v>
      </c>
      <c r="B43" s="447">
        <v>86</v>
      </c>
      <c r="C43" s="11" t="s">
        <v>364</v>
      </c>
      <c r="D43" s="602">
        <v>3758</v>
      </c>
      <c r="E43" s="63">
        <v>0</v>
      </c>
      <c r="F43" s="379"/>
      <c r="G43" s="63">
        <v>3298</v>
      </c>
      <c r="H43" s="63"/>
      <c r="I43" s="63">
        <v>460</v>
      </c>
      <c r="J43" s="523"/>
      <c r="K43" s="338">
        <v>3607</v>
      </c>
      <c r="L43" s="523"/>
      <c r="M43" s="517">
        <v>3606</v>
      </c>
      <c r="N43" s="524"/>
      <c r="O43" s="338">
        <v>3564</v>
      </c>
      <c r="P43" s="338">
        <v>22600</v>
      </c>
      <c r="Q43" s="338">
        <v>10948</v>
      </c>
      <c r="R43" s="338">
        <v>9882</v>
      </c>
      <c r="S43" s="531">
        <f t="shared" si="1"/>
        <v>48.442477876106196</v>
      </c>
      <c r="T43" s="531">
        <f t="shared" si="2"/>
        <v>90.2630617464377</v>
      </c>
      <c r="U43" s="532">
        <f t="shared" si="3"/>
        <v>99.972276129747712</v>
      </c>
      <c r="V43" s="531">
        <f t="shared" si="4"/>
        <v>98.807873579151646</v>
      </c>
      <c r="W43" s="531">
        <f t="shared" si="5"/>
        <v>95.981905268759988</v>
      </c>
    </row>
    <row r="44" spans="1:23" s="4" customFormat="1" ht="26.65" customHeight="1">
      <c r="A44" s="12">
        <v>38</v>
      </c>
      <c r="B44" s="447">
        <v>90</v>
      </c>
      <c r="C44" s="11" t="s">
        <v>675</v>
      </c>
      <c r="D44" s="602">
        <v>1440</v>
      </c>
      <c r="E44" s="63">
        <v>0</v>
      </c>
      <c r="F44" s="379"/>
      <c r="G44" s="63">
        <v>1440</v>
      </c>
      <c r="H44" s="63"/>
      <c r="I44" s="63"/>
      <c r="J44" s="523"/>
      <c r="K44" s="338">
        <v>1310</v>
      </c>
      <c r="L44" s="523"/>
      <c r="M44" s="517">
        <v>1065</v>
      </c>
      <c r="N44" s="524"/>
      <c r="O44" s="338">
        <v>1061</v>
      </c>
      <c r="P44" s="338">
        <v>6400</v>
      </c>
      <c r="Q44" s="338">
        <v>3823</v>
      </c>
      <c r="R44" s="338">
        <v>3589</v>
      </c>
      <c r="S44" s="531">
        <f t="shared" si="1"/>
        <v>59.734374999999993</v>
      </c>
      <c r="T44" s="531">
        <f t="shared" si="2"/>
        <v>93.879152498038181</v>
      </c>
      <c r="U44" s="532">
        <f t="shared" si="3"/>
        <v>81.297709923664115</v>
      </c>
      <c r="V44" s="531">
        <f t="shared" si="4"/>
        <v>80.992366412213741</v>
      </c>
      <c r="W44" s="531">
        <f t="shared" si="5"/>
        <v>90.972222222222214</v>
      </c>
    </row>
    <row r="45" spans="1:23" s="4" customFormat="1" ht="26.65" customHeight="1">
      <c r="A45" s="12">
        <v>25</v>
      </c>
      <c r="B45" s="447">
        <v>91</v>
      </c>
      <c r="C45" s="11" t="s">
        <v>674</v>
      </c>
      <c r="D45" s="602">
        <v>733</v>
      </c>
      <c r="E45" s="63">
        <v>0</v>
      </c>
      <c r="F45" s="379"/>
      <c r="G45" s="63">
        <v>733</v>
      </c>
      <c r="H45" s="63"/>
      <c r="I45" s="63"/>
      <c r="J45" s="523"/>
      <c r="K45" s="338">
        <v>638</v>
      </c>
      <c r="L45" s="523"/>
      <c r="M45" s="517">
        <v>545</v>
      </c>
      <c r="N45" s="524"/>
      <c r="O45" s="338">
        <v>536</v>
      </c>
      <c r="P45" s="338">
        <v>3000</v>
      </c>
      <c r="Q45" s="338">
        <v>2617</v>
      </c>
      <c r="R45" s="338">
        <v>1748</v>
      </c>
      <c r="S45" s="531">
        <f t="shared" si="1"/>
        <v>87.233333333333334</v>
      </c>
      <c r="T45" s="531">
        <f t="shared" si="2"/>
        <v>66.794038975926625</v>
      </c>
      <c r="U45" s="532">
        <f t="shared" si="3"/>
        <v>85.423197492163013</v>
      </c>
      <c r="V45" s="531">
        <f t="shared" si="4"/>
        <v>84.012539184952985</v>
      </c>
      <c r="W45" s="531">
        <f t="shared" si="5"/>
        <v>87.039563437926333</v>
      </c>
    </row>
    <row r="46" spans="1:23" s="4" customFormat="1" ht="26.65" customHeight="1">
      <c r="A46" s="12">
        <v>30</v>
      </c>
      <c r="B46" s="447">
        <v>94</v>
      </c>
      <c r="C46" s="11" t="s">
        <v>379</v>
      </c>
      <c r="D46" s="602">
        <v>664</v>
      </c>
      <c r="E46" s="63">
        <v>0</v>
      </c>
      <c r="F46" s="379"/>
      <c r="G46" s="63">
        <v>664</v>
      </c>
      <c r="H46" s="63"/>
      <c r="I46" s="63"/>
      <c r="J46" s="523"/>
      <c r="K46" s="338">
        <v>645</v>
      </c>
      <c r="L46" s="523"/>
      <c r="M46" s="517">
        <v>625</v>
      </c>
      <c r="N46" s="524"/>
      <c r="O46" s="338">
        <v>616</v>
      </c>
      <c r="P46" s="338">
        <v>8000</v>
      </c>
      <c r="Q46" s="338">
        <v>2954</v>
      </c>
      <c r="R46" s="338">
        <v>1767</v>
      </c>
      <c r="S46" s="531">
        <f t="shared" si="1"/>
        <v>36.925000000000004</v>
      </c>
      <c r="T46" s="531">
        <f t="shared" si="2"/>
        <v>59.817197020988488</v>
      </c>
      <c r="U46" s="532">
        <f t="shared" si="3"/>
        <v>96.899224806201545</v>
      </c>
      <c r="V46" s="531">
        <f t="shared" si="4"/>
        <v>95.503875968992247</v>
      </c>
      <c r="W46" s="531">
        <f t="shared" si="5"/>
        <v>97.138554216867462</v>
      </c>
    </row>
    <row r="47" spans="1:23" s="4" customFormat="1" ht="26.65" customHeight="1">
      <c r="A47" s="12">
        <v>21</v>
      </c>
      <c r="B47" s="447">
        <v>95</v>
      </c>
      <c r="C47" s="11" t="s">
        <v>373</v>
      </c>
      <c r="D47" s="602">
        <v>1919</v>
      </c>
      <c r="E47" s="63">
        <v>682</v>
      </c>
      <c r="F47" s="379"/>
      <c r="G47" s="63">
        <v>1237</v>
      </c>
      <c r="H47" s="63"/>
      <c r="I47" s="63"/>
      <c r="J47" s="523"/>
      <c r="K47" s="338">
        <v>1735</v>
      </c>
      <c r="L47" s="523"/>
      <c r="M47" s="517">
        <v>1099</v>
      </c>
      <c r="N47" s="524"/>
      <c r="O47" s="338">
        <v>1098</v>
      </c>
      <c r="P47" s="338">
        <v>5250</v>
      </c>
      <c r="Q47" s="338">
        <v>5105</v>
      </c>
      <c r="R47" s="338">
        <v>4753</v>
      </c>
      <c r="S47" s="531">
        <f t="shared" si="1"/>
        <v>97.238095238095241</v>
      </c>
      <c r="T47" s="531">
        <f t="shared" si="2"/>
        <v>93.104799216454452</v>
      </c>
      <c r="U47" s="532">
        <f t="shared" si="3"/>
        <v>63.342939481268012</v>
      </c>
      <c r="V47" s="531">
        <f t="shared" si="4"/>
        <v>63.285302593659942</v>
      </c>
      <c r="W47" s="531">
        <f t="shared" si="5"/>
        <v>90.411672746221996</v>
      </c>
    </row>
    <row r="48" spans="1:23" s="4" customFormat="1" ht="26.65" customHeight="1">
      <c r="A48" s="12">
        <v>40</v>
      </c>
      <c r="B48" s="447">
        <v>97</v>
      </c>
      <c r="C48" s="11" t="s">
        <v>545</v>
      </c>
      <c r="D48" s="602">
        <v>18019</v>
      </c>
      <c r="E48" s="63">
        <v>9908</v>
      </c>
      <c r="F48" s="379"/>
      <c r="G48" s="63">
        <v>3469</v>
      </c>
      <c r="H48" s="63"/>
      <c r="I48" s="63">
        <v>4642</v>
      </c>
      <c r="J48" s="523"/>
      <c r="K48" s="338">
        <v>17175</v>
      </c>
      <c r="L48" s="523"/>
      <c r="M48" s="517">
        <v>15020</v>
      </c>
      <c r="N48" s="524"/>
      <c r="O48" s="338">
        <v>14695</v>
      </c>
      <c r="P48" s="338">
        <v>117921</v>
      </c>
      <c r="Q48" s="338">
        <v>55685</v>
      </c>
      <c r="R48" s="338">
        <v>47055</v>
      </c>
      <c r="S48" s="531">
        <f t="shared" si="1"/>
        <v>47.222292891003299</v>
      </c>
      <c r="T48" s="531">
        <f t="shared" si="2"/>
        <v>84.502110083505428</v>
      </c>
      <c r="U48" s="532">
        <f t="shared" si="3"/>
        <v>87.452692867540023</v>
      </c>
      <c r="V48" s="531">
        <f t="shared" si="4"/>
        <v>85.560407569141191</v>
      </c>
      <c r="W48" s="531">
        <f t="shared" si="5"/>
        <v>95.316055274987505</v>
      </c>
    </row>
    <row r="49" spans="1:23" s="4" customFormat="1" ht="26.65" customHeight="1" thickBot="1">
      <c r="A49" s="12">
        <v>39</v>
      </c>
      <c r="B49" s="447">
        <v>98</v>
      </c>
      <c r="C49" s="11" t="s">
        <v>257</v>
      </c>
      <c r="D49" s="602">
        <v>1170</v>
      </c>
      <c r="E49" s="63">
        <v>7</v>
      </c>
      <c r="F49" s="379"/>
      <c r="G49" s="242">
        <v>1163</v>
      </c>
      <c r="H49" s="242"/>
      <c r="I49" s="242"/>
      <c r="J49" s="523"/>
      <c r="K49" s="338">
        <v>1117</v>
      </c>
      <c r="L49" s="523"/>
      <c r="M49" s="517">
        <v>919</v>
      </c>
      <c r="N49" s="526"/>
      <c r="O49" s="518">
        <v>916</v>
      </c>
      <c r="P49" s="338">
        <v>4396</v>
      </c>
      <c r="Q49" s="338">
        <v>3535</v>
      </c>
      <c r="R49" s="533">
        <v>3060</v>
      </c>
      <c r="S49" s="534">
        <f t="shared" si="1"/>
        <v>80.414012738853501</v>
      </c>
      <c r="T49" s="534">
        <f t="shared" si="2"/>
        <v>86.562942008486559</v>
      </c>
      <c r="U49" s="535">
        <f t="shared" si="3"/>
        <v>82.273948075201432</v>
      </c>
      <c r="V49" s="534">
        <f t="shared" si="4"/>
        <v>82.005371530886308</v>
      </c>
      <c r="W49" s="534">
        <f t="shared" si="5"/>
        <v>95.470085470085479</v>
      </c>
    </row>
    <row r="50" spans="1:23" s="4" customFormat="1" ht="26.65" customHeight="1" thickTop="1">
      <c r="A50" s="12"/>
      <c r="B50" s="15" t="s">
        <v>315</v>
      </c>
      <c r="C50" s="16" t="s">
        <v>1028</v>
      </c>
      <c r="D50" s="158">
        <f t="shared" ref="D50:R50" si="6">SUM(D6:D49)</f>
        <v>669118</v>
      </c>
      <c r="E50" s="158">
        <f t="shared" si="6"/>
        <v>136895</v>
      </c>
      <c r="F50" s="158">
        <f t="shared" si="6"/>
        <v>21210</v>
      </c>
      <c r="G50" s="158">
        <f t="shared" si="6"/>
        <v>125386</v>
      </c>
      <c r="H50" s="158">
        <f t="shared" si="6"/>
        <v>2764</v>
      </c>
      <c r="I50" s="158">
        <f>SUM(I6:I49)</f>
        <v>382863</v>
      </c>
      <c r="J50" s="545">
        <f t="shared" si="6"/>
        <v>1937</v>
      </c>
      <c r="K50" s="519">
        <f>SUM(K6:K49)</f>
        <v>654588</v>
      </c>
      <c r="L50" s="545">
        <f t="shared" si="6"/>
        <v>1937</v>
      </c>
      <c r="M50" s="520">
        <f t="shared" si="6"/>
        <v>617126</v>
      </c>
      <c r="N50" s="546">
        <f t="shared" si="6"/>
        <v>1937</v>
      </c>
      <c r="O50" s="519">
        <f t="shared" si="6"/>
        <v>603712</v>
      </c>
      <c r="P50" s="158">
        <f t="shared" si="6"/>
        <v>3194663</v>
      </c>
      <c r="Q50" s="158">
        <f t="shared" si="6"/>
        <v>2029381</v>
      </c>
      <c r="R50" s="158">
        <f t="shared" si="6"/>
        <v>1798697</v>
      </c>
      <c r="S50" s="536">
        <f t="shared" ref="S50" si="7">Q50/P50*100</f>
        <v>63.52410254227128</v>
      </c>
      <c r="T50" s="536">
        <f t="shared" ref="T50" si="8">R50/Q50*100</f>
        <v>88.632789998526647</v>
      </c>
      <c r="U50" s="537">
        <f t="shared" ref="U50" si="9">(L50+M50)/(J50+K50)*100</f>
        <v>94.293895891245569</v>
      </c>
      <c r="V50" s="536">
        <f t="shared" ref="V50" si="10">(N50+O50)/(J50+K50)*100</f>
        <v>92.250713986519941</v>
      </c>
      <c r="W50" s="536">
        <f t="shared" ref="W50" si="11">(J50+K50)/D50*100</f>
        <v>98.117970223488243</v>
      </c>
    </row>
    <row r="51" spans="1:23" s="4" customFormat="1" ht="9" customHeight="1">
      <c r="A51" s="12"/>
      <c r="B51" s="12"/>
      <c r="C51" s="14"/>
      <c r="D51" s="14"/>
      <c r="F51" s="12"/>
      <c r="G51" s="12"/>
      <c r="H51" s="12"/>
      <c r="I51" s="12"/>
      <c r="J51" s="241"/>
      <c r="K51" s="241"/>
      <c r="L51" s="12"/>
      <c r="N51" s="12"/>
      <c r="S51" s="170"/>
      <c r="T51" s="170"/>
      <c r="U51" s="170"/>
      <c r="V51" s="170"/>
      <c r="W51" s="170"/>
    </row>
    <row r="52" spans="1:23" s="4" customFormat="1" ht="18.95" customHeight="1">
      <c r="A52" s="12"/>
      <c r="B52" s="12" t="s">
        <v>480</v>
      </c>
      <c r="C52" s="4" t="s">
        <v>481</v>
      </c>
      <c r="F52" s="12"/>
      <c r="G52" s="12"/>
      <c r="H52" s="12"/>
      <c r="I52" s="12"/>
      <c r="J52" s="241"/>
      <c r="K52" s="241"/>
      <c r="L52" s="12"/>
      <c r="N52" s="12"/>
      <c r="R52" s="337" t="s">
        <v>1430</v>
      </c>
      <c r="S52" s="170">
        <v>64.099999999999994</v>
      </c>
      <c r="T52" s="170">
        <v>89.4</v>
      </c>
      <c r="U52" s="170">
        <v>94.295796335655979</v>
      </c>
      <c r="V52" s="170">
        <v>92.167491197169753</v>
      </c>
      <c r="W52" s="170">
        <v>97.8</v>
      </c>
    </row>
    <row r="53" spans="1:23">
      <c r="C53" s="4" t="s">
        <v>482</v>
      </c>
      <c r="D53" s="4"/>
      <c r="E53" s="4"/>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59055118110236227" right="0.59055118110236227" top="0.98425196850393704" bottom="0.78740157480314965" header="0.51181102362204722" footer="0.51181102362204722"/>
  <pageSetup paperSize="9" scale="61" fitToHeight="2" orientation="landscape" horizontalDpi="300" verticalDpi="300" r:id="rId1"/>
  <headerFooter scaleWithDoc="0" alignWithMargins="0">
    <oddFooter>&amp;C- &amp;P+10 -</oddFooter>
  </headerFooter>
  <rowBreaks count="1" manualBreakCount="1">
    <brk id="29" min="1"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82"/>
  <sheetViews>
    <sheetView view="pageBreakPreview" topLeftCell="A73" zoomScale="90" zoomScaleNormal="85" zoomScaleSheetLayoutView="90" workbookViewId="0">
      <selection activeCell="H7" sqref="H7"/>
    </sheetView>
  </sheetViews>
  <sheetFormatPr defaultColWidth="9" defaultRowHeight="23.1" customHeight="1"/>
  <cols>
    <col min="1" max="1" width="5.25" style="182" customWidth="1"/>
    <col min="2" max="2" width="20.875" style="182" customWidth="1"/>
    <col min="3" max="3" width="24.875" style="182" customWidth="1"/>
    <col min="4" max="4" width="9.625" style="468" customWidth="1"/>
    <col min="5" max="5" width="9.625" style="182" customWidth="1"/>
    <col min="6" max="6" width="9.625" style="469" customWidth="1"/>
    <col min="7" max="7" width="20.5" style="182" customWidth="1"/>
    <col min="8" max="16384" width="9" style="182"/>
  </cols>
  <sheetData>
    <row r="1" spans="1:7" ht="23.1" customHeight="1">
      <c r="A1" s="539" t="s">
        <v>690</v>
      </c>
    </row>
    <row r="2" spans="1:7" s="185" customFormat="1" ht="23.1" customHeight="1">
      <c r="A2" s="708" t="s">
        <v>691</v>
      </c>
      <c r="B2" s="708" t="s">
        <v>406</v>
      </c>
      <c r="C2" s="708" t="s">
        <v>692</v>
      </c>
      <c r="D2" s="759" t="s">
        <v>693</v>
      </c>
      <c r="E2" s="760"/>
      <c r="F2" s="708" t="s">
        <v>694</v>
      </c>
      <c r="G2" s="708" t="s">
        <v>695</v>
      </c>
    </row>
    <row r="3" spans="1:7" s="185" customFormat="1" ht="23.1" customHeight="1">
      <c r="A3" s="755"/>
      <c r="B3" s="755"/>
      <c r="C3" s="755"/>
      <c r="D3" s="470" t="s">
        <v>2</v>
      </c>
      <c r="E3" s="463" t="s">
        <v>3</v>
      </c>
      <c r="F3" s="755" t="s">
        <v>412</v>
      </c>
      <c r="G3" s="755" t="s">
        <v>4</v>
      </c>
    </row>
    <row r="4" spans="1:7" ht="22.5" customHeight="1">
      <c r="A4" s="756">
        <v>1</v>
      </c>
      <c r="B4" s="756" t="s">
        <v>450</v>
      </c>
      <c r="C4" s="178" t="s">
        <v>140</v>
      </c>
      <c r="D4" s="471">
        <v>1.4168000000000001</v>
      </c>
      <c r="E4" s="471"/>
      <c r="F4" s="471"/>
      <c r="G4" s="178" t="s">
        <v>166</v>
      </c>
    </row>
    <row r="5" spans="1:7" ht="23.1" customHeight="1">
      <c r="A5" s="756"/>
      <c r="B5" s="756"/>
      <c r="C5" s="178" t="s">
        <v>141</v>
      </c>
      <c r="D5" s="471"/>
      <c r="E5" s="471"/>
      <c r="F5" s="471">
        <v>6.4000000000000001E-2</v>
      </c>
      <c r="G5" s="178"/>
    </row>
    <row r="6" spans="1:7" ht="23.1" customHeight="1">
      <c r="A6" s="756"/>
      <c r="B6" s="756"/>
      <c r="C6" s="178" t="s">
        <v>142</v>
      </c>
      <c r="D6" s="471">
        <v>9.2600000000000002E-2</v>
      </c>
      <c r="E6" s="471"/>
      <c r="F6" s="471"/>
      <c r="G6" s="178"/>
    </row>
    <row r="7" spans="1:7" ht="23.1" customHeight="1">
      <c r="A7" s="756"/>
      <c r="B7" s="756"/>
      <c r="C7" s="178" t="s">
        <v>143</v>
      </c>
      <c r="D7" s="471"/>
      <c r="E7" s="471"/>
      <c r="F7" s="471">
        <v>0.6</v>
      </c>
      <c r="G7" s="178" t="s">
        <v>167</v>
      </c>
    </row>
    <row r="8" spans="1:7" ht="23.1" customHeight="1">
      <c r="A8" s="756"/>
      <c r="B8" s="756"/>
      <c r="C8" s="178" t="s">
        <v>144</v>
      </c>
      <c r="D8" s="471">
        <v>0.5</v>
      </c>
      <c r="E8" s="471"/>
      <c r="F8" s="471"/>
      <c r="G8" s="178" t="s">
        <v>168</v>
      </c>
    </row>
    <row r="9" spans="1:7" ht="23.1" customHeight="1">
      <c r="A9" s="756"/>
      <c r="B9" s="756"/>
      <c r="C9" s="178" t="s">
        <v>145</v>
      </c>
      <c r="D9" s="471"/>
      <c r="E9" s="471"/>
      <c r="F9" s="471">
        <v>0.1</v>
      </c>
      <c r="G9" s="178" t="s">
        <v>168</v>
      </c>
    </row>
    <row r="10" spans="1:7" ht="23.1" customHeight="1">
      <c r="A10" s="542">
        <v>2</v>
      </c>
      <c r="B10" s="461" t="s">
        <v>388</v>
      </c>
      <c r="C10" s="178" t="s">
        <v>120</v>
      </c>
      <c r="D10" s="471">
        <v>0.996</v>
      </c>
      <c r="E10" s="471"/>
      <c r="F10" s="471"/>
      <c r="G10" s="178"/>
    </row>
    <row r="11" spans="1:7" s="293" customFormat="1" ht="23.1" customHeight="1">
      <c r="A11" s="753">
        <v>3</v>
      </c>
      <c r="B11" s="753" t="s">
        <v>362</v>
      </c>
      <c r="C11" s="178" t="s">
        <v>453</v>
      </c>
      <c r="D11" s="471">
        <v>0.32300000000000001</v>
      </c>
      <c r="E11" s="178"/>
      <c r="F11" s="472"/>
      <c r="G11" s="178" t="s">
        <v>153</v>
      </c>
    </row>
    <row r="12" spans="1:7" s="293" customFormat="1" ht="23.1" customHeight="1">
      <c r="A12" s="755"/>
      <c r="B12" s="755"/>
      <c r="C12" s="178" t="s">
        <v>453</v>
      </c>
      <c r="D12" s="471">
        <v>0.221</v>
      </c>
      <c r="E12" s="178"/>
      <c r="F12" s="472"/>
      <c r="G12" s="178"/>
    </row>
    <row r="13" spans="1:7" s="293" customFormat="1" ht="23.1" customHeight="1">
      <c r="A13" s="753">
        <v>4</v>
      </c>
      <c r="B13" s="753" t="s">
        <v>380</v>
      </c>
      <c r="C13" s="178" t="s">
        <v>130</v>
      </c>
      <c r="D13" s="471">
        <v>0.25462899999999999</v>
      </c>
      <c r="E13" s="178"/>
      <c r="F13" s="472"/>
      <c r="G13" s="178" t="s">
        <v>155</v>
      </c>
    </row>
    <row r="14" spans="1:7" s="293" customFormat="1" ht="23.1" customHeight="1">
      <c r="A14" s="754"/>
      <c r="B14" s="754"/>
      <c r="C14" s="178" t="s">
        <v>131</v>
      </c>
      <c r="D14" s="471">
        <v>1.1573999999999999E-2</v>
      </c>
      <c r="E14" s="178"/>
      <c r="F14" s="472"/>
      <c r="G14" s="178" t="s">
        <v>156</v>
      </c>
    </row>
    <row r="15" spans="1:7" s="293" customFormat="1" ht="23.1" customHeight="1">
      <c r="A15" s="754"/>
      <c r="B15" s="754"/>
      <c r="C15" s="178" t="s">
        <v>132</v>
      </c>
      <c r="D15" s="471">
        <v>1.5046E-2</v>
      </c>
      <c r="E15" s="471"/>
      <c r="F15" s="471"/>
      <c r="G15" s="178" t="s">
        <v>157</v>
      </c>
    </row>
    <row r="16" spans="1:7" s="539" customFormat="1" ht="23.1" customHeight="1">
      <c r="A16" s="754"/>
      <c r="B16" s="754"/>
      <c r="C16" s="178" t="s">
        <v>1275</v>
      </c>
      <c r="D16" s="471">
        <v>2.4306000000000001E-2</v>
      </c>
      <c r="E16" s="471"/>
      <c r="F16" s="471"/>
      <c r="G16" s="178" t="s">
        <v>1276</v>
      </c>
    </row>
    <row r="17" spans="1:7" s="539" customFormat="1" ht="23.1" customHeight="1">
      <c r="A17" s="754"/>
      <c r="B17" s="754"/>
      <c r="C17" s="178" t="s">
        <v>1277</v>
      </c>
      <c r="D17" s="471">
        <v>8.4500000000000005E-4</v>
      </c>
      <c r="E17" s="471"/>
      <c r="F17" s="471"/>
      <c r="G17" s="178" t="s">
        <v>1278</v>
      </c>
    </row>
    <row r="18" spans="1:7" s="539" customFormat="1" ht="23.1" customHeight="1">
      <c r="A18" s="754"/>
      <c r="B18" s="754"/>
      <c r="C18" s="178" t="s">
        <v>1279</v>
      </c>
      <c r="D18" s="471">
        <v>2.431E-3</v>
      </c>
      <c r="E18" s="471"/>
      <c r="F18" s="471"/>
      <c r="G18" s="178" t="s">
        <v>1280</v>
      </c>
    </row>
    <row r="19" spans="1:7" s="539" customFormat="1" ht="23.1" customHeight="1">
      <c r="A19" s="754"/>
      <c r="B19" s="754"/>
      <c r="C19" s="178" t="s">
        <v>1281</v>
      </c>
      <c r="D19" s="471">
        <v>1.4779999999999999E-3</v>
      </c>
      <c r="E19" s="471"/>
      <c r="F19" s="471"/>
      <c r="G19" s="178" t="s">
        <v>1282</v>
      </c>
    </row>
    <row r="20" spans="1:7" s="539" customFormat="1" ht="23.1" customHeight="1">
      <c r="A20" s="754"/>
      <c r="B20" s="754"/>
      <c r="C20" s="178" t="s">
        <v>1283</v>
      </c>
      <c r="D20" s="471">
        <v>3.2950000000000002E-3</v>
      </c>
      <c r="E20" s="471"/>
      <c r="F20" s="471"/>
      <c r="G20" s="178" t="s">
        <v>1284</v>
      </c>
    </row>
    <row r="21" spans="1:7" s="539" customFormat="1" ht="23.1" customHeight="1">
      <c r="A21" s="754"/>
      <c r="B21" s="754"/>
      <c r="C21" s="178" t="s">
        <v>1285</v>
      </c>
      <c r="D21" s="471">
        <v>4.9870000000000001E-3</v>
      </c>
      <c r="E21" s="471"/>
      <c r="F21" s="471"/>
      <c r="G21" s="178" t="s">
        <v>1286</v>
      </c>
    </row>
    <row r="22" spans="1:7" s="539" customFormat="1" ht="23.1" customHeight="1">
      <c r="A22" s="755"/>
      <c r="B22" s="755"/>
      <c r="C22" s="178" t="s">
        <v>1287</v>
      </c>
      <c r="D22" s="471">
        <v>4.6299999999999998E-4</v>
      </c>
      <c r="E22" s="471"/>
      <c r="F22" s="471"/>
      <c r="G22" s="178" t="s">
        <v>1288</v>
      </c>
    </row>
    <row r="23" spans="1:7" ht="23.1" customHeight="1">
      <c r="A23" s="756">
        <v>5</v>
      </c>
      <c r="B23" s="753" t="s">
        <v>389</v>
      </c>
      <c r="C23" s="178" t="s">
        <v>6</v>
      </c>
      <c r="D23" s="471">
        <v>0.23148099999999999</v>
      </c>
      <c r="E23" s="471"/>
      <c r="F23" s="471"/>
      <c r="G23" s="178"/>
    </row>
    <row r="24" spans="1:7" ht="23.1" customHeight="1">
      <c r="A24" s="756"/>
      <c r="B24" s="754"/>
      <c r="C24" s="178" t="s">
        <v>120</v>
      </c>
      <c r="D24" s="471">
        <v>0.135995</v>
      </c>
      <c r="E24" s="471"/>
      <c r="F24" s="471"/>
      <c r="G24" s="178"/>
    </row>
    <row r="25" spans="1:7" s="293" customFormat="1" ht="23.1" customHeight="1">
      <c r="A25" s="756"/>
      <c r="B25" s="755"/>
      <c r="C25" s="178" t="s">
        <v>148</v>
      </c>
      <c r="D25" s="471">
        <v>0.289352</v>
      </c>
      <c r="E25" s="178"/>
      <c r="F25" s="472"/>
      <c r="G25" s="178" t="s">
        <v>170</v>
      </c>
    </row>
    <row r="26" spans="1:7" ht="23.1" customHeight="1">
      <c r="A26" s="753">
        <v>7</v>
      </c>
      <c r="B26" s="753" t="s">
        <v>385</v>
      </c>
      <c r="C26" s="178" t="s">
        <v>135</v>
      </c>
      <c r="D26" s="471">
        <v>2.3E-2</v>
      </c>
      <c r="E26" s="471"/>
      <c r="F26" s="471"/>
      <c r="G26" s="178"/>
    </row>
    <row r="27" spans="1:7" ht="23.1" customHeight="1">
      <c r="A27" s="754"/>
      <c r="B27" s="754"/>
      <c r="C27" s="178" t="s">
        <v>135</v>
      </c>
      <c r="D27" s="471">
        <v>2.8000000000000001E-2</v>
      </c>
      <c r="E27" s="471"/>
      <c r="F27" s="471"/>
      <c r="G27" s="178"/>
    </row>
    <row r="28" spans="1:7" ht="23.1" customHeight="1">
      <c r="A28" s="756">
        <v>8</v>
      </c>
      <c r="B28" s="756" t="s">
        <v>387</v>
      </c>
      <c r="C28" s="178" t="s">
        <v>134</v>
      </c>
      <c r="D28" s="471">
        <v>0.86899999999999999</v>
      </c>
      <c r="E28" s="471"/>
      <c r="F28" s="471"/>
      <c r="G28" s="178" t="s">
        <v>160</v>
      </c>
    </row>
    <row r="29" spans="1:7" ht="23.1" customHeight="1">
      <c r="A29" s="756"/>
      <c r="B29" s="756"/>
      <c r="C29" s="178" t="s">
        <v>134</v>
      </c>
      <c r="D29" s="471">
        <v>0.20799999999999999</v>
      </c>
      <c r="E29" s="471"/>
      <c r="F29" s="471"/>
      <c r="G29" s="178" t="s">
        <v>169</v>
      </c>
    </row>
    <row r="30" spans="1:7" ht="23.1" customHeight="1">
      <c r="A30" s="756"/>
      <c r="B30" s="756"/>
      <c r="C30" s="178" t="s">
        <v>147</v>
      </c>
      <c r="D30" s="471">
        <v>0.16669999999999999</v>
      </c>
      <c r="E30" s="471"/>
      <c r="F30" s="471"/>
      <c r="G30" s="178" t="s">
        <v>169</v>
      </c>
    </row>
    <row r="31" spans="1:7" ht="23.1" customHeight="1">
      <c r="A31" s="756"/>
      <c r="B31" s="756"/>
      <c r="C31" s="178" t="s">
        <v>224</v>
      </c>
      <c r="D31" s="471">
        <v>2.7799999999999998E-2</v>
      </c>
      <c r="E31" s="471"/>
      <c r="F31" s="471"/>
      <c r="G31" s="178" t="s">
        <v>225</v>
      </c>
    </row>
    <row r="32" spans="1:7" ht="23.1" customHeight="1">
      <c r="A32" s="756"/>
      <c r="B32" s="756"/>
      <c r="C32" s="178" t="s">
        <v>147</v>
      </c>
      <c r="D32" s="471">
        <v>9.4999999999999998E-3</v>
      </c>
      <c r="E32" s="471"/>
      <c r="F32" s="471"/>
      <c r="G32" s="178" t="s">
        <v>451</v>
      </c>
    </row>
    <row r="33" spans="1:7" s="293" customFormat="1" ht="23.1" customHeight="1">
      <c r="A33" s="541">
        <v>9</v>
      </c>
      <c r="B33" s="461" t="s">
        <v>360</v>
      </c>
      <c r="C33" s="178" t="s">
        <v>124</v>
      </c>
      <c r="D33" s="471">
        <v>0.60199999999999998</v>
      </c>
      <c r="E33" s="178"/>
      <c r="F33" s="472"/>
      <c r="G33" s="178"/>
    </row>
    <row r="34" spans="1:7" s="293" customFormat="1" ht="23.1" customHeight="1">
      <c r="A34" s="753">
        <v>10</v>
      </c>
      <c r="B34" s="753" t="s">
        <v>375</v>
      </c>
      <c r="C34" s="178" t="s">
        <v>129</v>
      </c>
      <c r="D34" s="471">
        <v>2.1000000000000001E-2</v>
      </c>
      <c r="E34" s="178"/>
      <c r="F34" s="472"/>
      <c r="G34" s="178"/>
    </row>
    <row r="35" spans="1:7" s="327" customFormat="1" ht="23.1" customHeight="1">
      <c r="A35" s="755"/>
      <c r="B35" s="755"/>
      <c r="C35" s="178" t="s">
        <v>128</v>
      </c>
      <c r="D35" s="471">
        <v>7.1520000000000004E-3</v>
      </c>
      <c r="E35" s="178"/>
      <c r="F35" s="472"/>
      <c r="G35" s="178"/>
    </row>
    <row r="36" spans="1:7" s="293" customFormat="1" ht="23.1" customHeight="1">
      <c r="A36" s="753">
        <v>13</v>
      </c>
      <c r="B36" s="753" t="s">
        <v>355</v>
      </c>
      <c r="C36" s="178" t="s">
        <v>120</v>
      </c>
      <c r="D36" s="471">
        <v>0.371</v>
      </c>
      <c r="E36" s="178"/>
      <c r="F36" s="472"/>
      <c r="G36" s="212" t="s">
        <v>149</v>
      </c>
    </row>
    <row r="37" spans="1:7" s="293" customFormat="1" ht="23.1" customHeight="1">
      <c r="A37" s="754"/>
      <c r="B37" s="754"/>
      <c r="C37" s="178" t="s">
        <v>120</v>
      </c>
      <c r="D37" s="471">
        <v>0.21</v>
      </c>
      <c r="E37" s="178"/>
      <c r="F37" s="472"/>
      <c r="G37" s="178" t="s">
        <v>223</v>
      </c>
    </row>
    <row r="38" spans="1:7" s="293" customFormat="1" ht="23.1" customHeight="1">
      <c r="A38" s="754"/>
      <c r="B38" s="754"/>
      <c r="C38" s="178" t="s">
        <v>121</v>
      </c>
      <c r="D38" s="471">
        <v>0.23</v>
      </c>
      <c r="E38" s="178"/>
      <c r="F38" s="472"/>
      <c r="G38" s="178"/>
    </row>
    <row r="39" spans="1:7" s="293" customFormat="1" ht="23.1" customHeight="1">
      <c r="A39" s="755"/>
      <c r="B39" s="754"/>
      <c r="C39" s="178" t="s">
        <v>6</v>
      </c>
      <c r="D39" s="471">
        <v>0.28899999999999998</v>
      </c>
      <c r="E39" s="178"/>
      <c r="F39" s="472"/>
      <c r="G39" s="178"/>
    </row>
    <row r="40" spans="1:7" s="293" customFormat="1" ht="23.1" customHeight="1">
      <c r="A40" s="540">
        <v>14</v>
      </c>
      <c r="B40" s="460" t="s">
        <v>354</v>
      </c>
      <c r="C40" s="178" t="s">
        <v>454</v>
      </c>
      <c r="D40" s="471">
        <v>0.12</v>
      </c>
      <c r="E40" s="178"/>
      <c r="F40" s="472"/>
      <c r="G40" s="178" t="s">
        <v>203</v>
      </c>
    </row>
    <row r="41" spans="1:7" s="293" customFormat="1" ht="23.1" customHeight="1">
      <c r="A41" s="753">
        <v>16</v>
      </c>
      <c r="B41" s="753" t="s">
        <v>358</v>
      </c>
      <c r="C41" s="178" t="s">
        <v>6</v>
      </c>
      <c r="D41" s="471">
        <v>1.4999999999999999E-2</v>
      </c>
      <c r="E41" s="178"/>
      <c r="F41" s="472"/>
      <c r="G41" s="178"/>
    </row>
    <row r="42" spans="1:7" s="293" customFormat="1" ht="23.1" customHeight="1">
      <c r="A42" s="754"/>
      <c r="B42" s="754"/>
      <c r="C42" s="178" t="s">
        <v>6</v>
      </c>
      <c r="D42" s="471">
        <v>2.8000000000000001E-2</v>
      </c>
      <c r="E42" s="178"/>
      <c r="F42" s="472"/>
      <c r="G42" s="178"/>
    </row>
    <row r="43" spans="1:7" s="293" customFormat="1" ht="23.1" customHeight="1">
      <c r="A43" s="754"/>
      <c r="B43" s="754"/>
      <c r="C43" s="178" t="s">
        <v>427</v>
      </c>
      <c r="D43" s="471">
        <v>3.9699999999999999E-2</v>
      </c>
      <c r="E43" s="178"/>
      <c r="F43" s="472"/>
      <c r="G43" s="178" t="s">
        <v>544</v>
      </c>
    </row>
    <row r="44" spans="1:7" s="293" customFormat="1" ht="23.1" customHeight="1">
      <c r="A44" s="754"/>
      <c r="B44" s="754"/>
      <c r="C44" s="178" t="s">
        <v>6</v>
      </c>
      <c r="D44" s="471"/>
      <c r="E44" s="472"/>
      <c r="F44" s="472">
        <v>1.9675999999999999E-2</v>
      </c>
      <c r="G44" s="178"/>
    </row>
    <row r="45" spans="1:7" s="327" customFormat="1" ht="23.1" customHeight="1">
      <c r="A45" s="754"/>
      <c r="B45" s="754"/>
      <c r="C45" s="178" t="s">
        <v>6</v>
      </c>
      <c r="D45" s="471">
        <v>1.0999999999999999E-2</v>
      </c>
      <c r="E45" s="472"/>
      <c r="F45" s="472"/>
      <c r="G45" s="178"/>
    </row>
    <row r="46" spans="1:7" s="327" customFormat="1" ht="22.5" customHeight="1">
      <c r="A46" s="755"/>
      <c r="B46" s="755"/>
      <c r="C46" s="178" t="s">
        <v>6</v>
      </c>
      <c r="D46" s="471">
        <v>6.8999999999999999E-3</v>
      </c>
      <c r="E46" s="472"/>
      <c r="F46" s="472"/>
      <c r="G46" s="178"/>
    </row>
    <row r="47" spans="1:7" s="293" customFormat="1" ht="23.1" customHeight="1">
      <c r="A47" s="542">
        <v>18</v>
      </c>
      <c r="B47" s="461" t="s">
        <v>374</v>
      </c>
      <c r="C47" s="178" t="s">
        <v>128</v>
      </c>
      <c r="D47" s="471">
        <v>5.8000000000000003E-2</v>
      </c>
      <c r="E47" s="178"/>
      <c r="F47" s="472"/>
      <c r="G47" s="178"/>
    </row>
    <row r="48" spans="1:7" s="293" customFormat="1" ht="23.1" customHeight="1">
      <c r="A48" s="542">
        <v>19</v>
      </c>
      <c r="B48" s="461" t="s">
        <v>1030</v>
      </c>
      <c r="C48" s="178" t="s">
        <v>128</v>
      </c>
      <c r="D48" s="471">
        <v>0.52400000000000002</v>
      </c>
      <c r="E48" s="178"/>
      <c r="F48" s="472"/>
      <c r="G48" s="178"/>
    </row>
    <row r="49" spans="1:7" s="293" customFormat="1" ht="23.1" customHeight="1">
      <c r="A49" s="753">
        <v>20</v>
      </c>
      <c r="B49" s="753" t="s">
        <v>356</v>
      </c>
      <c r="C49" s="178" t="s">
        <v>122</v>
      </c>
      <c r="D49" s="471"/>
      <c r="E49" s="178"/>
      <c r="F49" s="472">
        <v>0.33500000000000002</v>
      </c>
      <c r="G49" s="178" t="s">
        <v>150</v>
      </c>
    </row>
    <row r="50" spans="1:7" s="539" customFormat="1" ht="23.1" customHeight="1">
      <c r="A50" s="754"/>
      <c r="B50" s="754"/>
      <c r="C50" s="335" t="s">
        <v>1289</v>
      </c>
      <c r="D50" s="475"/>
      <c r="E50" s="335"/>
      <c r="F50" s="476">
        <v>0</v>
      </c>
      <c r="G50" s="335"/>
    </row>
    <row r="51" spans="1:7" s="293" customFormat="1" ht="23.1" customHeight="1">
      <c r="A51" s="755"/>
      <c r="B51" s="755"/>
      <c r="C51" s="335" t="s">
        <v>123</v>
      </c>
      <c r="D51" s="475"/>
      <c r="E51" s="335"/>
      <c r="F51" s="476">
        <v>0.17399999999999999</v>
      </c>
      <c r="G51" s="335"/>
    </row>
    <row r="52" spans="1:7" s="293" customFormat="1" ht="23.1" customHeight="1">
      <c r="A52" s="542">
        <v>21</v>
      </c>
      <c r="B52" s="336" t="s">
        <v>361</v>
      </c>
      <c r="C52" s="178" t="s">
        <v>764</v>
      </c>
      <c r="D52" s="471">
        <v>0.46300000000000002</v>
      </c>
      <c r="E52" s="178"/>
      <c r="F52" s="472"/>
      <c r="G52" s="178" t="s">
        <v>152</v>
      </c>
    </row>
    <row r="53" spans="1:7" s="293" customFormat="1" ht="23.1" customHeight="1">
      <c r="A53" s="542">
        <v>25</v>
      </c>
      <c r="B53" s="462" t="s">
        <v>357</v>
      </c>
      <c r="C53" s="178" t="s">
        <v>121</v>
      </c>
      <c r="D53" s="471">
        <v>0.28999999999999998</v>
      </c>
      <c r="E53" s="178"/>
      <c r="F53" s="472"/>
      <c r="G53" s="178" t="s">
        <v>151</v>
      </c>
    </row>
    <row r="54" spans="1:7" s="293" customFormat="1" ht="23.1" customHeight="1">
      <c r="A54" s="541">
        <v>32</v>
      </c>
      <c r="B54" s="461" t="s">
        <v>18</v>
      </c>
      <c r="C54" s="178" t="s">
        <v>127</v>
      </c>
      <c r="D54" s="471">
        <v>7.7240000000000003E-2</v>
      </c>
      <c r="E54" s="178"/>
      <c r="F54" s="472"/>
      <c r="G54" s="178" t="s">
        <v>159</v>
      </c>
    </row>
    <row r="55" spans="1:7" s="293" customFormat="1" ht="23.1" customHeight="1">
      <c r="A55" s="753">
        <v>37</v>
      </c>
      <c r="B55" s="753" t="s">
        <v>367</v>
      </c>
      <c r="C55" s="178" t="s">
        <v>125</v>
      </c>
      <c r="D55" s="471"/>
      <c r="E55" s="178"/>
      <c r="F55" s="472">
        <v>1.8055000000000002E-2</v>
      </c>
      <c r="G55" s="178"/>
    </row>
    <row r="56" spans="1:7" s="293" customFormat="1" ht="23.1" customHeight="1">
      <c r="A56" s="755"/>
      <c r="B56" s="755"/>
      <c r="C56" s="178" t="s">
        <v>126</v>
      </c>
      <c r="D56" s="471"/>
      <c r="E56" s="472">
        <v>4.7000000000000002E-3</v>
      </c>
      <c r="F56" s="472"/>
      <c r="G56" s="178"/>
    </row>
    <row r="57" spans="1:7" s="293" customFormat="1" ht="23.1" customHeight="1">
      <c r="A57" s="757">
        <v>38</v>
      </c>
      <c r="B57" s="753" t="s">
        <v>368</v>
      </c>
      <c r="C57" s="178" t="s">
        <v>452</v>
      </c>
      <c r="D57" s="471">
        <v>8.5087999999999997E-2</v>
      </c>
      <c r="E57" s="178"/>
      <c r="F57" s="472"/>
      <c r="G57" s="178" t="s">
        <v>154</v>
      </c>
    </row>
    <row r="58" spans="1:7" s="293" customFormat="1" ht="23.1" customHeight="1">
      <c r="A58" s="758"/>
      <c r="B58" s="755"/>
      <c r="C58" s="178" t="s">
        <v>765</v>
      </c>
      <c r="D58" s="471">
        <v>5.8300000000000001E-3</v>
      </c>
      <c r="E58" s="178"/>
      <c r="F58" s="472"/>
      <c r="G58" s="178"/>
    </row>
    <row r="59" spans="1:7" ht="23.1" customHeight="1">
      <c r="A59" s="542">
        <v>45</v>
      </c>
      <c r="B59" s="461" t="s">
        <v>136</v>
      </c>
      <c r="C59" s="178" t="s">
        <v>137</v>
      </c>
      <c r="D59" s="471"/>
      <c r="E59" s="471"/>
      <c r="F59" s="471">
        <v>1.0416999999999999E-2</v>
      </c>
      <c r="G59" s="178" t="s">
        <v>161</v>
      </c>
    </row>
    <row r="60" spans="1:7" ht="23.1" customHeight="1">
      <c r="A60" s="753">
        <v>65</v>
      </c>
      <c r="B60" s="753" t="s">
        <v>839</v>
      </c>
      <c r="C60" s="178" t="s">
        <v>133</v>
      </c>
      <c r="D60" s="470">
        <v>2.3099999999999999E-2</v>
      </c>
      <c r="E60" s="471"/>
      <c r="F60" s="471"/>
      <c r="G60" s="178" t="s">
        <v>158</v>
      </c>
    </row>
    <row r="61" spans="1:7" ht="23.1" customHeight="1">
      <c r="A61" s="754"/>
      <c r="B61" s="754"/>
      <c r="C61" s="178" t="s">
        <v>455</v>
      </c>
      <c r="D61" s="470">
        <v>2.835E-2</v>
      </c>
      <c r="E61" s="471"/>
      <c r="F61" s="471"/>
      <c r="G61" s="178" t="s">
        <v>1031</v>
      </c>
    </row>
    <row r="62" spans="1:7" ht="23.1" customHeight="1">
      <c r="A62" s="754"/>
      <c r="B62" s="754"/>
      <c r="C62" s="178" t="s">
        <v>747</v>
      </c>
      <c r="D62" s="470">
        <v>2.7199999999999998E-2</v>
      </c>
      <c r="E62" s="471"/>
      <c r="F62" s="471"/>
      <c r="G62" s="178" t="s">
        <v>160</v>
      </c>
    </row>
    <row r="63" spans="1:7" ht="23.1" customHeight="1">
      <c r="A63" s="755"/>
      <c r="B63" s="755"/>
      <c r="C63" s="178" t="s">
        <v>747</v>
      </c>
      <c r="D63" s="470">
        <v>1.4E-2</v>
      </c>
      <c r="E63" s="473"/>
      <c r="F63" s="473"/>
      <c r="G63" s="473"/>
    </row>
    <row r="64" spans="1:7" ht="23.1" customHeight="1">
      <c r="A64" s="542">
        <v>75</v>
      </c>
      <c r="B64" s="461" t="s">
        <v>456</v>
      </c>
      <c r="C64" s="178" t="s">
        <v>146</v>
      </c>
      <c r="D64" s="471"/>
      <c r="E64" s="471"/>
      <c r="F64" s="471">
        <v>7.7000000000000002E-3</v>
      </c>
      <c r="G64" s="178"/>
    </row>
    <row r="65" spans="1:7" ht="23.1" customHeight="1">
      <c r="A65" s="753">
        <v>97</v>
      </c>
      <c r="B65" s="753" t="s">
        <v>545</v>
      </c>
      <c r="C65" s="178" t="s">
        <v>550</v>
      </c>
      <c r="D65" s="471">
        <v>1.7000000000000001E-2</v>
      </c>
      <c r="E65" s="471"/>
      <c r="F65" s="471"/>
      <c r="G65" s="178" t="s">
        <v>546</v>
      </c>
    </row>
    <row r="66" spans="1:7" ht="23.1" customHeight="1">
      <c r="A66" s="754"/>
      <c r="B66" s="754"/>
      <c r="C66" s="212" t="s">
        <v>551</v>
      </c>
      <c r="D66" s="471">
        <v>2.3E-2</v>
      </c>
      <c r="E66" s="471"/>
      <c r="F66" s="471"/>
      <c r="G66" s="178" t="s">
        <v>547</v>
      </c>
    </row>
    <row r="67" spans="1:7" ht="23.1" customHeight="1">
      <c r="A67" s="754"/>
      <c r="B67" s="754"/>
      <c r="C67" s="178" t="s">
        <v>552</v>
      </c>
      <c r="D67" s="471">
        <v>4.5999999999999999E-2</v>
      </c>
      <c r="E67" s="471"/>
      <c r="F67" s="471"/>
      <c r="G67" s="178" t="s">
        <v>548</v>
      </c>
    </row>
    <row r="68" spans="1:7" ht="23.1" customHeight="1">
      <c r="A68" s="754"/>
      <c r="B68" s="754"/>
      <c r="C68" s="178" t="s">
        <v>553</v>
      </c>
      <c r="D68" s="471">
        <v>1.5049999999999999E-2</v>
      </c>
      <c r="E68" s="471"/>
      <c r="F68" s="471"/>
      <c r="G68" s="178"/>
    </row>
    <row r="69" spans="1:7" ht="23.1" customHeight="1">
      <c r="A69" s="754"/>
      <c r="B69" s="754"/>
      <c r="C69" s="178" t="s">
        <v>554</v>
      </c>
      <c r="D69" s="471">
        <v>1.15E-2</v>
      </c>
      <c r="E69" s="471"/>
      <c r="F69" s="471"/>
      <c r="G69" s="178"/>
    </row>
    <row r="70" spans="1:7" ht="23.1" customHeight="1">
      <c r="A70" s="754"/>
      <c r="B70" s="754"/>
      <c r="C70" s="178" t="s">
        <v>555</v>
      </c>
      <c r="D70" s="471">
        <v>3.2000000000000001E-2</v>
      </c>
      <c r="E70" s="471"/>
      <c r="F70" s="471"/>
      <c r="G70" s="178"/>
    </row>
    <row r="71" spans="1:7" ht="23.1" customHeight="1">
      <c r="A71" s="754"/>
      <c r="B71" s="754"/>
      <c r="C71" s="178" t="s">
        <v>556</v>
      </c>
      <c r="D71" s="471">
        <v>5.7999999999999996E-3</v>
      </c>
      <c r="E71" s="471"/>
      <c r="F71" s="471"/>
      <c r="G71" s="178"/>
    </row>
    <row r="72" spans="1:7" ht="23.1" customHeight="1">
      <c r="A72" s="754"/>
      <c r="B72" s="754"/>
      <c r="C72" s="178" t="s">
        <v>557</v>
      </c>
      <c r="D72" s="471">
        <v>3.3999999999999998E-3</v>
      </c>
      <c r="E72" s="471"/>
      <c r="F72" s="471"/>
      <c r="G72" s="178"/>
    </row>
    <row r="73" spans="1:7" ht="23.1" customHeight="1">
      <c r="A73" s="754"/>
      <c r="B73" s="754"/>
      <c r="C73" s="178" t="s">
        <v>558</v>
      </c>
      <c r="D73" s="471">
        <v>0.158</v>
      </c>
      <c r="E73" s="471"/>
      <c r="F73" s="471"/>
      <c r="G73" s="178" t="s">
        <v>162</v>
      </c>
    </row>
    <row r="74" spans="1:7" ht="22.5" customHeight="1">
      <c r="A74" s="754"/>
      <c r="B74" s="754"/>
      <c r="C74" s="178" t="s">
        <v>559</v>
      </c>
      <c r="D74" s="474"/>
      <c r="E74" s="471"/>
      <c r="F74" s="471">
        <v>6.4299999999999996E-2</v>
      </c>
      <c r="G74" s="178" t="s">
        <v>163</v>
      </c>
    </row>
    <row r="75" spans="1:7" ht="23.1" customHeight="1">
      <c r="A75" s="754"/>
      <c r="B75" s="754"/>
      <c r="C75" s="178" t="s">
        <v>460</v>
      </c>
      <c r="D75" s="474"/>
      <c r="E75" s="471"/>
      <c r="F75" s="471">
        <v>3.9E-2</v>
      </c>
      <c r="G75" s="178" t="s">
        <v>164</v>
      </c>
    </row>
    <row r="76" spans="1:7" ht="22.5" customHeight="1">
      <c r="A76" s="754"/>
      <c r="B76" s="754"/>
      <c r="C76" s="178" t="s">
        <v>766</v>
      </c>
      <c r="D76" s="471"/>
      <c r="E76" s="471"/>
      <c r="F76" s="471">
        <v>1.7361000000000001E-2</v>
      </c>
      <c r="G76" s="178" t="s">
        <v>767</v>
      </c>
    </row>
    <row r="77" spans="1:7" ht="23.1" customHeight="1">
      <c r="A77" s="754"/>
      <c r="B77" s="754"/>
      <c r="C77" s="178" t="s">
        <v>768</v>
      </c>
      <c r="D77" s="471"/>
      <c r="E77" s="471"/>
      <c r="F77" s="471">
        <v>3.1829000000000003E-2</v>
      </c>
      <c r="G77" s="178" t="s">
        <v>165</v>
      </c>
    </row>
    <row r="78" spans="1:7" ht="23.1" customHeight="1">
      <c r="A78" s="754"/>
      <c r="B78" s="754"/>
      <c r="C78" s="178" t="s">
        <v>769</v>
      </c>
      <c r="D78" s="471"/>
      <c r="E78" s="471"/>
      <c r="F78" s="471">
        <v>1.0995E-2</v>
      </c>
      <c r="G78" s="178" t="s">
        <v>770</v>
      </c>
    </row>
    <row r="79" spans="1:7" ht="23.1" customHeight="1">
      <c r="A79" s="754"/>
      <c r="B79" s="754"/>
      <c r="C79" s="178" t="s">
        <v>771</v>
      </c>
      <c r="D79" s="471"/>
      <c r="E79" s="471"/>
      <c r="F79" s="471">
        <v>7.0600000000000003E-3</v>
      </c>
      <c r="G79" s="178"/>
    </row>
    <row r="80" spans="1:7" ht="23.1" customHeight="1">
      <c r="A80" s="754"/>
      <c r="B80" s="754"/>
      <c r="C80" s="178" t="s">
        <v>772</v>
      </c>
      <c r="D80" s="471"/>
      <c r="E80" s="471"/>
      <c r="F80" s="471">
        <v>7.639E-3</v>
      </c>
      <c r="G80" s="178" t="s">
        <v>699</v>
      </c>
    </row>
    <row r="81" spans="1:7" ht="23.1" customHeight="1">
      <c r="A81" s="754"/>
      <c r="B81" s="754"/>
      <c r="C81" s="178" t="s">
        <v>138</v>
      </c>
      <c r="D81" s="471"/>
      <c r="E81" s="471"/>
      <c r="F81" s="471">
        <v>1.1573999999999999E-2</v>
      </c>
      <c r="G81" s="178"/>
    </row>
    <row r="82" spans="1:7" ht="22.5" customHeight="1">
      <c r="A82" s="755"/>
      <c r="B82" s="755"/>
      <c r="C82" s="178" t="s">
        <v>139</v>
      </c>
      <c r="D82" s="471"/>
      <c r="E82" s="471"/>
      <c r="F82" s="471">
        <v>9.2589999999999999E-3</v>
      </c>
      <c r="G82" s="178"/>
    </row>
  </sheetData>
  <mergeCells count="34">
    <mergeCell ref="A36:A39"/>
    <mergeCell ref="G2:G3"/>
    <mergeCell ref="D2:E2"/>
    <mergeCell ref="A2:A3"/>
    <mergeCell ref="B2:B3"/>
    <mergeCell ref="C2:C3"/>
    <mergeCell ref="F2:F3"/>
    <mergeCell ref="A4:A9"/>
    <mergeCell ref="B4:B9"/>
    <mergeCell ref="A28:A32"/>
    <mergeCell ref="A11:A12"/>
    <mergeCell ref="B11:B12"/>
    <mergeCell ref="B13:B22"/>
    <mergeCell ref="A13:A22"/>
    <mergeCell ref="A23:A25"/>
    <mergeCell ref="B23:B25"/>
    <mergeCell ref="A26:A27"/>
    <mergeCell ref="B26:B27"/>
    <mergeCell ref="A65:A82"/>
    <mergeCell ref="B65:B82"/>
    <mergeCell ref="B28:B32"/>
    <mergeCell ref="A60:A63"/>
    <mergeCell ref="B60:B63"/>
    <mergeCell ref="A41:A46"/>
    <mergeCell ref="B41:B46"/>
    <mergeCell ref="A57:A58"/>
    <mergeCell ref="B57:B58"/>
    <mergeCell ref="A55:A56"/>
    <mergeCell ref="B55:B56"/>
    <mergeCell ref="B36:B39"/>
    <mergeCell ref="B49:B51"/>
    <mergeCell ref="A49:A51"/>
    <mergeCell ref="A34:A35"/>
    <mergeCell ref="B34:B35"/>
  </mergeCells>
  <phoneticPr fontId="2"/>
  <printOptions horizontalCentered="1"/>
  <pageMargins left="0.39370078740157483" right="0.19685039370078741" top="0.78740157480314965" bottom="0.78740157480314965" header="0.51181102362204722" footer="0.51181102362204722"/>
  <pageSetup paperSize="9" scale="75" fitToHeight="2" orientation="portrait" r:id="rId1"/>
  <headerFooter scaleWithDoc="0" alignWithMargins="0">
    <oddFooter>&amp;C&amp;12- &amp;P+12 -</oddFooter>
  </headerFooter>
  <rowBreaks count="1" manualBreakCount="1">
    <brk id="46"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6"/>
  <sheetViews>
    <sheetView topLeftCell="A58" workbookViewId="0">
      <selection activeCell="I14" sqref="I14"/>
    </sheetView>
  </sheetViews>
  <sheetFormatPr defaultRowHeight="13.5"/>
  <cols>
    <col min="1" max="1" width="4.875" style="559" customWidth="1"/>
    <col min="2" max="2" width="20.625" style="548" customWidth="1"/>
    <col min="3" max="3" width="9.125" style="548" customWidth="1"/>
    <col min="4" max="8" width="9.875" style="548" customWidth="1"/>
    <col min="9" max="9" width="10.875" style="549" customWidth="1"/>
    <col min="10" max="16384" width="9" style="43"/>
  </cols>
  <sheetData>
    <row r="1" spans="1:12" ht="24" customHeight="1">
      <c r="A1" s="547" t="s">
        <v>807</v>
      </c>
    </row>
    <row r="2" spans="1:12" ht="15" customHeight="1">
      <c r="A2" s="550"/>
      <c r="D2" s="550"/>
      <c r="E2" s="550"/>
      <c r="F2" s="550"/>
      <c r="G2" s="550"/>
      <c r="H2" s="550"/>
      <c r="I2" s="551" t="s">
        <v>1412</v>
      </c>
      <c r="J2" s="329"/>
      <c r="K2" s="329"/>
      <c r="L2" s="329"/>
    </row>
    <row r="3" spans="1:12" ht="31.5" customHeight="1">
      <c r="A3" s="552" t="s">
        <v>691</v>
      </c>
      <c r="B3" s="553" t="s">
        <v>808</v>
      </c>
      <c r="C3" s="552" t="s">
        <v>809</v>
      </c>
      <c r="D3" s="552" t="s">
        <v>810</v>
      </c>
      <c r="E3" s="552" t="s">
        <v>811</v>
      </c>
      <c r="F3" s="552" t="s">
        <v>812</v>
      </c>
      <c r="G3" s="552" t="s">
        <v>813</v>
      </c>
      <c r="H3" s="552" t="s">
        <v>814</v>
      </c>
      <c r="I3" s="552" t="s">
        <v>815</v>
      </c>
      <c r="J3" s="330"/>
      <c r="K3" s="330"/>
      <c r="L3" s="330"/>
    </row>
    <row r="4" spans="1:12">
      <c r="A4" s="553">
        <v>1</v>
      </c>
      <c r="B4" s="554" t="s">
        <v>386</v>
      </c>
      <c r="C4" s="555">
        <v>10</v>
      </c>
      <c r="D4" s="555">
        <v>950</v>
      </c>
      <c r="E4" s="555">
        <v>156</v>
      </c>
      <c r="F4" s="555">
        <v>950</v>
      </c>
      <c r="G4" s="555">
        <v>1733</v>
      </c>
      <c r="H4" s="555">
        <v>2516</v>
      </c>
      <c r="I4" s="556">
        <v>41730</v>
      </c>
    </row>
    <row r="5" spans="1:12">
      <c r="A5" s="553">
        <v>2</v>
      </c>
      <c r="B5" s="554" t="s">
        <v>388</v>
      </c>
      <c r="C5" s="555">
        <v>0</v>
      </c>
      <c r="D5" s="555">
        <v>594</v>
      </c>
      <c r="E5" s="555">
        <v>48</v>
      </c>
      <c r="F5" s="555">
        <v>1080</v>
      </c>
      <c r="G5" s="555">
        <v>1792</v>
      </c>
      <c r="H5" s="555">
        <v>2505</v>
      </c>
      <c r="I5" s="557">
        <v>41791</v>
      </c>
    </row>
    <row r="6" spans="1:12">
      <c r="A6" s="553">
        <v>3</v>
      </c>
      <c r="B6" s="554" t="s">
        <v>362</v>
      </c>
      <c r="C6" s="555">
        <v>10</v>
      </c>
      <c r="D6" s="555">
        <v>572</v>
      </c>
      <c r="E6" s="555">
        <v>86</v>
      </c>
      <c r="F6" s="555">
        <v>572</v>
      </c>
      <c r="G6" s="555">
        <v>1004</v>
      </c>
      <c r="H6" s="555">
        <v>1436</v>
      </c>
      <c r="I6" s="557">
        <v>41730</v>
      </c>
    </row>
    <row r="7" spans="1:12">
      <c r="A7" s="553">
        <v>4</v>
      </c>
      <c r="B7" s="554" t="s">
        <v>380</v>
      </c>
      <c r="C7" s="555">
        <v>0</v>
      </c>
      <c r="D7" s="555">
        <v>691</v>
      </c>
      <c r="E7" s="555">
        <v>64</v>
      </c>
      <c r="F7" s="555">
        <v>1339</v>
      </c>
      <c r="G7" s="555">
        <v>1987</v>
      </c>
      <c r="H7" s="555">
        <v>2635</v>
      </c>
      <c r="I7" s="557">
        <v>41730</v>
      </c>
    </row>
    <row r="8" spans="1:12">
      <c r="A8" s="553">
        <v>5</v>
      </c>
      <c r="B8" s="554" t="s">
        <v>389</v>
      </c>
      <c r="C8" s="555">
        <v>0</v>
      </c>
      <c r="D8" s="555">
        <v>901</v>
      </c>
      <c r="E8" s="555">
        <v>14</v>
      </c>
      <c r="F8" s="555">
        <v>1053</v>
      </c>
      <c r="G8" s="555">
        <v>1890</v>
      </c>
      <c r="H8" s="555">
        <v>2727</v>
      </c>
      <c r="I8" s="557">
        <v>42583</v>
      </c>
    </row>
    <row r="9" spans="1:12">
      <c r="A9" s="553">
        <v>7</v>
      </c>
      <c r="B9" s="554" t="s">
        <v>385</v>
      </c>
      <c r="C9" s="555">
        <v>10</v>
      </c>
      <c r="D9" s="555">
        <v>1690</v>
      </c>
      <c r="E9" s="555">
        <v>291</v>
      </c>
      <c r="F9" s="555">
        <v>1760</v>
      </c>
      <c r="G9" s="555">
        <v>3218</v>
      </c>
      <c r="H9" s="555">
        <v>4676</v>
      </c>
      <c r="I9" s="557">
        <v>41730</v>
      </c>
    </row>
    <row r="10" spans="1:12">
      <c r="A10" s="553">
        <v>8</v>
      </c>
      <c r="B10" s="554" t="s">
        <v>387</v>
      </c>
      <c r="C10" s="555">
        <v>5</v>
      </c>
      <c r="D10" s="555">
        <v>858</v>
      </c>
      <c r="E10" s="555">
        <v>157</v>
      </c>
      <c r="F10" s="555">
        <v>885</v>
      </c>
      <c r="G10" s="555">
        <v>1674</v>
      </c>
      <c r="H10" s="555">
        <v>2462</v>
      </c>
      <c r="I10" s="557">
        <v>42461</v>
      </c>
    </row>
    <row r="11" spans="1:12">
      <c r="A11" s="553">
        <v>9</v>
      </c>
      <c r="B11" s="554" t="s">
        <v>360</v>
      </c>
      <c r="C11" s="555">
        <v>5</v>
      </c>
      <c r="D11" s="555">
        <v>939</v>
      </c>
      <c r="E11" s="555">
        <v>10</v>
      </c>
      <c r="F11" s="555">
        <v>993</v>
      </c>
      <c r="G11" s="555">
        <v>1744</v>
      </c>
      <c r="H11" s="555">
        <v>2494</v>
      </c>
      <c r="I11" s="557">
        <v>40878</v>
      </c>
    </row>
    <row r="12" spans="1:12">
      <c r="A12" s="553">
        <v>10</v>
      </c>
      <c r="B12" s="554" t="s">
        <v>375</v>
      </c>
      <c r="C12" s="555">
        <v>10</v>
      </c>
      <c r="D12" s="555">
        <v>1944</v>
      </c>
      <c r="E12" s="555">
        <v>151</v>
      </c>
      <c r="F12" s="555">
        <v>1944</v>
      </c>
      <c r="G12" s="555">
        <v>2699</v>
      </c>
      <c r="H12" s="555">
        <v>3454</v>
      </c>
      <c r="I12" s="557">
        <v>41821</v>
      </c>
    </row>
    <row r="13" spans="1:12">
      <c r="A13" s="553">
        <v>13</v>
      </c>
      <c r="B13" s="554" t="s">
        <v>355</v>
      </c>
      <c r="C13" s="555">
        <v>0</v>
      </c>
      <c r="D13" s="555">
        <v>442</v>
      </c>
      <c r="E13" s="555">
        <v>37</v>
      </c>
      <c r="F13" s="555">
        <v>820</v>
      </c>
      <c r="G13" s="555">
        <v>1549</v>
      </c>
      <c r="H13" s="555">
        <v>2386</v>
      </c>
      <c r="I13" s="557">
        <v>41730</v>
      </c>
    </row>
    <row r="14" spans="1:12">
      <c r="A14" s="553">
        <v>14</v>
      </c>
      <c r="B14" s="554" t="s">
        <v>354</v>
      </c>
      <c r="C14" s="555">
        <v>10</v>
      </c>
      <c r="D14" s="555">
        <v>972</v>
      </c>
      <c r="E14" s="555">
        <v>151</v>
      </c>
      <c r="F14" s="555">
        <v>972</v>
      </c>
      <c r="G14" s="555">
        <v>1728</v>
      </c>
      <c r="H14" s="555">
        <v>2484</v>
      </c>
      <c r="I14" s="556">
        <v>38808</v>
      </c>
    </row>
    <row r="15" spans="1:12">
      <c r="A15" s="553">
        <v>16</v>
      </c>
      <c r="B15" s="554" t="s">
        <v>358</v>
      </c>
      <c r="C15" s="555">
        <v>10</v>
      </c>
      <c r="D15" s="555">
        <v>1350</v>
      </c>
      <c r="E15" s="555">
        <v>162</v>
      </c>
      <c r="F15" s="555">
        <v>1350</v>
      </c>
      <c r="G15" s="555">
        <v>2160</v>
      </c>
      <c r="H15" s="555">
        <v>2970</v>
      </c>
      <c r="I15" s="557">
        <v>40756</v>
      </c>
    </row>
    <row r="16" spans="1:12">
      <c r="A16" s="553">
        <v>18</v>
      </c>
      <c r="B16" s="554" t="s">
        <v>374</v>
      </c>
      <c r="C16" s="555">
        <v>5</v>
      </c>
      <c r="D16" s="555">
        <v>586</v>
      </c>
      <c r="E16" s="555">
        <v>46</v>
      </c>
      <c r="F16" s="555">
        <v>818</v>
      </c>
      <c r="G16" s="555">
        <v>1304</v>
      </c>
      <c r="H16" s="555">
        <v>1790</v>
      </c>
      <c r="I16" s="557">
        <v>41730</v>
      </c>
    </row>
    <row r="17" spans="1:9">
      <c r="A17" s="553">
        <v>19</v>
      </c>
      <c r="B17" s="554" t="s">
        <v>900</v>
      </c>
      <c r="C17" s="555">
        <v>10</v>
      </c>
      <c r="D17" s="555">
        <v>367</v>
      </c>
      <c r="E17" s="555">
        <v>48</v>
      </c>
      <c r="F17" s="555">
        <v>367</v>
      </c>
      <c r="G17" s="555">
        <v>610</v>
      </c>
      <c r="H17" s="555">
        <v>853</v>
      </c>
      <c r="I17" s="557">
        <v>41730</v>
      </c>
    </row>
    <row r="18" spans="1:9">
      <c r="A18" s="553">
        <v>20</v>
      </c>
      <c r="B18" s="554" t="s">
        <v>356</v>
      </c>
      <c r="C18" s="555">
        <v>0</v>
      </c>
      <c r="D18" s="555">
        <v>864</v>
      </c>
      <c r="E18" s="555">
        <v>21</v>
      </c>
      <c r="F18" s="555">
        <v>1080</v>
      </c>
      <c r="G18" s="555">
        <v>1728</v>
      </c>
      <c r="H18" s="555">
        <v>2376</v>
      </c>
      <c r="I18" s="557">
        <v>41244</v>
      </c>
    </row>
    <row r="19" spans="1:9">
      <c r="A19" s="553">
        <v>21</v>
      </c>
      <c r="B19" s="554" t="s">
        <v>361</v>
      </c>
      <c r="C19" s="555">
        <v>5</v>
      </c>
      <c r="D19" s="555">
        <v>912</v>
      </c>
      <c r="E19" s="555">
        <v>35</v>
      </c>
      <c r="F19" s="555">
        <v>1090</v>
      </c>
      <c r="G19" s="555">
        <v>1765</v>
      </c>
      <c r="H19" s="555">
        <v>2440</v>
      </c>
      <c r="I19" s="557">
        <v>38808</v>
      </c>
    </row>
    <row r="20" spans="1:9">
      <c r="A20" s="553">
        <v>22</v>
      </c>
      <c r="B20" s="554" t="s">
        <v>376</v>
      </c>
      <c r="C20" s="555">
        <v>10</v>
      </c>
      <c r="D20" s="555">
        <v>810</v>
      </c>
      <c r="E20" s="555">
        <v>97</v>
      </c>
      <c r="F20" s="555">
        <v>810</v>
      </c>
      <c r="G20" s="555">
        <v>1296</v>
      </c>
      <c r="H20" s="555">
        <v>1782</v>
      </c>
      <c r="I20" s="557">
        <v>42095</v>
      </c>
    </row>
    <row r="21" spans="1:9">
      <c r="A21" s="553">
        <v>23</v>
      </c>
      <c r="B21" s="554" t="s">
        <v>383</v>
      </c>
      <c r="C21" s="555">
        <v>0</v>
      </c>
      <c r="D21" s="555">
        <v>702</v>
      </c>
      <c r="E21" s="555">
        <v>62</v>
      </c>
      <c r="F21" s="555">
        <v>1328</v>
      </c>
      <c r="G21" s="555">
        <v>1933</v>
      </c>
      <c r="H21" s="555">
        <v>2538</v>
      </c>
      <c r="I21" s="557">
        <v>41821</v>
      </c>
    </row>
    <row r="22" spans="1:9">
      <c r="A22" s="553">
        <v>24</v>
      </c>
      <c r="B22" s="554" t="s">
        <v>381</v>
      </c>
      <c r="C22" s="555">
        <v>10</v>
      </c>
      <c r="D22" s="555">
        <v>1690</v>
      </c>
      <c r="E22" s="555">
        <v>194</v>
      </c>
      <c r="F22" s="555">
        <v>1690</v>
      </c>
      <c r="G22" s="555">
        <v>2660</v>
      </c>
      <c r="H22" s="555">
        <v>3630</v>
      </c>
      <c r="I22" s="557">
        <v>41730</v>
      </c>
    </row>
    <row r="23" spans="1:9">
      <c r="A23" s="553">
        <v>25</v>
      </c>
      <c r="B23" s="554" t="s">
        <v>357</v>
      </c>
      <c r="C23" s="555">
        <v>0</v>
      </c>
      <c r="D23" s="555">
        <v>756</v>
      </c>
      <c r="E23" s="555">
        <v>64</v>
      </c>
      <c r="F23" s="555">
        <v>1512</v>
      </c>
      <c r="G23" s="555">
        <v>2322</v>
      </c>
      <c r="H23" s="555">
        <v>3132</v>
      </c>
      <c r="I23" s="557">
        <v>41730</v>
      </c>
    </row>
    <row r="24" spans="1:9">
      <c r="A24" s="553">
        <v>27</v>
      </c>
      <c r="B24" s="554" t="s">
        <v>365</v>
      </c>
      <c r="C24" s="555">
        <v>10</v>
      </c>
      <c r="D24" s="555">
        <v>1998</v>
      </c>
      <c r="E24" s="555">
        <v>151</v>
      </c>
      <c r="F24" s="555">
        <v>1998</v>
      </c>
      <c r="G24" s="558">
        <v>2754</v>
      </c>
      <c r="H24" s="558">
        <v>3510</v>
      </c>
      <c r="I24" s="557">
        <v>40452</v>
      </c>
    </row>
    <row r="25" spans="1:9">
      <c r="A25" s="553">
        <v>32</v>
      </c>
      <c r="B25" s="554" t="s">
        <v>18</v>
      </c>
      <c r="C25" s="555">
        <v>5</v>
      </c>
      <c r="D25" s="555">
        <v>972</v>
      </c>
      <c r="E25" s="555">
        <v>136</v>
      </c>
      <c r="F25" s="555">
        <v>1652</v>
      </c>
      <c r="G25" s="555">
        <v>2657</v>
      </c>
      <c r="H25" s="555">
        <v>3661</v>
      </c>
      <c r="I25" s="557">
        <v>41730</v>
      </c>
    </row>
    <row r="26" spans="1:9">
      <c r="A26" s="553">
        <v>36</v>
      </c>
      <c r="B26" s="554" t="s">
        <v>369</v>
      </c>
      <c r="C26" s="555">
        <v>5</v>
      </c>
      <c r="D26" s="555">
        <v>760</v>
      </c>
      <c r="E26" s="555">
        <v>152</v>
      </c>
      <c r="F26" s="555">
        <v>1520</v>
      </c>
      <c r="G26" s="555">
        <v>2430</v>
      </c>
      <c r="H26" s="555">
        <v>3340</v>
      </c>
      <c r="I26" s="557">
        <v>41640</v>
      </c>
    </row>
    <row r="27" spans="1:9">
      <c r="A27" s="553">
        <v>37</v>
      </c>
      <c r="B27" s="554" t="s">
        <v>367</v>
      </c>
      <c r="C27" s="555">
        <v>8</v>
      </c>
      <c r="D27" s="555">
        <v>972</v>
      </c>
      <c r="E27" s="555">
        <v>135</v>
      </c>
      <c r="F27" s="555">
        <v>1242</v>
      </c>
      <c r="G27" s="555">
        <v>1917</v>
      </c>
      <c r="H27" s="555">
        <v>2592</v>
      </c>
      <c r="I27" s="557">
        <v>41730</v>
      </c>
    </row>
    <row r="28" spans="1:9">
      <c r="A28" s="553">
        <v>38</v>
      </c>
      <c r="B28" s="554" t="s">
        <v>368</v>
      </c>
      <c r="C28" s="555">
        <v>10</v>
      </c>
      <c r="D28" s="555">
        <v>1274</v>
      </c>
      <c r="E28" s="555">
        <v>142</v>
      </c>
      <c r="F28" s="555">
        <v>1274</v>
      </c>
      <c r="G28" s="555">
        <v>1987</v>
      </c>
      <c r="H28" s="555">
        <v>2700</v>
      </c>
      <c r="I28" s="557">
        <v>41730</v>
      </c>
    </row>
    <row r="29" spans="1:9">
      <c r="A29" s="553">
        <v>39</v>
      </c>
      <c r="B29" s="554" t="s">
        <v>377</v>
      </c>
      <c r="C29" s="555">
        <v>10</v>
      </c>
      <c r="D29" s="555">
        <v>972</v>
      </c>
      <c r="E29" s="555">
        <v>108</v>
      </c>
      <c r="F29" s="555">
        <v>972</v>
      </c>
      <c r="G29" s="555">
        <v>1512</v>
      </c>
      <c r="H29" s="555">
        <v>2052</v>
      </c>
      <c r="I29" s="557">
        <v>39448</v>
      </c>
    </row>
    <row r="30" spans="1:9">
      <c r="A30" s="553">
        <v>45</v>
      </c>
      <c r="B30" s="554" t="s">
        <v>136</v>
      </c>
      <c r="C30" s="555">
        <v>5</v>
      </c>
      <c r="D30" s="555">
        <v>1368</v>
      </c>
      <c r="E30" s="555">
        <v>182</v>
      </c>
      <c r="F30" s="555">
        <v>2280</v>
      </c>
      <c r="G30" s="555">
        <v>3193</v>
      </c>
      <c r="H30" s="555">
        <v>4106</v>
      </c>
      <c r="I30" s="557">
        <v>41730</v>
      </c>
    </row>
    <row r="31" spans="1:9">
      <c r="A31" s="553">
        <v>56</v>
      </c>
      <c r="B31" s="554" t="s">
        <v>378</v>
      </c>
      <c r="C31" s="555">
        <v>0</v>
      </c>
      <c r="D31" s="555">
        <v>864</v>
      </c>
      <c r="E31" s="555">
        <v>75</v>
      </c>
      <c r="F31" s="555">
        <v>1620</v>
      </c>
      <c r="G31" s="555">
        <v>1998</v>
      </c>
      <c r="H31" s="555">
        <v>2376</v>
      </c>
      <c r="I31" s="557">
        <v>41730</v>
      </c>
    </row>
    <row r="32" spans="1:9">
      <c r="A32" s="553">
        <v>57</v>
      </c>
      <c r="B32" s="554" t="s">
        <v>372</v>
      </c>
      <c r="C32" s="555">
        <v>10</v>
      </c>
      <c r="D32" s="555">
        <v>950</v>
      </c>
      <c r="E32" s="555">
        <v>97</v>
      </c>
      <c r="F32" s="555">
        <v>1000</v>
      </c>
      <c r="G32" s="555">
        <v>1490</v>
      </c>
      <c r="H32" s="555">
        <v>1980</v>
      </c>
      <c r="I32" s="557">
        <v>41730</v>
      </c>
    </row>
    <row r="33" spans="1:9">
      <c r="A33" s="553">
        <v>60</v>
      </c>
      <c r="B33" s="554" t="s">
        <v>371</v>
      </c>
      <c r="C33" s="555">
        <v>7</v>
      </c>
      <c r="D33" s="555">
        <v>750</v>
      </c>
      <c r="E33" s="555">
        <v>140</v>
      </c>
      <c r="F33" s="555">
        <v>1170</v>
      </c>
      <c r="G33" s="555">
        <v>1870</v>
      </c>
      <c r="H33" s="555">
        <v>2580</v>
      </c>
      <c r="I33" s="557">
        <v>41730</v>
      </c>
    </row>
    <row r="34" spans="1:9">
      <c r="A34" s="553">
        <v>65</v>
      </c>
      <c r="B34" s="554" t="s">
        <v>382</v>
      </c>
      <c r="C34" s="555">
        <v>8</v>
      </c>
      <c r="D34" s="555">
        <v>1260</v>
      </c>
      <c r="E34" s="555">
        <v>151</v>
      </c>
      <c r="F34" s="555">
        <v>1560</v>
      </c>
      <c r="G34" s="555">
        <v>2320</v>
      </c>
      <c r="H34" s="555">
        <v>3070</v>
      </c>
      <c r="I34" s="557">
        <v>41730</v>
      </c>
    </row>
    <row r="35" spans="1:9">
      <c r="A35" s="553">
        <v>68</v>
      </c>
      <c r="B35" s="554" t="s">
        <v>366</v>
      </c>
      <c r="C35" s="555">
        <v>10</v>
      </c>
      <c r="D35" s="555">
        <v>1998</v>
      </c>
      <c r="E35" s="555">
        <v>151</v>
      </c>
      <c r="F35" s="555">
        <v>1998</v>
      </c>
      <c r="G35" s="558">
        <v>2754</v>
      </c>
      <c r="H35" s="558">
        <v>3510</v>
      </c>
      <c r="I35" s="557">
        <v>42248</v>
      </c>
    </row>
    <row r="36" spans="1:9">
      <c r="A36" s="553">
        <v>71</v>
      </c>
      <c r="B36" s="554" t="s">
        <v>363</v>
      </c>
      <c r="C36" s="555">
        <v>10</v>
      </c>
      <c r="D36" s="555">
        <v>1080</v>
      </c>
      <c r="E36" s="555">
        <v>167</v>
      </c>
      <c r="F36" s="555">
        <v>1080</v>
      </c>
      <c r="G36" s="555">
        <v>1910</v>
      </c>
      <c r="H36" s="555">
        <v>2750</v>
      </c>
      <c r="I36" s="557">
        <v>35156</v>
      </c>
    </row>
    <row r="37" spans="1:9">
      <c r="A37" s="553">
        <v>75</v>
      </c>
      <c r="B37" s="554" t="s">
        <v>728</v>
      </c>
      <c r="C37" s="555">
        <v>10</v>
      </c>
      <c r="D37" s="555">
        <v>1188</v>
      </c>
      <c r="E37" s="555">
        <v>172</v>
      </c>
      <c r="F37" s="555">
        <v>1188</v>
      </c>
      <c r="G37" s="555">
        <v>2052</v>
      </c>
      <c r="H37" s="555">
        <v>2916</v>
      </c>
      <c r="I37" s="556">
        <v>41730</v>
      </c>
    </row>
    <row r="38" spans="1:9">
      <c r="A38" s="553">
        <v>78</v>
      </c>
      <c r="B38" s="554" t="s">
        <v>359</v>
      </c>
      <c r="C38" s="555">
        <v>5</v>
      </c>
      <c r="D38" s="555">
        <v>756</v>
      </c>
      <c r="E38" s="555">
        <v>151</v>
      </c>
      <c r="F38" s="555">
        <v>1512</v>
      </c>
      <c r="G38" s="555">
        <v>2322</v>
      </c>
      <c r="H38" s="555">
        <v>3132</v>
      </c>
      <c r="I38" s="557">
        <v>41791</v>
      </c>
    </row>
    <row r="39" spans="1:9">
      <c r="A39" s="553">
        <v>80</v>
      </c>
      <c r="B39" s="554" t="s">
        <v>370</v>
      </c>
      <c r="C39" s="555">
        <v>10</v>
      </c>
      <c r="D39" s="555">
        <v>2160</v>
      </c>
      <c r="E39" s="555">
        <v>162</v>
      </c>
      <c r="F39" s="555">
        <v>2160</v>
      </c>
      <c r="G39" s="555">
        <v>2970</v>
      </c>
      <c r="H39" s="555">
        <v>3780</v>
      </c>
      <c r="I39" s="557">
        <v>41730</v>
      </c>
    </row>
    <row r="40" spans="1:9">
      <c r="A40" s="553">
        <v>85</v>
      </c>
      <c r="B40" s="554" t="s">
        <v>384</v>
      </c>
      <c r="C40" s="555">
        <v>10</v>
      </c>
      <c r="D40" s="555">
        <v>1720</v>
      </c>
      <c r="E40" s="555">
        <v>172</v>
      </c>
      <c r="F40" s="555">
        <v>1720</v>
      </c>
      <c r="G40" s="555">
        <v>2580</v>
      </c>
      <c r="H40" s="555">
        <v>3440</v>
      </c>
      <c r="I40" s="557">
        <v>41730</v>
      </c>
    </row>
    <row r="41" spans="1:9">
      <c r="A41" s="553">
        <v>86</v>
      </c>
      <c r="B41" s="554" t="s">
        <v>364</v>
      </c>
      <c r="C41" s="555">
        <v>0</v>
      </c>
      <c r="D41" s="555">
        <v>430</v>
      </c>
      <c r="E41" s="555">
        <v>108</v>
      </c>
      <c r="F41" s="555">
        <v>1510</v>
      </c>
      <c r="G41" s="555">
        <v>2100</v>
      </c>
      <c r="H41" s="555">
        <v>2700</v>
      </c>
      <c r="I41" s="557">
        <v>41730</v>
      </c>
    </row>
    <row r="42" spans="1:9">
      <c r="A42" s="553">
        <v>90</v>
      </c>
      <c r="B42" s="554" t="s">
        <v>729</v>
      </c>
      <c r="C42" s="555">
        <v>5</v>
      </c>
      <c r="D42" s="555">
        <v>1368</v>
      </c>
      <c r="E42" s="555">
        <v>182</v>
      </c>
      <c r="F42" s="555">
        <v>2280</v>
      </c>
      <c r="G42" s="555">
        <v>3193</v>
      </c>
      <c r="H42" s="555">
        <v>4106</v>
      </c>
      <c r="I42" s="557">
        <v>41730</v>
      </c>
    </row>
    <row r="43" spans="1:9">
      <c r="A43" s="553">
        <v>91</v>
      </c>
      <c r="B43" s="554" t="s">
        <v>207</v>
      </c>
      <c r="C43" s="555">
        <v>10</v>
      </c>
      <c r="D43" s="555">
        <v>2160</v>
      </c>
      <c r="E43" s="555">
        <v>124</v>
      </c>
      <c r="F43" s="555">
        <v>2160</v>
      </c>
      <c r="G43" s="555">
        <v>2780</v>
      </c>
      <c r="H43" s="555">
        <v>3402</v>
      </c>
      <c r="I43" s="557">
        <v>41730</v>
      </c>
    </row>
    <row r="44" spans="1:9">
      <c r="A44" s="553">
        <v>94</v>
      </c>
      <c r="B44" s="554" t="s">
        <v>379</v>
      </c>
      <c r="C44" s="555">
        <v>0</v>
      </c>
      <c r="D44" s="555">
        <v>756</v>
      </c>
      <c r="E44" s="555">
        <v>151</v>
      </c>
      <c r="F44" s="555">
        <v>2268</v>
      </c>
      <c r="G44" s="555">
        <v>3024</v>
      </c>
      <c r="H44" s="555">
        <v>3780</v>
      </c>
      <c r="I44" s="557">
        <v>41730</v>
      </c>
    </row>
    <row r="45" spans="1:9">
      <c r="A45" s="553">
        <v>95</v>
      </c>
      <c r="B45" s="554" t="s">
        <v>373</v>
      </c>
      <c r="C45" s="555">
        <v>10</v>
      </c>
      <c r="D45" s="555">
        <v>1900</v>
      </c>
      <c r="E45" s="555">
        <v>230</v>
      </c>
      <c r="F45" s="555">
        <v>2000</v>
      </c>
      <c r="G45" s="555">
        <v>3150</v>
      </c>
      <c r="H45" s="555">
        <v>4300</v>
      </c>
      <c r="I45" s="557">
        <v>38663</v>
      </c>
    </row>
    <row r="46" spans="1:9">
      <c r="A46" s="553">
        <v>97</v>
      </c>
      <c r="B46" s="554" t="s">
        <v>730</v>
      </c>
      <c r="C46" s="555">
        <v>0</v>
      </c>
      <c r="D46" s="555">
        <v>1188</v>
      </c>
      <c r="E46" s="555">
        <v>108</v>
      </c>
      <c r="F46" s="555">
        <v>2268</v>
      </c>
      <c r="G46" s="555">
        <v>3348</v>
      </c>
      <c r="H46" s="555">
        <v>4428</v>
      </c>
      <c r="I46" s="557">
        <v>41730</v>
      </c>
    </row>
    <row r="47" spans="1:9" ht="14.25" thickBot="1">
      <c r="A47" s="553">
        <v>98</v>
      </c>
      <c r="B47" s="554" t="s">
        <v>731</v>
      </c>
      <c r="C47" s="563">
        <v>5</v>
      </c>
      <c r="D47" s="563">
        <v>1368</v>
      </c>
      <c r="E47" s="563">
        <v>182</v>
      </c>
      <c r="F47" s="563">
        <v>2280</v>
      </c>
      <c r="G47" s="563">
        <v>3193</v>
      </c>
      <c r="H47" s="563">
        <v>4106</v>
      </c>
      <c r="I47" s="557">
        <v>41730</v>
      </c>
    </row>
    <row r="48" spans="1:9">
      <c r="C48" s="569" t="s">
        <v>816</v>
      </c>
      <c r="D48" s="564">
        <f>MAX(D4:D47)</f>
        <v>2160</v>
      </c>
      <c r="E48" s="564">
        <f>MAX(E4:E47)</f>
        <v>291</v>
      </c>
      <c r="F48" s="564">
        <f>MAX(F4:F47)</f>
        <v>2280</v>
      </c>
      <c r="G48" s="564">
        <f>MAX(G4:G47)</f>
        <v>3348</v>
      </c>
      <c r="H48" s="565">
        <f>MAX(H4:H47)</f>
        <v>4676</v>
      </c>
    </row>
    <row r="49" spans="1:8">
      <c r="C49" s="570" t="s">
        <v>817</v>
      </c>
      <c r="D49" s="560">
        <f>MIN(D4:D47)</f>
        <v>367</v>
      </c>
      <c r="E49" s="560">
        <f>MIN(E4:E47)</f>
        <v>10</v>
      </c>
      <c r="F49" s="560">
        <f>MIN(F4:F47)</f>
        <v>367</v>
      </c>
      <c r="G49" s="560">
        <f>MIN(G4:G47)</f>
        <v>610</v>
      </c>
      <c r="H49" s="566">
        <f>MIN(H4:H47)</f>
        <v>853</v>
      </c>
    </row>
    <row r="50" spans="1:8" ht="14.25" thickBot="1">
      <c r="C50" s="571" t="s">
        <v>818</v>
      </c>
      <c r="D50" s="567">
        <f>AVERAGE(D4:D47)</f>
        <v>1109.1363636363637</v>
      </c>
      <c r="E50" s="567">
        <f>AVERAGE(E4:E47)</f>
        <v>123.25</v>
      </c>
      <c r="F50" s="567">
        <f>AVERAGE(F4:F47)</f>
        <v>1434.659090909091</v>
      </c>
      <c r="G50" s="567">
        <f>AVERAGE(G4:G47)</f>
        <v>2188.6363636363635</v>
      </c>
      <c r="H50" s="568">
        <f>AVERAGE(H4:H47)</f>
        <v>2945.5227272727275</v>
      </c>
    </row>
    <row r="52" spans="1:8">
      <c r="A52" s="561" t="s">
        <v>819</v>
      </c>
      <c r="B52" s="548" t="s">
        <v>823</v>
      </c>
    </row>
    <row r="53" spans="1:8">
      <c r="A53" s="561"/>
      <c r="B53" s="548" t="s">
        <v>820</v>
      </c>
    </row>
    <row r="54" spans="1:8">
      <c r="A54" s="562">
        <v>2</v>
      </c>
      <c r="B54" s="548" t="s">
        <v>822</v>
      </c>
    </row>
    <row r="55" spans="1:8">
      <c r="A55" s="562">
        <v>3</v>
      </c>
      <c r="B55" s="548" t="s">
        <v>821</v>
      </c>
    </row>
    <row r="56" spans="1:8">
      <c r="A56" s="562"/>
    </row>
  </sheetData>
  <phoneticPr fontId="2"/>
  <pageMargins left="0.9055118110236221" right="0.51181102362204722" top="0.74803149606299213" bottom="0.74803149606299213" header="0.31496062992125984" footer="0.31496062992125984"/>
  <pageSetup paperSize="9" scale="94" orientation="portrait" blackAndWhite="1" r:id="rId1"/>
  <headerFooter scaleWithDoc="0">
    <oddFooter>&amp;C- 15 -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O15"/>
  <sheetViews>
    <sheetView zoomScale="80" zoomScaleNormal="100" workbookViewId="0">
      <pane xSplit="2" ySplit="4" topLeftCell="C5" activePane="bottomRight" state="frozen"/>
      <selection activeCell="H20" sqref="H20"/>
      <selection pane="topRight" activeCell="H20" sqref="H20"/>
      <selection pane="bottomLeft" activeCell="H20" sqref="H20"/>
      <selection pane="bottomRight"/>
    </sheetView>
  </sheetViews>
  <sheetFormatPr defaultColWidth="9" defaultRowHeight="13.5"/>
  <cols>
    <col min="1" max="1" width="8.375" style="182" customWidth="1"/>
    <col min="2" max="2" width="16.75" style="182" customWidth="1"/>
    <col min="3" max="3" width="16.125" style="182" customWidth="1"/>
    <col min="4" max="6" width="9" style="182"/>
    <col min="7" max="7" width="11" style="182" customWidth="1"/>
    <col min="8" max="8" width="9.25" style="182" bestFit="1" customWidth="1"/>
    <col min="9" max="9" width="11" style="182" customWidth="1"/>
    <col min="10" max="10" width="7.75" style="182" customWidth="1"/>
    <col min="11" max="12" width="9.125" style="182" bestFit="1" customWidth="1"/>
    <col min="13" max="13" width="10.5" style="182" bestFit="1" customWidth="1"/>
    <col min="14" max="14" width="11.25" style="182" customWidth="1"/>
    <col min="15" max="15" width="11.625" style="182" customWidth="1"/>
    <col min="16" max="16384" width="9" style="182"/>
  </cols>
  <sheetData>
    <row r="1" spans="1:15" ht="21" customHeight="1">
      <c r="A1" s="293" t="s">
        <v>21</v>
      </c>
    </row>
    <row r="2" spans="1:15" s="185" customFormat="1" ht="16.5" customHeight="1">
      <c r="A2" s="309" t="s">
        <v>414</v>
      </c>
      <c r="B2" s="309"/>
      <c r="C2" s="309"/>
      <c r="D2" s="708" t="s">
        <v>773</v>
      </c>
      <c r="E2" s="708" t="s">
        <v>774</v>
      </c>
      <c r="F2" s="708" t="s">
        <v>775</v>
      </c>
      <c r="G2" s="763" t="s">
        <v>196</v>
      </c>
      <c r="H2" s="760"/>
      <c r="I2" s="708" t="s">
        <v>776</v>
      </c>
      <c r="J2" s="708" t="s">
        <v>777</v>
      </c>
      <c r="K2" s="310" t="s">
        <v>398</v>
      </c>
      <c r="L2" s="311" t="s">
        <v>462</v>
      </c>
      <c r="M2" s="310" t="s">
        <v>463</v>
      </c>
      <c r="N2" s="310" t="s">
        <v>404</v>
      </c>
      <c r="O2" s="310" t="s">
        <v>464</v>
      </c>
    </row>
    <row r="3" spans="1:15" s="185" customFormat="1" ht="15.75" customHeight="1">
      <c r="A3" s="312" t="s">
        <v>24</v>
      </c>
      <c r="B3" s="313" t="s">
        <v>25</v>
      </c>
      <c r="C3" s="313" t="s">
        <v>26</v>
      </c>
      <c r="D3" s="754"/>
      <c r="E3" s="754"/>
      <c r="F3" s="761"/>
      <c r="G3" s="320" t="s">
        <v>200</v>
      </c>
      <c r="H3" s="318" t="s">
        <v>201</v>
      </c>
      <c r="I3" s="761"/>
      <c r="J3" s="761"/>
      <c r="K3" s="175" t="s">
        <v>901</v>
      </c>
      <c r="L3" s="314" t="s">
        <v>470</v>
      </c>
      <c r="M3" s="175" t="s">
        <v>471</v>
      </c>
      <c r="N3" s="175" t="s">
        <v>472</v>
      </c>
      <c r="O3" s="175" t="s">
        <v>472</v>
      </c>
    </row>
    <row r="4" spans="1:15" ht="15.75" customHeight="1">
      <c r="A4" s="315" t="s">
        <v>202</v>
      </c>
      <c r="B4" s="315"/>
      <c r="C4" s="315"/>
      <c r="D4" s="755"/>
      <c r="E4" s="755"/>
      <c r="F4" s="762"/>
      <c r="G4" s="320" t="s">
        <v>778</v>
      </c>
      <c r="H4" s="320" t="s">
        <v>779</v>
      </c>
      <c r="I4" s="762"/>
      <c r="J4" s="762"/>
      <c r="K4" s="175" t="s">
        <v>417</v>
      </c>
      <c r="L4" s="175" t="s">
        <v>417</v>
      </c>
      <c r="M4" s="175" t="s">
        <v>418</v>
      </c>
      <c r="N4" s="175" t="s">
        <v>418</v>
      </c>
      <c r="O4" s="175" t="s">
        <v>418</v>
      </c>
    </row>
    <row r="5" spans="1:15" s="293" customFormat="1" ht="49.5" customHeight="1">
      <c r="A5" s="301">
        <v>501</v>
      </c>
      <c r="B5" s="301" t="s">
        <v>27</v>
      </c>
      <c r="C5" s="319">
        <v>42080</v>
      </c>
      <c r="D5" s="542" t="s">
        <v>1027</v>
      </c>
      <c r="E5" s="542" t="s">
        <v>28</v>
      </c>
      <c r="F5" s="308" t="s">
        <v>662</v>
      </c>
      <c r="G5" s="316">
        <v>17757159</v>
      </c>
      <c r="H5" s="316">
        <f xml:space="preserve"> G5/L5</f>
        <v>64.87368067251451</v>
      </c>
      <c r="I5" s="316">
        <v>2310351</v>
      </c>
      <c r="J5" s="316">
        <v>234</v>
      </c>
      <c r="K5" s="316">
        <v>273719</v>
      </c>
      <c r="L5" s="316">
        <v>273719</v>
      </c>
      <c r="M5" s="316">
        <v>1289900</v>
      </c>
      <c r="N5" s="316">
        <v>882500</v>
      </c>
      <c r="O5" s="316">
        <v>828990</v>
      </c>
    </row>
    <row r="6" spans="1:15" s="293" customFormat="1" ht="49.5" customHeight="1">
      <c r="A6" s="301">
        <v>502</v>
      </c>
      <c r="B6" s="301" t="s">
        <v>371</v>
      </c>
      <c r="C6" s="319">
        <v>27911</v>
      </c>
      <c r="D6" s="542" t="s">
        <v>29</v>
      </c>
      <c r="E6" s="542" t="s">
        <v>30</v>
      </c>
      <c r="F6" s="542" t="s">
        <v>31</v>
      </c>
      <c r="G6" s="316">
        <v>150477</v>
      </c>
      <c r="H6" s="316">
        <f xml:space="preserve"> G6/L6</f>
        <v>88.724646226415089</v>
      </c>
      <c r="I6" s="603">
        <v>0</v>
      </c>
      <c r="J6" s="316">
        <v>1</v>
      </c>
      <c r="K6" s="316">
        <v>1696</v>
      </c>
      <c r="L6" s="316">
        <v>1696</v>
      </c>
      <c r="M6" s="316">
        <v>5100</v>
      </c>
      <c r="N6" s="316">
        <v>5100</v>
      </c>
      <c r="O6" s="316">
        <v>6457</v>
      </c>
    </row>
    <row r="7" spans="1:15" s="293" customFormat="1" ht="49.5" customHeight="1">
      <c r="A7" s="301">
        <v>506</v>
      </c>
      <c r="B7" s="301" t="s">
        <v>299</v>
      </c>
      <c r="C7" s="319">
        <v>38363</v>
      </c>
      <c r="D7" s="308" t="s">
        <v>763</v>
      </c>
      <c r="E7" s="542" t="s">
        <v>28</v>
      </c>
      <c r="F7" s="308" t="s">
        <v>662</v>
      </c>
      <c r="G7" s="316">
        <v>13424196</v>
      </c>
      <c r="H7" s="316">
        <f xml:space="preserve"> G7/L7</f>
        <v>125.71237533361428</v>
      </c>
      <c r="I7" s="316">
        <v>3129540</v>
      </c>
      <c r="J7" s="316">
        <v>78</v>
      </c>
      <c r="K7" s="316">
        <v>106785</v>
      </c>
      <c r="L7" s="316">
        <v>106785</v>
      </c>
      <c r="M7" s="316">
        <v>431370</v>
      </c>
      <c r="N7" s="316">
        <v>750700</v>
      </c>
      <c r="O7" s="316">
        <v>325431</v>
      </c>
    </row>
    <row r="8" spans="1:15" s="293" customFormat="1" ht="49.5" customHeight="1" thickBot="1">
      <c r="A8" s="506">
        <v>507</v>
      </c>
      <c r="B8" s="507" t="s">
        <v>663</v>
      </c>
      <c r="C8" s="508">
        <v>30363</v>
      </c>
      <c r="D8" s="507" t="s">
        <v>664</v>
      </c>
      <c r="E8" s="506" t="s">
        <v>28</v>
      </c>
      <c r="F8" s="506" t="s">
        <v>31</v>
      </c>
      <c r="G8" s="509"/>
      <c r="H8" s="510"/>
      <c r="I8" s="510"/>
      <c r="J8" s="510"/>
      <c r="K8" s="509"/>
      <c r="L8" s="510"/>
      <c r="M8" s="510"/>
      <c r="N8" s="510">
        <v>19000</v>
      </c>
      <c r="O8" s="510"/>
    </row>
    <row r="9" spans="1:15" s="293" customFormat="1" ht="49.5" customHeight="1" thickTop="1">
      <c r="A9" s="499" t="s">
        <v>32</v>
      </c>
      <c r="B9" s="499" t="s">
        <v>665</v>
      </c>
      <c r="C9" s="504"/>
      <c r="D9" s="504"/>
      <c r="E9" s="504"/>
      <c r="F9" s="504"/>
      <c r="G9" s="505">
        <f>SUM(G5:G8)</f>
        <v>31331832</v>
      </c>
      <c r="H9" s="505">
        <f xml:space="preserve"> G9/L9</f>
        <v>81.977582417582411</v>
      </c>
      <c r="I9" s="505">
        <f t="shared" ref="I9:O9" si="0">SUM(I5:I8)</f>
        <v>5439891</v>
      </c>
      <c r="J9" s="505">
        <f t="shared" si="0"/>
        <v>313</v>
      </c>
      <c r="K9" s="505">
        <f t="shared" si="0"/>
        <v>382200</v>
      </c>
      <c r="L9" s="505">
        <f t="shared" si="0"/>
        <v>382200</v>
      </c>
      <c r="M9" s="505">
        <f t="shared" si="0"/>
        <v>1726370</v>
      </c>
      <c r="N9" s="505">
        <f>SUM(N5:N8)</f>
        <v>1657300</v>
      </c>
      <c r="O9" s="505">
        <f t="shared" si="0"/>
        <v>1160878</v>
      </c>
    </row>
    <row r="11" spans="1:15">
      <c r="C11" s="317"/>
    </row>
    <row r="12" spans="1:15">
      <c r="C12" s="317"/>
    </row>
    <row r="13" spans="1:15">
      <c r="C13" s="317"/>
    </row>
    <row r="14" spans="1:15">
      <c r="C14" s="317"/>
    </row>
    <row r="15" spans="1:15">
      <c r="C15" s="317"/>
    </row>
  </sheetData>
  <mergeCells count="6">
    <mergeCell ref="D2:D4"/>
    <mergeCell ref="E2:E4"/>
    <mergeCell ref="F2:F4"/>
    <mergeCell ref="I2:I4"/>
    <mergeCell ref="J2:J4"/>
    <mergeCell ref="G2:H2"/>
  </mergeCells>
  <phoneticPr fontId="2"/>
  <printOptions horizontalCentered="1"/>
  <pageMargins left="0.78740157480314965" right="0.59055118110236227" top="0.98425196850393704" bottom="0.98425196850393704" header="0.51181102362204722" footer="0.51181102362204722"/>
  <pageSetup paperSize="9" scale="83" orientation="landscape" r:id="rId1"/>
  <headerFooter scaleWithDoc="0" alignWithMargins="0">
    <oddFooter>&amp;C- 16 -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C26"/>
  <sheetViews>
    <sheetView showZeros="0" view="pageBreakPreview" zoomScale="80" zoomScaleNormal="100" workbookViewId="0">
      <pane xSplit="2" ySplit="6" topLeftCell="C13" activePane="bottomRight" state="frozen"/>
      <selection activeCell="H20" sqref="H20"/>
      <selection pane="topRight" activeCell="H20" sqref="H20"/>
      <selection pane="bottomLeft" activeCell="H20" sqref="H20"/>
      <selection pane="bottomRight" activeCell="L20" sqref="L20"/>
    </sheetView>
  </sheetViews>
  <sheetFormatPr defaultColWidth="9" defaultRowHeight="13.5"/>
  <cols>
    <col min="1" max="1" width="8.375" style="97" customWidth="1"/>
    <col min="2" max="2" width="9.125" style="97" customWidth="1"/>
    <col min="3" max="3" width="4.625" style="100" customWidth="1"/>
    <col min="4" max="4" width="4.625" style="3" customWidth="1"/>
    <col min="5" max="8" width="8.625" style="3" customWidth="1"/>
    <col min="9" max="25" width="4.25" style="97" customWidth="1"/>
    <col min="26" max="29" width="10.625" style="3" customWidth="1"/>
    <col min="30" max="16384" width="9" style="3"/>
  </cols>
  <sheetData>
    <row r="1" spans="1:29" s="20" customFormat="1" ht="18" customHeight="1">
      <c r="A1" s="71" t="s">
        <v>33</v>
      </c>
      <c r="B1" s="71"/>
      <c r="C1" s="72"/>
      <c r="I1" s="73"/>
      <c r="J1" s="73"/>
      <c r="K1" s="73"/>
      <c r="L1" s="73"/>
      <c r="M1" s="73"/>
      <c r="N1" s="73"/>
      <c r="O1" s="73"/>
      <c r="P1" s="73"/>
      <c r="Q1" s="73"/>
      <c r="R1" s="73"/>
      <c r="S1" s="73"/>
      <c r="T1" s="73"/>
      <c r="U1" s="73"/>
      <c r="V1" s="73"/>
      <c r="W1" s="73"/>
      <c r="X1" s="73"/>
      <c r="Y1" s="73"/>
    </row>
    <row r="2" spans="1:29" s="20" customFormat="1" ht="18" customHeight="1">
      <c r="A2" s="74"/>
      <c r="B2" s="74"/>
      <c r="C2" s="75" t="s">
        <v>193</v>
      </c>
      <c r="D2" s="76"/>
      <c r="E2" s="77"/>
      <c r="F2" s="78"/>
      <c r="G2" s="78"/>
      <c r="H2" s="78"/>
      <c r="I2" s="690" t="s">
        <v>194</v>
      </c>
      <c r="J2" s="765"/>
      <c r="K2" s="765"/>
      <c r="L2" s="765"/>
      <c r="M2" s="765"/>
      <c r="N2" s="765"/>
      <c r="O2" s="766"/>
      <c r="P2" s="690" t="s">
        <v>195</v>
      </c>
      <c r="Q2" s="765"/>
      <c r="R2" s="765"/>
      <c r="S2" s="765"/>
      <c r="T2" s="765"/>
      <c r="U2" s="690" t="s">
        <v>196</v>
      </c>
      <c r="V2" s="765"/>
      <c r="W2" s="765"/>
      <c r="X2" s="765"/>
      <c r="Y2" s="765"/>
      <c r="Z2" s="287"/>
      <c r="AA2" s="287"/>
      <c r="AB2" s="287"/>
      <c r="AC2" s="287"/>
    </row>
    <row r="3" spans="1:29" s="20" customFormat="1" ht="18" customHeight="1">
      <c r="A3" s="305" t="s">
        <v>413</v>
      </c>
      <c r="B3" s="305" t="s">
        <v>488</v>
      </c>
      <c r="C3" s="767" t="s">
        <v>197</v>
      </c>
      <c r="D3" s="768"/>
      <c r="E3" s="79" t="s">
        <v>331</v>
      </c>
      <c r="F3" s="70" t="s">
        <v>34</v>
      </c>
      <c r="G3" s="70" t="s">
        <v>332</v>
      </c>
      <c r="H3" s="70" t="s">
        <v>35</v>
      </c>
      <c r="I3" s="287" t="s">
        <v>333</v>
      </c>
      <c r="J3" s="287" t="s">
        <v>531</v>
      </c>
      <c r="K3" s="287" t="s">
        <v>334</v>
      </c>
      <c r="L3" s="68" t="s">
        <v>533</v>
      </c>
      <c r="M3" s="68" t="s">
        <v>533</v>
      </c>
      <c r="N3" s="287" t="s">
        <v>336</v>
      </c>
      <c r="O3" s="287" t="s">
        <v>337</v>
      </c>
      <c r="P3" s="70" t="s">
        <v>36</v>
      </c>
      <c r="Q3" s="70" t="s">
        <v>338</v>
      </c>
      <c r="R3" s="70" t="s">
        <v>339</v>
      </c>
      <c r="S3" s="287" t="s">
        <v>37</v>
      </c>
      <c r="T3" s="287" t="s">
        <v>204</v>
      </c>
      <c r="U3" s="287" t="s">
        <v>38</v>
      </c>
      <c r="V3" s="70" t="s">
        <v>39</v>
      </c>
      <c r="W3" s="70" t="s">
        <v>40</v>
      </c>
      <c r="X3" s="70" t="s">
        <v>41</v>
      </c>
      <c r="Y3" s="175" t="s">
        <v>1438</v>
      </c>
      <c r="Z3" s="70" t="s">
        <v>42</v>
      </c>
      <c r="AA3" s="70" t="s">
        <v>42</v>
      </c>
      <c r="AB3" s="70" t="s">
        <v>340</v>
      </c>
      <c r="AC3" s="70" t="s">
        <v>341</v>
      </c>
    </row>
    <row r="4" spans="1:29" s="20" customFormat="1" ht="18" customHeight="1">
      <c r="A4" s="305"/>
      <c r="B4" s="70" t="s">
        <v>490</v>
      </c>
      <c r="C4" s="80"/>
      <c r="D4" s="79"/>
      <c r="E4" s="79" t="s">
        <v>342</v>
      </c>
      <c r="F4" s="70" t="s">
        <v>43</v>
      </c>
      <c r="G4" s="70" t="s">
        <v>342</v>
      </c>
      <c r="H4" s="70" t="s">
        <v>198</v>
      </c>
      <c r="I4" s="70" t="s">
        <v>343</v>
      </c>
      <c r="J4" s="70"/>
      <c r="K4" s="70" t="s">
        <v>343</v>
      </c>
      <c r="L4" s="69" t="s">
        <v>534</v>
      </c>
      <c r="M4" s="69" t="s">
        <v>534</v>
      </c>
      <c r="N4" s="70" t="s">
        <v>345</v>
      </c>
      <c r="O4" s="70" t="s">
        <v>346</v>
      </c>
      <c r="P4" s="70" t="s">
        <v>45</v>
      </c>
      <c r="Q4" s="70" t="s">
        <v>347</v>
      </c>
      <c r="R4" s="70" t="s">
        <v>347</v>
      </c>
      <c r="S4" s="70" t="s">
        <v>351</v>
      </c>
      <c r="T4" s="70" t="s">
        <v>103</v>
      </c>
      <c r="U4" s="70" t="s">
        <v>46</v>
      </c>
      <c r="V4" s="70" t="s">
        <v>47</v>
      </c>
      <c r="W4" s="70" t="s">
        <v>48</v>
      </c>
      <c r="X4" s="70" t="s">
        <v>49</v>
      </c>
      <c r="Y4" s="175" t="s">
        <v>1439</v>
      </c>
      <c r="Z4" s="70" t="s">
        <v>352</v>
      </c>
      <c r="AA4" s="70" t="s">
        <v>50</v>
      </c>
      <c r="AB4" s="70" t="s">
        <v>198</v>
      </c>
      <c r="AC4" s="70" t="s">
        <v>348</v>
      </c>
    </row>
    <row r="5" spans="1:29" s="20" customFormat="1" ht="18" customHeight="1">
      <c r="A5" s="305"/>
      <c r="B5" s="305"/>
      <c r="C5" s="81" t="s">
        <v>199</v>
      </c>
      <c r="D5" s="82" t="s">
        <v>199</v>
      </c>
      <c r="E5" s="83"/>
      <c r="F5" s="83"/>
      <c r="G5" s="83"/>
      <c r="H5" s="70" t="s">
        <v>51</v>
      </c>
      <c r="I5" s="70" t="s">
        <v>345</v>
      </c>
      <c r="J5" s="70" t="s">
        <v>532</v>
      </c>
      <c r="K5" s="70" t="s">
        <v>345</v>
      </c>
      <c r="L5" s="69" t="s">
        <v>532</v>
      </c>
      <c r="M5" s="69" t="s">
        <v>532</v>
      </c>
      <c r="N5" s="70" t="s">
        <v>349</v>
      </c>
      <c r="O5" s="70" t="s">
        <v>350</v>
      </c>
      <c r="P5" s="70" t="s">
        <v>346</v>
      </c>
      <c r="Q5" s="70" t="s">
        <v>351</v>
      </c>
      <c r="R5" s="70" t="s">
        <v>351</v>
      </c>
      <c r="S5" s="70" t="s">
        <v>353</v>
      </c>
      <c r="T5" s="70" t="s">
        <v>205</v>
      </c>
      <c r="U5" s="70" t="s">
        <v>52</v>
      </c>
      <c r="V5" s="70" t="s">
        <v>52</v>
      </c>
      <c r="W5" s="70" t="s">
        <v>53</v>
      </c>
      <c r="X5" s="70" t="s">
        <v>53</v>
      </c>
      <c r="Y5" s="175" t="s">
        <v>1440</v>
      </c>
      <c r="Z5" s="70"/>
      <c r="AA5" s="70"/>
      <c r="AB5" s="70" t="s">
        <v>51</v>
      </c>
      <c r="AC5" s="70" t="s">
        <v>352</v>
      </c>
    </row>
    <row r="6" spans="1:29" s="20" customFormat="1" ht="18" customHeight="1">
      <c r="A6" s="84" t="s">
        <v>175</v>
      </c>
      <c r="B6" s="84" t="s">
        <v>175</v>
      </c>
      <c r="C6" s="85" t="s">
        <v>175</v>
      </c>
      <c r="D6" s="86" t="s">
        <v>175</v>
      </c>
      <c r="E6" s="69" t="s">
        <v>415</v>
      </c>
      <c r="F6" s="69" t="s">
        <v>415</v>
      </c>
      <c r="G6" s="69" t="s">
        <v>415</v>
      </c>
      <c r="H6" s="69" t="s">
        <v>190</v>
      </c>
      <c r="I6" s="175" t="s">
        <v>780</v>
      </c>
      <c r="J6" s="70"/>
      <c r="K6" s="70"/>
      <c r="L6" s="69" t="s">
        <v>535</v>
      </c>
      <c r="M6" s="155" t="s">
        <v>536</v>
      </c>
      <c r="N6" s="70" t="s">
        <v>345</v>
      </c>
      <c r="O6" s="70"/>
      <c r="P6" s="70" t="s">
        <v>54</v>
      </c>
      <c r="Q6" s="70" t="s">
        <v>353</v>
      </c>
      <c r="R6" s="70" t="s">
        <v>353</v>
      </c>
      <c r="S6" s="70"/>
      <c r="T6" s="70"/>
      <c r="U6" s="70"/>
      <c r="V6" s="70"/>
      <c r="W6" s="70"/>
      <c r="X6" s="70"/>
      <c r="Y6" s="70"/>
      <c r="Z6" s="69" t="s">
        <v>190</v>
      </c>
      <c r="AA6" s="69" t="s">
        <v>190</v>
      </c>
      <c r="AB6" s="69" t="s">
        <v>190</v>
      </c>
      <c r="AC6" s="69" t="s">
        <v>192</v>
      </c>
    </row>
    <row r="7" spans="1:29" s="20" customFormat="1" ht="25.5" customHeight="1">
      <c r="A7" s="21" t="s">
        <v>492</v>
      </c>
      <c r="B7" s="21" t="s">
        <v>588</v>
      </c>
      <c r="C7" s="87"/>
      <c r="D7" s="88"/>
      <c r="E7" s="13"/>
      <c r="F7" s="13"/>
      <c r="G7" s="13"/>
      <c r="H7" s="13"/>
      <c r="I7" s="156"/>
      <c r="J7" s="156"/>
      <c r="K7" s="156"/>
      <c r="L7" s="156"/>
      <c r="M7" s="156"/>
      <c r="N7" s="156"/>
      <c r="O7" s="156"/>
      <c r="P7" s="156"/>
      <c r="Q7" s="156"/>
      <c r="R7" s="156"/>
      <c r="S7" s="156"/>
      <c r="T7" s="156"/>
      <c r="U7" s="156"/>
      <c r="V7" s="156"/>
      <c r="W7" s="156"/>
      <c r="X7" s="156"/>
      <c r="Y7" s="156"/>
      <c r="Z7" s="13"/>
      <c r="AA7" s="13"/>
      <c r="AB7" s="13"/>
      <c r="AC7" s="13"/>
    </row>
    <row r="8" spans="1:29" s="20" customFormat="1" ht="25.5" customHeight="1">
      <c r="A8" s="679" t="s">
        <v>439</v>
      </c>
      <c r="B8" s="21" t="s">
        <v>441</v>
      </c>
      <c r="C8" s="87"/>
      <c r="D8" s="88"/>
      <c r="E8" s="13"/>
      <c r="F8" s="13"/>
      <c r="G8" s="13"/>
      <c r="H8" s="13"/>
      <c r="I8" s="156"/>
      <c r="J8" s="156"/>
      <c r="K8" s="156"/>
      <c r="L8" s="156"/>
      <c r="M8" s="156"/>
      <c r="N8" s="156"/>
      <c r="O8" s="156"/>
      <c r="P8" s="156"/>
      <c r="Q8" s="156"/>
      <c r="R8" s="156"/>
      <c r="S8" s="156"/>
      <c r="T8" s="156"/>
      <c r="U8" s="156"/>
      <c r="V8" s="156"/>
      <c r="W8" s="156"/>
      <c r="X8" s="156"/>
      <c r="Y8" s="156"/>
      <c r="Z8" s="13"/>
      <c r="AA8" s="13"/>
      <c r="AB8" s="13"/>
      <c r="AC8" s="13"/>
    </row>
    <row r="9" spans="1:29" s="20" customFormat="1" ht="25.5" customHeight="1">
      <c r="A9" s="764"/>
      <c r="B9" s="21" t="s">
        <v>440</v>
      </c>
      <c r="C9" s="87"/>
      <c r="D9" s="88"/>
      <c r="E9" s="13"/>
      <c r="F9" s="13"/>
      <c r="G9" s="13"/>
      <c r="H9" s="13"/>
      <c r="I9" s="156"/>
      <c r="J9" s="156"/>
      <c r="K9" s="156"/>
      <c r="L9" s="156"/>
      <c r="M9" s="156"/>
      <c r="N9" s="156"/>
      <c r="O9" s="156"/>
      <c r="P9" s="156"/>
      <c r="Q9" s="156"/>
      <c r="R9" s="156"/>
      <c r="S9" s="156"/>
      <c r="T9" s="156"/>
      <c r="U9" s="156"/>
      <c r="V9" s="156"/>
      <c r="W9" s="156"/>
      <c r="X9" s="156"/>
      <c r="Y9" s="156"/>
      <c r="Z9" s="13"/>
      <c r="AA9" s="13"/>
      <c r="AB9" s="13"/>
      <c r="AC9" s="13"/>
    </row>
    <row r="10" spans="1:29" s="20" customFormat="1" ht="25.5" customHeight="1">
      <c r="A10" s="642" t="s">
        <v>442</v>
      </c>
      <c r="B10" s="21" t="s">
        <v>443</v>
      </c>
      <c r="C10" s="87">
        <v>3</v>
      </c>
      <c r="D10" s="88">
        <v>3</v>
      </c>
      <c r="E10" s="13">
        <f>SUM('18'!K7:K9)</f>
        <v>0</v>
      </c>
      <c r="F10" s="13">
        <f>SUM('18'!L7:L9)</f>
        <v>2733</v>
      </c>
      <c r="G10" s="13">
        <f>SUM('18'!M7:M9)</f>
        <v>2733</v>
      </c>
      <c r="H10" s="13">
        <f>SUM('18'!N7:N9)</f>
        <v>0</v>
      </c>
      <c r="I10" s="156">
        <f>SUM('18'!O7:O9)</f>
        <v>0</v>
      </c>
      <c r="J10" s="156">
        <f>SUM('18'!P7:P9)</f>
        <v>0</v>
      </c>
      <c r="K10" s="156">
        <f>SUM('18'!Q7:Q9)</f>
        <v>0</v>
      </c>
      <c r="L10" s="156">
        <f>SUM('18'!R7:R9)</f>
        <v>2</v>
      </c>
      <c r="M10" s="156">
        <f>SUM('18'!S7:S9)</f>
        <v>1</v>
      </c>
      <c r="N10" s="156">
        <f>SUM('18'!T7:T9)</f>
        <v>0</v>
      </c>
      <c r="O10" s="156">
        <f>SUM('18'!U7:U9)</f>
        <v>0</v>
      </c>
      <c r="P10" s="156">
        <f>SUM('18'!V7:V9)</f>
        <v>3</v>
      </c>
      <c r="Q10" s="156">
        <f>SUM('18'!W7:W9)</f>
        <v>0</v>
      </c>
      <c r="R10" s="156">
        <f>SUM('18'!X7:X9)</f>
        <v>0</v>
      </c>
      <c r="S10" s="156">
        <f>SUM('18'!Y7:Y9)</f>
        <v>0</v>
      </c>
      <c r="T10" s="156">
        <f>SUM('18'!Z7:Z9)</f>
        <v>0</v>
      </c>
      <c r="U10" s="156"/>
      <c r="V10" s="156"/>
      <c r="W10" s="156">
        <v>2</v>
      </c>
      <c r="X10" s="156"/>
      <c r="Y10" s="156">
        <v>1</v>
      </c>
      <c r="Z10" s="13">
        <f>SUM('18'!AD7:AD9)</f>
        <v>335617</v>
      </c>
      <c r="AA10" s="13">
        <f>SUM('18'!AE7:AE9)</f>
        <v>301900</v>
      </c>
      <c r="AB10" s="13">
        <f>SUM('18'!AF7:AF9)</f>
        <v>1039</v>
      </c>
      <c r="AC10" s="13">
        <f>AB10*1000/G10</f>
        <v>380.16831320892794</v>
      </c>
    </row>
    <row r="11" spans="1:29" s="20" customFormat="1" ht="25.5" customHeight="1">
      <c r="A11" s="21" t="s">
        <v>444</v>
      </c>
      <c r="B11" s="21" t="s">
        <v>266</v>
      </c>
      <c r="C11" s="87"/>
      <c r="D11" s="88"/>
      <c r="E11" s="13"/>
      <c r="F11" s="13"/>
      <c r="G11" s="13"/>
      <c r="H11" s="13"/>
      <c r="I11" s="156"/>
      <c r="J11" s="156"/>
      <c r="K11" s="156"/>
      <c r="L11" s="156"/>
      <c r="M11" s="156"/>
      <c r="N11" s="156"/>
      <c r="O11" s="156"/>
      <c r="P11" s="156"/>
      <c r="Q11" s="156"/>
      <c r="R11" s="156"/>
      <c r="S11" s="156"/>
      <c r="T11" s="156"/>
      <c r="U11" s="156"/>
      <c r="V11" s="156"/>
      <c r="W11" s="156"/>
      <c r="X11" s="156"/>
      <c r="Y11" s="156"/>
      <c r="Z11" s="13"/>
      <c r="AA11" s="13"/>
      <c r="AB11" s="13"/>
      <c r="AC11" s="13"/>
    </row>
    <row r="12" spans="1:29" s="20" customFormat="1" ht="25.5" customHeight="1">
      <c r="A12" s="21" t="s">
        <v>445</v>
      </c>
      <c r="B12" s="21" t="s">
        <v>445</v>
      </c>
      <c r="C12" s="87"/>
      <c r="D12" s="88"/>
      <c r="E12" s="13"/>
      <c r="F12" s="13"/>
      <c r="G12" s="13"/>
      <c r="H12" s="13"/>
      <c r="I12" s="156"/>
      <c r="J12" s="156"/>
      <c r="K12" s="156"/>
      <c r="L12" s="156"/>
      <c r="M12" s="156"/>
      <c r="N12" s="156"/>
      <c r="O12" s="156"/>
      <c r="P12" s="156"/>
      <c r="Q12" s="156"/>
      <c r="R12" s="156"/>
      <c r="S12" s="156"/>
      <c r="T12" s="156"/>
      <c r="U12" s="156"/>
      <c r="V12" s="156"/>
      <c r="W12" s="156"/>
      <c r="X12" s="156"/>
      <c r="Y12" s="156"/>
      <c r="Z12" s="13"/>
      <c r="AA12" s="13"/>
      <c r="AB12" s="13"/>
      <c r="AC12" s="13"/>
    </row>
    <row r="13" spans="1:29" s="20" customFormat="1" ht="25.5" customHeight="1">
      <c r="A13" s="679" t="s">
        <v>446</v>
      </c>
      <c r="B13" s="21" t="s">
        <v>448</v>
      </c>
      <c r="C13" s="87">
        <v>1</v>
      </c>
      <c r="D13" s="88">
        <v>7</v>
      </c>
      <c r="E13" s="13">
        <f>SUM('18'!K10:K16)</f>
        <v>17111</v>
      </c>
      <c r="F13" s="13">
        <f>SUM('18'!L10:L16)</f>
        <v>12456</v>
      </c>
      <c r="G13" s="13">
        <f>SUM('18'!M10:M16)</f>
        <v>12456</v>
      </c>
      <c r="H13" s="13">
        <f>SUM('18'!N10:N16)</f>
        <v>7970</v>
      </c>
      <c r="I13" s="156">
        <f>SUM('18'!O10:O16)</f>
        <v>0</v>
      </c>
      <c r="J13" s="156">
        <f>SUM('18'!P10:P16)</f>
        <v>0</v>
      </c>
      <c r="K13" s="156">
        <f>SUM('18'!Q10:Q16)</f>
        <v>8</v>
      </c>
      <c r="L13" s="156">
        <f>SUM('18'!R10:R16)</f>
        <v>4</v>
      </c>
      <c r="M13" s="156">
        <f>SUM('18'!S10:S16)</f>
        <v>0</v>
      </c>
      <c r="N13" s="156">
        <f>SUM('18'!T10:T16)</f>
        <v>0</v>
      </c>
      <c r="O13" s="156">
        <f>SUM('18'!U10:U16)</f>
        <v>0</v>
      </c>
      <c r="P13" s="156">
        <f>SUM('18'!V10:V16)</f>
        <v>1</v>
      </c>
      <c r="Q13" s="156">
        <f>SUM('18'!W10:W16)</f>
        <v>2</v>
      </c>
      <c r="R13" s="156">
        <f>SUM('18'!X10:X16)</f>
        <v>5</v>
      </c>
      <c r="S13" s="156">
        <f>SUM('18'!Y10:Y16)</f>
        <v>4</v>
      </c>
      <c r="T13" s="156">
        <f>SUM('18'!Z10:Z16)</f>
        <v>0</v>
      </c>
      <c r="U13" s="156"/>
      <c r="V13" s="156">
        <v>7</v>
      </c>
      <c r="W13" s="156"/>
      <c r="X13" s="156"/>
      <c r="Y13" s="156"/>
      <c r="Z13" s="13">
        <f>SUM('18'!AD10:AD16)</f>
        <v>2109323</v>
      </c>
      <c r="AA13" s="13">
        <f>SUM('18'!AE10:AE16)</f>
        <v>1672264</v>
      </c>
      <c r="AB13" s="13">
        <f>SUM('18'!AF10:AF16)</f>
        <v>7437</v>
      </c>
      <c r="AC13" s="13">
        <f>AB13*1000/G13</f>
        <v>597.06165703275531</v>
      </c>
    </row>
    <row r="14" spans="1:29" s="20" customFormat="1" ht="25.5" customHeight="1">
      <c r="A14" s="764"/>
      <c r="B14" s="21" t="s">
        <v>447</v>
      </c>
      <c r="C14" s="87"/>
      <c r="D14" s="88"/>
      <c r="E14" s="13"/>
      <c r="F14" s="13"/>
      <c r="G14" s="13"/>
      <c r="H14" s="13"/>
      <c r="I14" s="156"/>
      <c r="J14" s="156"/>
      <c r="K14" s="156"/>
      <c r="L14" s="156"/>
      <c r="M14" s="156"/>
      <c r="N14" s="156"/>
      <c r="O14" s="156"/>
      <c r="P14" s="156"/>
      <c r="Q14" s="156"/>
      <c r="R14" s="156"/>
      <c r="S14" s="156"/>
      <c r="T14" s="156"/>
      <c r="U14" s="156"/>
      <c r="V14" s="156"/>
      <c r="W14" s="156"/>
      <c r="X14" s="156"/>
      <c r="Y14" s="156"/>
      <c r="Z14" s="13"/>
      <c r="AA14" s="13"/>
      <c r="AB14" s="13"/>
      <c r="AC14" s="13"/>
    </row>
    <row r="15" spans="1:29" s="20" customFormat="1" ht="25.5" customHeight="1">
      <c r="A15" s="679" t="s">
        <v>589</v>
      </c>
      <c r="B15" s="21" t="s">
        <v>449</v>
      </c>
      <c r="C15" s="87"/>
      <c r="D15" s="88"/>
      <c r="E15" s="13"/>
      <c r="F15" s="13"/>
      <c r="G15" s="13"/>
      <c r="H15" s="13"/>
      <c r="I15" s="156"/>
      <c r="J15" s="156"/>
      <c r="K15" s="156"/>
      <c r="L15" s="156"/>
      <c r="M15" s="156"/>
      <c r="N15" s="156"/>
      <c r="O15" s="156"/>
      <c r="P15" s="156"/>
      <c r="Q15" s="156"/>
      <c r="R15" s="156"/>
      <c r="S15" s="156"/>
      <c r="T15" s="156"/>
      <c r="U15" s="156"/>
      <c r="V15" s="156"/>
      <c r="W15" s="156"/>
      <c r="X15" s="156"/>
      <c r="Y15" s="156"/>
      <c r="Z15" s="13"/>
      <c r="AA15" s="13"/>
      <c r="AB15" s="13"/>
      <c r="AC15" s="13"/>
    </row>
    <row r="16" spans="1:29" s="20" customFormat="1" ht="25.5" customHeight="1">
      <c r="A16" s="764"/>
      <c r="B16" s="21" t="s">
        <v>265</v>
      </c>
      <c r="C16" s="87"/>
      <c r="D16" s="88"/>
      <c r="E16" s="13"/>
      <c r="F16" s="13"/>
      <c r="G16" s="13"/>
      <c r="H16" s="13"/>
      <c r="I16" s="156"/>
      <c r="J16" s="156"/>
      <c r="K16" s="156"/>
      <c r="L16" s="156"/>
      <c r="M16" s="156"/>
      <c r="N16" s="156"/>
      <c r="O16" s="156"/>
      <c r="P16" s="156"/>
      <c r="Q16" s="156"/>
      <c r="R16" s="156"/>
      <c r="S16" s="156"/>
      <c r="T16" s="156"/>
      <c r="U16" s="156"/>
      <c r="V16" s="156"/>
      <c r="W16" s="156"/>
      <c r="X16" s="156"/>
      <c r="Y16" s="156"/>
      <c r="Z16" s="13"/>
      <c r="AA16" s="13"/>
      <c r="AB16" s="13"/>
      <c r="AC16" s="13"/>
    </row>
    <row r="17" spans="1:29" s="20" customFormat="1" ht="25.5" customHeight="1">
      <c r="A17" s="21" t="s">
        <v>590</v>
      </c>
      <c r="B17" s="21" t="s">
        <v>457</v>
      </c>
      <c r="C17" s="87"/>
      <c r="D17" s="88"/>
      <c r="E17" s="13"/>
      <c r="F17" s="13"/>
      <c r="G17" s="13"/>
      <c r="H17" s="13"/>
      <c r="I17" s="156"/>
      <c r="J17" s="156"/>
      <c r="K17" s="156"/>
      <c r="L17" s="156"/>
      <c r="M17" s="156"/>
      <c r="N17" s="156"/>
      <c r="O17" s="156"/>
      <c r="P17" s="156"/>
      <c r="Q17" s="156"/>
      <c r="R17" s="156"/>
      <c r="S17" s="156"/>
      <c r="T17" s="156"/>
      <c r="U17" s="156"/>
      <c r="V17" s="156"/>
      <c r="W17" s="156"/>
      <c r="X17" s="156"/>
      <c r="Y17" s="156"/>
      <c r="Z17" s="13"/>
      <c r="AA17" s="13"/>
      <c r="AB17" s="13"/>
      <c r="AC17" s="13"/>
    </row>
    <row r="18" spans="1:29" s="20" customFormat="1" ht="25.5" customHeight="1">
      <c r="A18" s="21" t="s">
        <v>591</v>
      </c>
      <c r="B18" s="642" t="s">
        <v>458</v>
      </c>
      <c r="C18" s="87"/>
      <c r="D18" s="88"/>
      <c r="E18" s="13"/>
      <c r="F18" s="13"/>
      <c r="G18" s="13"/>
      <c r="H18" s="13"/>
      <c r="I18" s="156"/>
      <c r="J18" s="156"/>
      <c r="K18" s="156"/>
      <c r="L18" s="156"/>
      <c r="M18" s="156"/>
      <c r="N18" s="156"/>
      <c r="O18" s="156"/>
      <c r="P18" s="156"/>
      <c r="Q18" s="156"/>
      <c r="R18" s="156"/>
      <c r="S18" s="156"/>
      <c r="T18" s="156"/>
      <c r="U18" s="156"/>
      <c r="V18" s="156"/>
      <c r="W18" s="156"/>
      <c r="X18" s="156"/>
      <c r="Y18" s="156"/>
      <c r="Z18" s="13"/>
      <c r="AA18" s="13"/>
      <c r="AB18" s="13"/>
      <c r="AC18" s="13"/>
    </row>
    <row r="19" spans="1:29" s="20" customFormat="1" ht="25.5" customHeight="1">
      <c r="A19" s="70" t="s">
        <v>189</v>
      </c>
      <c r="B19" s="21" t="s">
        <v>570</v>
      </c>
      <c r="C19" s="87">
        <v>6</v>
      </c>
      <c r="D19" s="88">
        <v>6</v>
      </c>
      <c r="E19" s="13">
        <f>SUM('18'!K17:K22)</f>
        <v>0</v>
      </c>
      <c r="F19" s="13">
        <f>SUM('18'!L17:L22)</f>
        <v>1284</v>
      </c>
      <c r="G19" s="13">
        <f>SUM('18'!M17:M22)</f>
        <v>1284</v>
      </c>
      <c r="H19" s="13">
        <f>SUM('18'!N17:N22)</f>
        <v>0</v>
      </c>
      <c r="I19" s="156">
        <f>SUM('18'!O17:O22)</f>
        <v>0</v>
      </c>
      <c r="J19" s="156">
        <f>SUM('18'!P17:P22)</f>
        <v>0</v>
      </c>
      <c r="K19" s="156">
        <f>SUM('18'!Q17:Q22)</f>
        <v>0</v>
      </c>
      <c r="L19" s="156">
        <f>SUM('18'!R17:R22)</f>
        <v>0</v>
      </c>
      <c r="M19" s="156">
        <f>SUM('18'!S17:S22)</f>
        <v>9</v>
      </c>
      <c r="N19" s="156">
        <f>SUM('18'!T17:T22)</f>
        <v>0</v>
      </c>
      <c r="O19" s="156">
        <f>SUM('18'!U17:U22)</f>
        <v>0</v>
      </c>
      <c r="P19" s="156">
        <f>SUM('18'!V17:V22)</f>
        <v>8</v>
      </c>
      <c r="Q19" s="156">
        <f>SUM('18'!W17:W22)</f>
        <v>0</v>
      </c>
      <c r="R19" s="156">
        <f>SUM('18'!X17:X22)</f>
        <v>0</v>
      </c>
      <c r="S19" s="156">
        <f>SUM('18'!Y17:Y22)</f>
        <v>0</v>
      </c>
      <c r="T19" s="156">
        <f>SUM('18'!Z17:Z22)</f>
        <v>0</v>
      </c>
      <c r="U19" s="156"/>
      <c r="V19" s="156"/>
      <c r="W19" s="156">
        <v>6</v>
      </c>
      <c r="X19" s="156"/>
      <c r="Y19" s="156"/>
      <c r="Z19" s="13">
        <f>SUM('18'!AD17:AD22)</f>
        <v>259412</v>
      </c>
      <c r="AA19" s="13">
        <f>SUM('18'!AE17:AE22)</f>
        <v>253432</v>
      </c>
      <c r="AB19" s="13">
        <f>SUM('18'!AF17:AF22)</f>
        <v>838</v>
      </c>
      <c r="AC19" s="13">
        <f>AB19*1000/G19</f>
        <v>652.6479750778816</v>
      </c>
    </row>
    <row r="20" spans="1:29" s="20" customFormat="1" ht="25.5" customHeight="1">
      <c r="A20" s="70" t="s">
        <v>177</v>
      </c>
      <c r="B20" s="21" t="s">
        <v>571</v>
      </c>
      <c r="C20" s="87"/>
      <c r="D20" s="88"/>
      <c r="E20" s="13"/>
      <c r="F20" s="13"/>
      <c r="G20" s="13"/>
      <c r="H20" s="13"/>
      <c r="I20" s="156"/>
      <c r="J20" s="156"/>
      <c r="K20" s="156"/>
      <c r="L20" s="156"/>
      <c r="M20" s="156"/>
      <c r="N20" s="156"/>
      <c r="O20" s="156"/>
      <c r="P20" s="156"/>
      <c r="Q20" s="156"/>
      <c r="R20" s="156"/>
      <c r="S20" s="156"/>
      <c r="T20" s="156"/>
      <c r="U20" s="156"/>
      <c r="V20" s="156"/>
      <c r="W20" s="156"/>
      <c r="X20" s="156"/>
      <c r="Y20" s="156"/>
      <c r="Z20" s="13"/>
      <c r="AA20" s="13"/>
      <c r="AB20" s="13"/>
      <c r="AC20" s="13"/>
    </row>
    <row r="21" spans="1:29" s="20" customFormat="1" ht="25.5" customHeight="1">
      <c r="A21" s="70" t="s">
        <v>178</v>
      </c>
      <c r="B21" s="21" t="s">
        <v>572</v>
      </c>
      <c r="C21" s="87"/>
      <c r="D21" s="88"/>
      <c r="E21" s="13"/>
      <c r="F21" s="13"/>
      <c r="G21" s="13"/>
      <c r="H21" s="13"/>
      <c r="I21" s="156"/>
      <c r="J21" s="156"/>
      <c r="K21" s="156"/>
      <c r="L21" s="156"/>
      <c r="M21" s="156"/>
      <c r="N21" s="156"/>
      <c r="O21" s="156"/>
      <c r="P21" s="156"/>
      <c r="Q21" s="156"/>
      <c r="R21" s="156"/>
      <c r="S21" s="156"/>
      <c r="T21" s="156"/>
      <c r="U21" s="156"/>
      <c r="V21" s="156"/>
      <c r="W21" s="156"/>
      <c r="X21" s="156"/>
      <c r="Y21" s="156"/>
      <c r="Z21" s="13"/>
      <c r="AA21" s="13"/>
      <c r="AB21" s="13"/>
      <c r="AC21" s="13"/>
    </row>
    <row r="22" spans="1:29" s="20" customFormat="1" ht="25.5" customHeight="1">
      <c r="A22" s="70"/>
      <c r="B22" s="642" t="s">
        <v>856</v>
      </c>
      <c r="C22" s="96"/>
      <c r="D22" s="77"/>
      <c r="E22" s="78"/>
      <c r="F22" s="78"/>
      <c r="G22" s="78"/>
      <c r="H22" s="78"/>
      <c r="I22" s="267"/>
      <c r="J22" s="267"/>
      <c r="K22" s="267"/>
      <c r="L22" s="267"/>
      <c r="M22" s="267"/>
      <c r="N22" s="267"/>
      <c r="O22" s="267"/>
      <c r="P22" s="267"/>
      <c r="Q22" s="267"/>
      <c r="R22" s="267"/>
      <c r="S22" s="267"/>
      <c r="T22" s="267"/>
      <c r="U22" s="267"/>
      <c r="V22" s="267"/>
      <c r="W22" s="267"/>
      <c r="X22" s="267"/>
      <c r="Y22" s="267"/>
      <c r="Z22" s="78"/>
      <c r="AA22" s="78"/>
      <c r="AB22" s="78"/>
      <c r="AC22" s="78"/>
    </row>
    <row r="23" spans="1:29" s="20" customFormat="1" ht="25.5" customHeight="1" thickBot="1">
      <c r="A23" s="630" t="s">
        <v>173</v>
      </c>
      <c r="B23" s="631" t="s">
        <v>573</v>
      </c>
      <c r="C23" s="89"/>
      <c r="D23" s="90"/>
      <c r="E23" s="91"/>
      <c r="F23" s="91"/>
      <c r="G23" s="91"/>
      <c r="H23" s="91"/>
      <c r="I23" s="157"/>
      <c r="J23" s="157"/>
      <c r="K23" s="157"/>
      <c r="L23" s="157"/>
      <c r="M23" s="157"/>
      <c r="N23" s="157"/>
      <c r="O23" s="157"/>
      <c r="P23" s="157"/>
      <c r="Q23" s="157"/>
      <c r="R23" s="157"/>
      <c r="S23" s="157"/>
      <c r="T23" s="157"/>
      <c r="U23" s="157"/>
      <c r="V23" s="157"/>
      <c r="W23" s="157"/>
      <c r="X23" s="157"/>
      <c r="Y23" s="157"/>
      <c r="Z23" s="91"/>
      <c r="AA23" s="91"/>
      <c r="AB23" s="91"/>
      <c r="AC23" s="91"/>
    </row>
    <row r="24" spans="1:29" s="20" customFormat="1" ht="25.5" customHeight="1" thickTop="1">
      <c r="A24" s="92"/>
      <c r="B24" s="302" t="s">
        <v>574</v>
      </c>
      <c r="C24" s="85">
        <f t="shared" ref="C24:AB24" si="0">SUM(C7:C23)</f>
        <v>10</v>
      </c>
      <c r="D24" s="86">
        <f t="shared" si="0"/>
        <v>16</v>
      </c>
      <c r="E24" s="93">
        <f t="shared" si="0"/>
        <v>17111</v>
      </c>
      <c r="F24" s="93">
        <f t="shared" si="0"/>
        <v>16473</v>
      </c>
      <c r="G24" s="93">
        <f t="shared" si="0"/>
        <v>16473</v>
      </c>
      <c r="H24" s="93">
        <f t="shared" si="0"/>
        <v>7970</v>
      </c>
      <c r="I24" s="94">
        <f t="shared" si="0"/>
        <v>0</v>
      </c>
      <c r="J24" s="94">
        <f t="shared" si="0"/>
        <v>0</v>
      </c>
      <c r="K24" s="94">
        <f t="shared" si="0"/>
        <v>8</v>
      </c>
      <c r="L24" s="94">
        <f t="shared" si="0"/>
        <v>6</v>
      </c>
      <c r="M24" s="94">
        <f t="shared" si="0"/>
        <v>10</v>
      </c>
      <c r="N24" s="94">
        <f t="shared" si="0"/>
        <v>0</v>
      </c>
      <c r="O24" s="94">
        <f t="shared" si="0"/>
        <v>0</v>
      </c>
      <c r="P24" s="94">
        <f t="shared" si="0"/>
        <v>12</v>
      </c>
      <c r="Q24" s="94">
        <f t="shared" si="0"/>
        <v>2</v>
      </c>
      <c r="R24" s="94">
        <f t="shared" si="0"/>
        <v>5</v>
      </c>
      <c r="S24" s="94">
        <f t="shared" si="0"/>
        <v>4</v>
      </c>
      <c r="T24" s="94">
        <f t="shared" si="0"/>
        <v>0</v>
      </c>
      <c r="U24" s="94">
        <f t="shared" si="0"/>
        <v>0</v>
      </c>
      <c r="V24" s="94">
        <f t="shared" si="0"/>
        <v>7</v>
      </c>
      <c r="W24" s="94">
        <f t="shared" si="0"/>
        <v>8</v>
      </c>
      <c r="X24" s="94">
        <f t="shared" si="0"/>
        <v>0</v>
      </c>
      <c r="Y24" s="94">
        <f t="shared" si="0"/>
        <v>1</v>
      </c>
      <c r="Z24" s="93">
        <f t="shared" si="0"/>
        <v>2704352</v>
      </c>
      <c r="AA24" s="93">
        <f t="shared" si="0"/>
        <v>2227596</v>
      </c>
      <c r="AB24" s="93">
        <f t="shared" si="0"/>
        <v>9314</v>
      </c>
      <c r="AC24" s="93">
        <f>AB24*1000/G24</f>
        <v>565.4100649547745</v>
      </c>
    </row>
    <row r="25" spans="1:29" s="20" customFormat="1" ht="18" customHeight="1">
      <c r="A25" s="95" t="s">
        <v>594</v>
      </c>
      <c r="B25" s="95"/>
      <c r="C25" s="96"/>
      <c r="D25" s="77"/>
      <c r="I25" s="73"/>
      <c r="J25" s="73"/>
      <c r="K25" s="73"/>
      <c r="L25" s="73"/>
      <c r="M25" s="73"/>
      <c r="N25" s="73"/>
      <c r="O25" s="73"/>
      <c r="P25" s="73"/>
      <c r="Q25" s="73"/>
      <c r="R25" s="73"/>
      <c r="S25" s="73"/>
      <c r="T25" s="73"/>
      <c r="U25" s="73"/>
      <c r="V25" s="73"/>
      <c r="W25" s="73"/>
      <c r="X25" s="73"/>
      <c r="Y25" s="73"/>
    </row>
    <row r="26" spans="1:29">
      <c r="C26" s="98"/>
      <c r="D26" s="99"/>
    </row>
  </sheetData>
  <mergeCells count="7">
    <mergeCell ref="A15:A16"/>
    <mergeCell ref="I2:O2"/>
    <mergeCell ref="P2:T2"/>
    <mergeCell ref="U2:Y2"/>
    <mergeCell ref="C3:D3"/>
    <mergeCell ref="A8:A9"/>
    <mergeCell ref="A13:A14"/>
  </mergeCells>
  <phoneticPr fontId="2"/>
  <printOptions horizontalCentered="1"/>
  <pageMargins left="0.78740157480314965" right="0.78740157480314965" top="0.98425196850393704" bottom="0.98425196850393704" header="0.51181102362204722" footer="0.51181102362204722"/>
  <pageSetup paperSize="9" scale="74" orientation="landscape" blackAndWhite="1" r:id="rId1"/>
  <headerFooter scaleWithDoc="0" alignWithMargins="0">
    <oddFooter>&amp;C- 17 -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J24"/>
  <sheetViews>
    <sheetView showZeros="0" view="pageBreakPreview" zoomScale="80" zoomScaleNormal="100" zoomScaleSheetLayoutView="80" workbookViewId="0">
      <pane xSplit="3" ySplit="6" topLeftCell="D7" activePane="bottomRight" state="frozen"/>
      <selection activeCell="H20" sqref="H20"/>
      <selection pane="topRight" activeCell="H20" sqref="H20"/>
      <selection pane="bottomLeft" activeCell="H20" sqref="H20"/>
      <selection pane="bottomRight" activeCell="AB8" sqref="AB8"/>
    </sheetView>
  </sheetViews>
  <sheetFormatPr defaultColWidth="9" defaultRowHeight="13.5"/>
  <cols>
    <col min="1" max="1" width="9.875" style="362" hidden="1" customWidth="1"/>
    <col min="2" max="2" width="9" style="362" hidden="1" customWidth="1"/>
    <col min="3" max="3" width="4.5" style="233" customWidth="1"/>
    <col min="4" max="4" width="8.75" style="213" customWidth="1"/>
    <col min="5" max="5" width="13.125" style="213" customWidth="1"/>
    <col min="6" max="6" width="5.25" style="213" customWidth="1"/>
    <col min="7" max="7" width="4.625" style="232" customWidth="1"/>
    <col min="8" max="10" width="3.625" style="232" customWidth="1"/>
    <col min="11" max="14" width="8.125" style="362" customWidth="1"/>
    <col min="15" max="27" width="4.375" style="362" customWidth="1"/>
    <col min="28" max="28" width="8.375" style="362" customWidth="1"/>
    <col min="29" max="29" width="7.875" style="362" customWidth="1"/>
    <col min="30" max="31" width="10.75" style="362" customWidth="1"/>
    <col min="32" max="32" width="9.75" style="362" customWidth="1"/>
    <col min="33" max="33" width="9.125" style="362" customWidth="1"/>
    <col min="34" max="37" width="9.625" style="362" customWidth="1"/>
    <col min="38" max="16384" width="9" style="362"/>
  </cols>
  <sheetData>
    <row r="1" spans="1:36" s="216" customFormat="1" ht="21" customHeight="1">
      <c r="C1" s="171" t="s">
        <v>63</v>
      </c>
      <c r="D1" s="217"/>
      <c r="E1" s="217"/>
      <c r="F1" s="217"/>
      <c r="G1" s="218"/>
      <c r="H1" s="218"/>
      <c r="I1" s="218"/>
      <c r="J1" s="218"/>
      <c r="K1" s="219"/>
      <c r="L1" s="219"/>
      <c r="M1" s="219"/>
      <c r="N1" s="219"/>
      <c r="O1" s="219"/>
      <c r="P1" s="219"/>
      <c r="Q1" s="219"/>
      <c r="R1" s="219"/>
      <c r="S1" s="219"/>
      <c r="T1" s="219"/>
      <c r="U1" s="219"/>
      <c r="V1" s="219"/>
      <c r="W1" s="219"/>
      <c r="X1" s="219"/>
      <c r="Y1" s="219"/>
      <c r="Z1" s="219"/>
      <c r="AA1" s="219"/>
      <c r="AB1" s="220"/>
      <c r="AC1" s="220"/>
      <c r="AD1" s="172"/>
      <c r="AE1" s="172"/>
      <c r="AF1" s="296"/>
      <c r="AG1" s="219"/>
      <c r="AH1" s="221"/>
      <c r="AI1" s="221"/>
      <c r="AJ1" s="221"/>
    </row>
    <row r="2" spans="1:36" s="216" customFormat="1" ht="18" customHeight="1">
      <c r="C2" s="222"/>
      <c r="D2" s="234"/>
      <c r="E2" s="223"/>
      <c r="F2" s="173"/>
      <c r="G2" s="321"/>
      <c r="H2" s="322"/>
      <c r="I2" s="322"/>
      <c r="J2" s="323"/>
      <c r="K2" s="224"/>
      <c r="L2" s="224"/>
      <c r="M2" s="224"/>
      <c r="N2" s="224"/>
      <c r="O2" s="773" t="s">
        <v>64</v>
      </c>
      <c r="P2" s="772"/>
      <c r="Q2" s="772"/>
      <c r="R2" s="772"/>
      <c r="S2" s="772"/>
      <c r="T2" s="772"/>
      <c r="U2" s="772"/>
      <c r="V2" s="774" t="s">
        <v>65</v>
      </c>
      <c r="W2" s="775"/>
      <c r="X2" s="775"/>
      <c r="Y2" s="775"/>
      <c r="Z2" s="775"/>
      <c r="AA2" s="740"/>
      <c r="AB2" s="772" t="s">
        <v>530</v>
      </c>
      <c r="AC2" s="772"/>
      <c r="AD2" s="174"/>
      <c r="AE2" s="174"/>
      <c r="AF2" s="174"/>
      <c r="AG2" s="174"/>
      <c r="AH2" s="225"/>
      <c r="AI2" s="225"/>
      <c r="AJ2" s="225"/>
    </row>
    <row r="3" spans="1:36" s="216" customFormat="1" ht="18" customHeight="1">
      <c r="C3" s="174" t="s">
        <v>66</v>
      </c>
      <c r="D3" s="776" t="s">
        <v>55</v>
      </c>
      <c r="E3" s="777"/>
      <c r="F3" s="174" t="s">
        <v>56</v>
      </c>
      <c r="G3" s="778" t="s">
        <v>786</v>
      </c>
      <c r="H3" s="779"/>
      <c r="I3" s="779"/>
      <c r="J3" s="780"/>
      <c r="K3" s="174" t="s">
        <v>331</v>
      </c>
      <c r="L3" s="174" t="s">
        <v>787</v>
      </c>
      <c r="M3" s="174" t="s">
        <v>332</v>
      </c>
      <c r="N3" s="174" t="s">
        <v>35</v>
      </c>
      <c r="O3" s="173" t="s">
        <v>333</v>
      </c>
      <c r="P3" s="173" t="s">
        <v>531</v>
      </c>
      <c r="Q3" s="173" t="s">
        <v>334</v>
      </c>
      <c r="R3" s="173" t="s">
        <v>533</v>
      </c>
      <c r="S3" s="173" t="s">
        <v>533</v>
      </c>
      <c r="T3" s="173" t="s">
        <v>336</v>
      </c>
      <c r="U3" s="173" t="s">
        <v>337</v>
      </c>
      <c r="V3" s="174" t="s">
        <v>36</v>
      </c>
      <c r="W3" s="174" t="s">
        <v>338</v>
      </c>
      <c r="X3" s="174" t="s">
        <v>339</v>
      </c>
      <c r="Y3" s="173" t="s">
        <v>37</v>
      </c>
      <c r="Z3" s="173" t="s">
        <v>204</v>
      </c>
      <c r="AA3" s="173" t="s">
        <v>720</v>
      </c>
      <c r="AB3" s="173" t="s">
        <v>20</v>
      </c>
      <c r="AC3" s="173" t="s">
        <v>19</v>
      </c>
      <c r="AD3" s="174" t="s">
        <v>42</v>
      </c>
      <c r="AE3" s="174" t="s">
        <v>42</v>
      </c>
      <c r="AF3" s="174" t="s">
        <v>340</v>
      </c>
      <c r="AG3" s="174" t="s">
        <v>341</v>
      </c>
      <c r="AH3" s="225"/>
      <c r="AI3" s="225"/>
      <c r="AJ3" s="225"/>
    </row>
    <row r="4" spans="1:36" s="216" customFormat="1" ht="18" customHeight="1">
      <c r="C4" s="174"/>
      <c r="D4" s="364"/>
      <c r="E4" s="365"/>
      <c r="F4" s="174"/>
      <c r="G4" s="324"/>
      <c r="H4" s="325"/>
      <c r="I4" s="325"/>
      <c r="J4" s="326"/>
      <c r="K4" s="174" t="s">
        <v>342</v>
      </c>
      <c r="L4" s="174" t="s">
        <v>43</v>
      </c>
      <c r="M4" s="174" t="s">
        <v>342</v>
      </c>
      <c r="N4" s="175" t="s">
        <v>44</v>
      </c>
      <c r="O4" s="174" t="s">
        <v>343</v>
      </c>
      <c r="P4" s="174"/>
      <c r="Q4" s="174" t="s">
        <v>343</v>
      </c>
      <c r="R4" s="174" t="s">
        <v>534</v>
      </c>
      <c r="S4" s="174" t="s">
        <v>534</v>
      </c>
      <c r="T4" s="174" t="s">
        <v>345</v>
      </c>
      <c r="U4" s="174" t="s">
        <v>346</v>
      </c>
      <c r="V4" s="174" t="s">
        <v>45</v>
      </c>
      <c r="W4" s="174" t="s">
        <v>347</v>
      </c>
      <c r="X4" s="174" t="s">
        <v>347</v>
      </c>
      <c r="Y4" s="174" t="s">
        <v>351</v>
      </c>
      <c r="Z4" s="174" t="s">
        <v>103</v>
      </c>
      <c r="AA4" s="174" t="s">
        <v>719</v>
      </c>
      <c r="AB4" s="174"/>
      <c r="AC4" s="174" t="s">
        <v>57</v>
      </c>
      <c r="AD4" s="174" t="s">
        <v>352</v>
      </c>
      <c r="AE4" s="174" t="s">
        <v>50</v>
      </c>
      <c r="AF4" s="175" t="s">
        <v>44</v>
      </c>
      <c r="AG4" s="174" t="s">
        <v>348</v>
      </c>
      <c r="AH4" s="225"/>
      <c r="AI4" s="225"/>
      <c r="AJ4" s="225"/>
    </row>
    <row r="5" spans="1:36" s="216" customFormat="1" ht="18" customHeight="1">
      <c r="C5" s="174" t="s">
        <v>414</v>
      </c>
      <c r="D5" s="364"/>
      <c r="E5" s="365"/>
      <c r="F5" s="174" t="s">
        <v>58</v>
      </c>
      <c r="G5" s="324"/>
      <c r="H5" s="325" t="s">
        <v>783</v>
      </c>
      <c r="I5" s="325" t="s">
        <v>784</v>
      </c>
      <c r="J5" s="326" t="s">
        <v>785</v>
      </c>
      <c r="K5" s="174" t="s">
        <v>178</v>
      </c>
      <c r="L5" s="174"/>
      <c r="M5" s="174"/>
      <c r="N5" s="175" t="s">
        <v>51</v>
      </c>
      <c r="O5" s="174" t="s">
        <v>345</v>
      </c>
      <c r="P5" s="174" t="s">
        <v>532</v>
      </c>
      <c r="Q5" s="174" t="s">
        <v>345</v>
      </c>
      <c r="R5" s="174" t="s">
        <v>532</v>
      </c>
      <c r="S5" s="174" t="s">
        <v>532</v>
      </c>
      <c r="T5" s="174" t="s">
        <v>349</v>
      </c>
      <c r="U5" s="174" t="s">
        <v>350</v>
      </c>
      <c r="V5" s="174" t="s">
        <v>346</v>
      </c>
      <c r="W5" s="174" t="s">
        <v>351</v>
      </c>
      <c r="X5" s="174" t="s">
        <v>351</v>
      </c>
      <c r="Y5" s="174" t="s">
        <v>353</v>
      </c>
      <c r="Z5" s="174" t="s">
        <v>205</v>
      </c>
      <c r="AA5" s="174" t="s">
        <v>410</v>
      </c>
      <c r="AB5" s="174" t="s">
        <v>59</v>
      </c>
      <c r="AC5" s="174" t="s">
        <v>60</v>
      </c>
      <c r="AD5" s="174" t="s">
        <v>175</v>
      </c>
      <c r="AE5" s="174" t="s">
        <v>175</v>
      </c>
      <c r="AF5" s="175" t="s">
        <v>51</v>
      </c>
      <c r="AG5" s="174" t="s">
        <v>352</v>
      </c>
      <c r="AH5" s="225"/>
      <c r="AI5" s="225"/>
      <c r="AJ5" s="225"/>
    </row>
    <row r="6" spans="1:36" s="216" customFormat="1" ht="18" customHeight="1">
      <c r="A6" s="216" t="s">
        <v>413</v>
      </c>
      <c r="B6" s="216" t="s">
        <v>61</v>
      </c>
      <c r="C6" s="226"/>
      <c r="D6" s="363"/>
      <c r="E6" s="227"/>
      <c r="F6" s="174"/>
      <c r="G6" s="324"/>
      <c r="H6" s="325"/>
      <c r="I6" s="325"/>
      <c r="J6" s="326"/>
      <c r="K6" s="174" t="s">
        <v>415</v>
      </c>
      <c r="L6" s="174" t="s">
        <v>415</v>
      </c>
      <c r="M6" s="174" t="s">
        <v>415</v>
      </c>
      <c r="N6" s="174" t="s">
        <v>190</v>
      </c>
      <c r="O6" s="174" t="s">
        <v>780</v>
      </c>
      <c r="P6" s="174"/>
      <c r="Q6" s="174"/>
      <c r="R6" s="174" t="s">
        <v>535</v>
      </c>
      <c r="S6" s="176" t="s">
        <v>536</v>
      </c>
      <c r="T6" s="174" t="s">
        <v>345</v>
      </c>
      <c r="U6" s="174"/>
      <c r="V6" s="174" t="s">
        <v>54</v>
      </c>
      <c r="W6" s="174" t="s">
        <v>353</v>
      </c>
      <c r="X6" s="174" t="s">
        <v>353</v>
      </c>
      <c r="Y6" s="174"/>
      <c r="Z6" s="174"/>
      <c r="AA6" s="174"/>
      <c r="AB6" s="174"/>
      <c r="AC6" s="174" t="s">
        <v>191</v>
      </c>
      <c r="AD6" s="174" t="s">
        <v>190</v>
      </c>
      <c r="AE6" s="174" t="s">
        <v>190</v>
      </c>
      <c r="AF6" s="174" t="s">
        <v>190</v>
      </c>
      <c r="AG6" s="174" t="s">
        <v>192</v>
      </c>
    </row>
    <row r="7" spans="1:36" s="216" customFormat="1" ht="22.5" customHeight="1">
      <c r="A7" s="177" t="s">
        <v>442</v>
      </c>
      <c r="B7" s="178" t="s">
        <v>443</v>
      </c>
      <c r="C7" s="178">
        <v>1</v>
      </c>
      <c r="D7" s="380" t="s">
        <v>361</v>
      </c>
      <c r="E7" s="451" t="s">
        <v>709</v>
      </c>
      <c r="F7" s="451" t="s">
        <v>707</v>
      </c>
      <c r="G7" s="381" t="s">
        <v>781</v>
      </c>
      <c r="H7" s="382">
        <v>48</v>
      </c>
      <c r="I7" s="382">
        <v>3</v>
      </c>
      <c r="J7" s="383">
        <v>31</v>
      </c>
      <c r="K7" s="384"/>
      <c r="L7" s="538">
        <v>586</v>
      </c>
      <c r="M7" s="384">
        <v>586</v>
      </c>
      <c r="N7" s="384"/>
      <c r="O7" s="179"/>
      <c r="P7" s="179"/>
      <c r="Q7" s="179"/>
      <c r="R7" s="179">
        <v>1</v>
      </c>
      <c r="S7" s="179"/>
      <c r="T7" s="179"/>
      <c r="U7" s="179"/>
      <c r="V7" s="538">
        <v>1</v>
      </c>
      <c r="W7" s="179"/>
      <c r="X7" s="179"/>
      <c r="Y7" s="179"/>
      <c r="Z7" s="179"/>
      <c r="AA7" s="179"/>
      <c r="AB7" s="451" t="s">
        <v>1291</v>
      </c>
      <c r="AC7" s="384">
        <v>1000</v>
      </c>
      <c r="AD7" s="384">
        <v>58110</v>
      </c>
      <c r="AE7" s="384">
        <v>55433</v>
      </c>
      <c r="AF7" s="384">
        <v>180</v>
      </c>
      <c r="AG7" s="177">
        <f>AF7*1000/M7</f>
        <v>307.16723549488057</v>
      </c>
    </row>
    <row r="8" spans="1:36" s="216" customFormat="1" ht="22.5" customHeight="1">
      <c r="A8" s="177" t="s">
        <v>442</v>
      </c>
      <c r="B8" s="178" t="s">
        <v>443</v>
      </c>
      <c r="C8" s="178">
        <v>2</v>
      </c>
      <c r="D8" s="380" t="s">
        <v>361</v>
      </c>
      <c r="E8" s="451" t="s">
        <v>710</v>
      </c>
      <c r="F8" s="451" t="s">
        <v>707</v>
      </c>
      <c r="G8" s="381" t="s">
        <v>781</v>
      </c>
      <c r="H8" s="382">
        <v>48</v>
      </c>
      <c r="I8" s="382">
        <v>8</v>
      </c>
      <c r="J8" s="383">
        <v>31</v>
      </c>
      <c r="K8" s="384"/>
      <c r="L8" s="384">
        <v>1416</v>
      </c>
      <c r="M8" s="384">
        <v>1416</v>
      </c>
      <c r="N8" s="384"/>
      <c r="O8" s="179"/>
      <c r="P8" s="179"/>
      <c r="Q8" s="179"/>
      <c r="R8" s="179">
        <v>1</v>
      </c>
      <c r="S8" s="179"/>
      <c r="T8" s="179"/>
      <c r="U8" s="179"/>
      <c r="V8" s="538">
        <v>1</v>
      </c>
      <c r="W8" s="179"/>
      <c r="X8" s="179"/>
      <c r="Y8" s="179"/>
      <c r="Z8" s="179"/>
      <c r="AA8" s="179"/>
      <c r="AB8" s="646" t="s">
        <v>1437</v>
      </c>
      <c r="AC8" s="384">
        <v>1100</v>
      </c>
      <c r="AD8" s="384">
        <v>231960</v>
      </c>
      <c r="AE8" s="384">
        <v>208166</v>
      </c>
      <c r="AF8" s="384">
        <v>718</v>
      </c>
      <c r="AG8" s="177">
        <f>AF8*1000/M8</f>
        <v>507.06214689265539</v>
      </c>
    </row>
    <row r="9" spans="1:36" s="216" customFormat="1" ht="22.5" customHeight="1">
      <c r="A9" s="177" t="s">
        <v>442</v>
      </c>
      <c r="B9" s="178" t="s">
        <v>443</v>
      </c>
      <c r="C9" s="178">
        <v>3</v>
      </c>
      <c r="D9" s="380" t="s">
        <v>361</v>
      </c>
      <c r="E9" s="451" t="s">
        <v>711</v>
      </c>
      <c r="F9" s="451" t="s">
        <v>701</v>
      </c>
      <c r="G9" s="381" t="s">
        <v>781</v>
      </c>
      <c r="H9" s="382">
        <v>48</v>
      </c>
      <c r="I9" s="382">
        <v>3</v>
      </c>
      <c r="J9" s="383">
        <v>31</v>
      </c>
      <c r="K9" s="384"/>
      <c r="L9" s="538">
        <v>731</v>
      </c>
      <c r="M9" s="384">
        <v>731</v>
      </c>
      <c r="N9" s="615"/>
      <c r="O9" s="179"/>
      <c r="P9" s="179"/>
      <c r="Q9" s="179"/>
      <c r="R9" s="179"/>
      <c r="S9" s="179">
        <v>1</v>
      </c>
      <c r="T9" s="179"/>
      <c r="U9" s="179"/>
      <c r="V9" s="538">
        <v>1</v>
      </c>
      <c r="W9" s="179"/>
      <c r="X9" s="179"/>
      <c r="Y9" s="179"/>
      <c r="Z9" s="179"/>
      <c r="AA9" s="179"/>
      <c r="AB9" s="543" t="s">
        <v>1291</v>
      </c>
      <c r="AC9" s="384">
        <v>700</v>
      </c>
      <c r="AD9" s="384">
        <v>45547</v>
      </c>
      <c r="AE9" s="384">
        <v>38301</v>
      </c>
      <c r="AF9" s="384">
        <v>141</v>
      </c>
      <c r="AG9" s="177">
        <f>AF9*1000/M9</f>
        <v>192.88645690834474</v>
      </c>
    </row>
    <row r="10" spans="1:36" s="216" customFormat="1" ht="22.5" customHeight="1">
      <c r="A10" s="177" t="s">
        <v>446</v>
      </c>
      <c r="B10" s="178" t="s">
        <v>448</v>
      </c>
      <c r="C10" s="178">
        <v>4</v>
      </c>
      <c r="D10" s="380" t="s">
        <v>375</v>
      </c>
      <c r="E10" s="451" t="s">
        <v>714</v>
      </c>
      <c r="F10" s="514" t="s">
        <v>707</v>
      </c>
      <c r="G10" s="381" t="s">
        <v>782</v>
      </c>
      <c r="H10" s="382">
        <v>3</v>
      </c>
      <c r="I10" s="382">
        <v>1</v>
      </c>
      <c r="J10" s="383">
        <v>14</v>
      </c>
      <c r="K10" s="384">
        <v>300</v>
      </c>
      <c r="L10" s="384">
        <v>229</v>
      </c>
      <c r="M10" s="614">
        <v>229</v>
      </c>
      <c r="N10" s="618">
        <v>90</v>
      </c>
      <c r="O10" s="179"/>
      <c r="P10" s="179"/>
      <c r="Q10" s="179"/>
      <c r="R10" s="179">
        <v>1</v>
      </c>
      <c r="S10" s="179"/>
      <c r="T10" s="179"/>
      <c r="U10" s="179"/>
      <c r="V10" s="538">
        <v>1</v>
      </c>
      <c r="W10" s="179"/>
      <c r="X10" s="179"/>
      <c r="Y10" s="179"/>
      <c r="Z10" s="179"/>
      <c r="AA10" s="179"/>
      <c r="AB10" s="451" t="s">
        <v>1029</v>
      </c>
      <c r="AC10" s="384">
        <v>1000</v>
      </c>
      <c r="AD10" s="384">
        <v>22773</v>
      </c>
      <c r="AE10" s="384">
        <v>21450</v>
      </c>
      <c r="AF10" s="384">
        <v>83</v>
      </c>
      <c r="AG10" s="177">
        <f t="shared" ref="AG10:AG16" si="0">AF10*1000/M10</f>
        <v>362.44541484716154</v>
      </c>
    </row>
    <row r="11" spans="1:36" s="216" customFormat="1" ht="22.5" customHeight="1">
      <c r="A11" s="177" t="s">
        <v>446</v>
      </c>
      <c r="B11" s="178" t="s">
        <v>448</v>
      </c>
      <c r="C11" s="178">
        <v>5</v>
      </c>
      <c r="D11" s="380" t="s">
        <v>207</v>
      </c>
      <c r="E11" s="451" t="s">
        <v>716</v>
      </c>
      <c r="F11" s="451" t="s">
        <v>715</v>
      </c>
      <c r="G11" s="381" t="s">
        <v>782</v>
      </c>
      <c r="H11" s="382">
        <v>26</v>
      </c>
      <c r="I11" s="382">
        <v>3</v>
      </c>
      <c r="J11" s="383">
        <v>31</v>
      </c>
      <c r="K11" s="384">
        <v>4049</v>
      </c>
      <c r="L11" s="384">
        <v>3785</v>
      </c>
      <c r="M11" s="614">
        <v>3785</v>
      </c>
      <c r="N11" s="617">
        <v>1950</v>
      </c>
      <c r="O11" s="179"/>
      <c r="P11" s="179"/>
      <c r="Q11" s="179">
        <v>3</v>
      </c>
      <c r="R11" s="179"/>
      <c r="S11" s="179"/>
      <c r="T11" s="179"/>
      <c r="U11" s="179"/>
      <c r="V11" s="179"/>
      <c r="W11" s="538">
        <v>2</v>
      </c>
      <c r="X11" s="179"/>
      <c r="Y11" s="538">
        <v>1</v>
      </c>
      <c r="Z11" s="179"/>
      <c r="AA11" s="179"/>
      <c r="AB11" s="451" t="s">
        <v>1029</v>
      </c>
      <c r="AC11" s="384">
        <v>2160</v>
      </c>
      <c r="AD11" s="384">
        <v>613072</v>
      </c>
      <c r="AE11" s="384">
        <v>466720</v>
      </c>
      <c r="AF11" s="384">
        <v>1700</v>
      </c>
      <c r="AG11" s="177">
        <f t="shared" si="0"/>
        <v>449.14134742404229</v>
      </c>
    </row>
    <row r="12" spans="1:36" s="216" customFormat="1" ht="22.5" customHeight="1">
      <c r="A12" s="177" t="s">
        <v>446</v>
      </c>
      <c r="B12" s="178" t="s">
        <v>448</v>
      </c>
      <c r="C12" s="178">
        <v>6</v>
      </c>
      <c r="D12" s="380" t="s">
        <v>207</v>
      </c>
      <c r="E12" s="451" t="s">
        <v>712</v>
      </c>
      <c r="F12" s="451" t="s">
        <v>715</v>
      </c>
      <c r="G12" s="381" t="s">
        <v>782</v>
      </c>
      <c r="H12" s="382">
        <v>3</v>
      </c>
      <c r="I12" s="382">
        <v>6</v>
      </c>
      <c r="J12" s="383">
        <v>11</v>
      </c>
      <c r="K12" s="384">
        <v>4559</v>
      </c>
      <c r="L12" s="384">
        <v>2659</v>
      </c>
      <c r="M12" s="614">
        <v>2659</v>
      </c>
      <c r="N12" s="617">
        <v>1160</v>
      </c>
      <c r="O12" s="179"/>
      <c r="P12" s="179"/>
      <c r="Q12" s="179">
        <v>3</v>
      </c>
      <c r="R12" s="179"/>
      <c r="S12" s="179"/>
      <c r="T12" s="179"/>
      <c r="U12" s="179"/>
      <c r="V12" s="179"/>
      <c r="W12" s="179"/>
      <c r="X12" s="538">
        <v>3</v>
      </c>
      <c r="Y12" s="179"/>
      <c r="Z12" s="179"/>
      <c r="AA12" s="179"/>
      <c r="AB12" s="451" t="s">
        <v>1029</v>
      </c>
      <c r="AC12" s="384">
        <v>2160</v>
      </c>
      <c r="AD12" s="384">
        <v>336269</v>
      </c>
      <c r="AE12" s="384">
        <v>296088</v>
      </c>
      <c r="AF12" s="384">
        <v>1145</v>
      </c>
      <c r="AG12" s="177">
        <f t="shared" si="0"/>
        <v>430.61301241068071</v>
      </c>
    </row>
    <row r="13" spans="1:36" s="216" customFormat="1" ht="22.5" customHeight="1">
      <c r="A13" s="177" t="s">
        <v>446</v>
      </c>
      <c r="B13" s="178" t="s">
        <v>448</v>
      </c>
      <c r="C13" s="178">
        <v>7</v>
      </c>
      <c r="D13" s="380" t="s">
        <v>207</v>
      </c>
      <c r="E13" s="451" t="s">
        <v>717</v>
      </c>
      <c r="F13" s="451" t="s">
        <v>715</v>
      </c>
      <c r="G13" s="381" t="s">
        <v>782</v>
      </c>
      <c r="H13" s="382">
        <v>16</v>
      </c>
      <c r="I13" s="382">
        <v>3</v>
      </c>
      <c r="J13" s="383">
        <v>31</v>
      </c>
      <c r="K13" s="384">
        <v>136</v>
      </c>
      <c r="L13" s="384">
        <v>77</v>
      </c>
      <c r="M13" s="614">
        <v>77</v>
      </c>
      <c r="N13" s="617">
        <v>66</v>
      </c>
      <c r="O13" s="179"/>
      <c r="P13" s="179"/>
      <c r="Q13" s="179"/>
      <c r="R13" s="179">
        <v>1</v>
      </c>
      <c r="S13" s="179"/>
      <c r="T13" s="179"/>
      <c r="U13" s="179"/>
      <c r="V13" s="179"/>
      <c r="W13" s="179"/>
      <c r="X13" s="179"/>
      <c r="Y13" s="538">
        <v>1</v>
      </c>
      <c r="Z13" s="179"/>
      <c r="AA13" s="179"/>
      <c r="AB13" s="451" t="s">
        <v>1029</v>
      </c>
      <c r="AC13" s="384">
        <v>2160</v>
      </c>
      <c r="AD13" s="384">
        <v>8239</v>
      </c>
      <c r="AE13" s="384">
        <v>7296</v>
      </c>
      <c r="AF13" s="384">
        <v>52</v>
      </c>
      <c r="AG13" s="177">
        <f t="shared" si="0"/>
        <v>675.32467532467535</v>
      </c>
    </row>
    <row r="14" spans="1:36" s="216" customFormat="1" ht="22.5" customHeight="1">
      <c r="A14" s="177" t="s">
        <v>446</v>
      </c>
      <c r="B14" s="178" t="s">
        <v>448</v>
      </c>
      <c r="C14" s="178">
        <v>8</v>
      </c>
      <c r="D14" s="380" t="s">
        <v>207</v>
      </c>
      <c r="E14" s="451" t="s">
        <v>708</v>
      </c>
      <c r="F14" s="451" t="s">
        <v>715</v>
      </c>
      <c r="G14" s="381" t="s">
        <v>782</v>
      </c>
      <c r="H14" s="382">
        <v>11</v>
      </c>
      <c r="I14" s="382">
        <v>1</v>
      </c>
      <c r="J14" s="383">
        <v>28</v>
      </c>
      <c r="K14" s="384">
        <v>3156</v>
      </c>
      <c r="L14" s="384">
        <v>2270</v>
      </c>
      <c r="M14" s="614">
        <v>2270</v>
      </c>
      <c r="N14" s="617">
        <v>2276</v>
      </c>
      <c r="O14" s="179"/>
      <c r="P14" s="179"/>
      <c r="Q14" s="179">
        <v>1</v>
      </c>
      <c r="R14" s="179"/>
      <c r="S14" s="179"/>
      <c r="T14" s="179"/>
      <c r="U14" s="179"/>
      <c r="V14" s="179"/>
      <c r="W14" s="179"/>
      <c r="X14" s="538">
        <v>1</v>
      </c>
      <c r="Y14" s="179"/>
      <c r="Z14" s="179"/>
      <c r="AA14" s="179"/>
      <c r="AB14" s="451" t="s">
        <v>1029</v>
      </c>
      <c r="AC14" s="384">
        <v>2160</v>
      </c>
      <c r="AD14" s="384">
        <v>579182</v>
      </c>
      <c r="AE14" s="384">
        <v>455342</v>
      </c>
      <c r="AF14" s="384">
        <v>2148</v>
      </c>
      <c r="AG14" s="177">
        <f t="shared" si="0"/>
        <v>946.25550660792953</v>
      </c>
    </row>
    <row r="15" spans="1:36" s="216" customFormat="1" ht="22.5" customHeight="1">
      <c r="A15" s="177" t="s">
        <v>446</v>
      </c>
      <c r="B15" s="178" t="s">
        <v>448</v>
      </c>
      <c r="C15" s="178">
        <v>9</v>
      </c>
      <c r="D15" s="380" t="s">
        <v>207</v>
      </c>
      <c r="E15" s="451" t="s">
        <v>713</v>
      </c>
      <c r="F15" s="451" t="s">
        <v>715</v>
      </c>
      <c r="G15" s="381" t="s">
        <v>782</v>
      </c>
      <c r="H15" s="382">
        <v>16</v>
      </c>
      <c r="I15" s="382">
        <v>3</v>
      </c>
      <c r="J15" s="383">
        <v>31</v>
      </c>
      <c r="K15" s="384">
        <v>1455</v>
      </c>
      <c r="L15" s="384">
        <v>951</v>
      </c>
      <c r="M15" s="614">
        <v>951</v>
      </c>
      <c r="N15" s="617">
        <v>728</v>
      </c>
      <c r="O15" s="179"/>
      <c r="P15" s="179"/>
      <c r="Q15" s="179">
        <v>1</v>
      </c>
      <c r="R15" s="179"/>
      <c r="S15" s="179"/>
      <c r="T15" s="179"/>
      <c r="U15" s="179"/>
      <c r="V15" s="179"/>
      <c r="W15" s="179"/>
      <c r="X15" s="538">
        <v>1</v>
      </c>
      <c r="Y15" s="179"/>
      <c r="Z15" s="179"/>
      <c r="AA15" s="179"/>
      <c r="AB15" s="451" t="s">
        <v>1029</v>
      </c>
      <c r="AC15" s="384">
        <v>2160</v>
      </c>
      <c r="AD15" s="384">
        <v>144171</v>
      </c>
      <c r="AE15" s="384">
        <v>111046</v>
      </c>
      <c r="AF15" s="384">
        <v>634</v>
      </c>
      <c r="AG15" s="177">
        <f t="shared" si="0"/>
        <v>666.66666666666663</v>
      </c>
    </row>
    <row r="16" spans="1:36" s="216" customFormat="1" ht="22.5" customHeight="1">
      <c r="A16" s="177" t="s">
        <v>446</v>
      </c>
      <c r="B16" s="178" t="s">
        <v>448</v>
      </c>
      <c r="C16" s="178">
        <v>10</v>
      </c>
      <c r="D16" s="380" t="s">
        <v>207</v>
      </c>
      <c r="E16" s="451" t="s">
        <v>718</v>
      </c>
      <c r="F16" s="451" t="s">
        <v>715</v>
      </c>
      <c r="G16" s="381" t="s">
        <v>782</v>
      </c>
      <c r="H16" s="382">
        <v>15</v>
      </c>
      <c r="I16" s="382">
        <v>3</v>
      </c>
      <c r="J16" s="383">
        <v>31</v>
      </c>
      <c r="K16" s="384">
        <v>3456</v>
      </c>
      <c r="L16" s="384">
        <v>2485</v>
      </c>
      <c r="M16" s="614">
        <v>2485</v>
      </c>
      <c r="N16" s="617">
        <v>1700</v>
      </c>
      <c r="O16" s="179"/>
      <c r="P16" s="179"/>
      <c r="Q16" s="179"/>
      <c r="R16" s="179">
        <v>2</v>
      </c>
      <c r="S16" s="179"/>
      <c r="T16" s="179"/>
      <c r="U16" s="179"/>
      <c r="V16" s="179"/>
      <c r="W16" s="179"/>
      <c r="X16" s="179"/>
      <c r="Y16" s="538">
        <v>2</v>
      </c>
      <c r="Z16" s="179"/>
      <c r="AA16" s="179"/>
      <c r="AB16" s="451" t="s">
        <v>1029</v>
      </c>
      <c r="AC16" s="384">
        <v>2160</v>
      </c>
      <c r="AD16" s="384">
        <v>405617</v>
      </c>
      <c r="AE16" s="384">
        <v>314322</v>
      </c>
      <c r="AF16" s="384">
        <v>1675</v>
      </c>
      <c r="AG16" s="177">
        <f t="shared" si="0"/>
        <v>674.04426559356136</v>
      </c>
    </row>
    <row r="17" spans="1:36" s="216" customFormat="1" ht="22.5" customHeight="1">
      <c r="A17" s="180"/>
      <c r="B17" s="180" t="s">
        <v>459</v>
      </c>
      <c r="C17" s="178">
        <v>11</v>
      </c>
      <c r="D17" s="380" t="s">
        <v>386</v>
      </c>
      <c r="E17" s="451" t="s">
        <v>700</v>
      </c>
      <c r="F17" s="451" t="s">
        <v>701</v>
      </c>
      <c r="G17" s="381" t="s">
        <v>781</v>
      </c>
      <c r="H17" s="382">
        <v>50</v>
      </c>
      <c r="I17" s="382">
        <v>8</v>
      </c>
      <c r="J17" s="383">
        <v>9</v>
      </c>
      <c r="K17" s="384"/>
      <c r="L17" s="538">
        <v>144</v>
      </c>
      <c r="M17" s="384">
        <v>144</v>
      </c>
      <c r="N17" s="616"/>
      <c r="O17" s="179"/>
      <c r="P17" s="179"/>
      <c r="Q17" s="179"/>
      <c r="R17" s="179"/>
      <c r="S17" s="179">
        <v>1</v>
      </c>
      <c r="T17" s="179"/>
      <c r="U17" s="179"/>
      <c r="V17" s="538">
        <v>1</v>
      </c>
      <c r="W17" s="179"/>
      <c r="X17" s="179"/>
      <c r="Y17" s="179"/>
      <c r="Z17" s="179"/>
      <c r="AA17" s="179"/>
      <c r="AB17" s="543" t="s">
        <v>1291</v>
      </c>
      <c r="AC17" s="384">
        <v>600</v>
      </c>
      <c r="AD17" s="384">
        <v>34000</v>
      </c>
      <c r="AE17" s="384">
        <v>28023</v>
      </c>
      <c r="AF17" s="384">
        <v>94</v>
      </c>
      <c r="AG17" s="177">
        <f t="shared" ref="AG17:AG23" si="1">AF17*1000/M17</f>
        <v>652.77777777777783</v>
      </c>
    </row>
    <row r="18" spans="1:36" s="216" customFormat="1" ht="22.5" customHeight="1">
      <c r="A18" s="180"/>
      <c r="B18" s="180" t="s">
        <v>459</v>
      </c>
      <c r="C18" s="178">
        <v>12</v>
      </c>
      <c r="D18" s="380" t="s">
        <v>386</v>
      </c>
      <c r="E18" s="451" t="s">
        <v>702</v>
      </c>
      <c r="F18" s="451" t="s">
        <v>701</v>
      </c>
      <c r="G18" s="381" t="s">
        <v>781</v>
      </c>
      <c r="H18" s="382">
        <v>50</v>
      </c>
      <c r="I18" s="382">
        <v>8</v>
      </c>
      <c r="J18" s="383">
        <v>9</v>
      </c>
      <c r="K18" s="384"/>
      <c r="L18" s="538">
        <v>93</v>
      </c>
      <c r="M18" s="384">
        <v>93</v>
      </c>
      <c r="N18" s="384"/>
      <c r="O18" s="179"/>
      <c r="P18" s="179"/>
      <c r="Q18" s="179"/>
      <c r="R18" s="179"/>
      <c r="S18" s="179">
        <v>1</v>
      </c>
      <c r="T18" s="179"/>
      <c r="U18" s="179"/>
      <c r="V18" s="538">
        <v>1</v>
      </c>
      <c r="W18" s="179"/>
      <c r="X18" s="179"/>
      <c r="Y18" s="179"/>
      <c r="Z18" s="179"/>
      <c r="AA18" s="179"/>
      <c r="AB18" s="543" t="s">
        <v>1291</v>
      </c>
      <c r="AC18" s="384">
        <v>2000</v>
      </c>
      <c r="AD18" s="384">
        <v>22296</v>
      </c>
      <c r="AE18" s="384">
        <v>22296</v>
      </c>
      <c r="AF18" s="384">
        <v>62</v>
      </c>
      <c r="AG18" s="177">
        <f t="shared" si="1"/>
        <v>666.66666666666663</v>
      </c>
    </row>
    <row r="19" spans="1:36" s="216" customFormat="1" ht="22.5" customHeight="1">
      <c r="A19" s="180"/>
      <c r="B19" s="180" t="s">
        <v>459</v>
      </c>
      <c r="C19" s="178">
        <v>13</v>
      </c>
      <c r="D19" s="380" t="s">
        <v>386</v>
      </c>
      <c r="E19" s="451" t="s">
        <v>703</v>
      </c>
      <c r="F19" s="451" t="s">
        <v>701</v>
      </c>
      <c r="G19" s="381" t="s">
        <v>781</v>
      </c>
      <c r="H19" s="382">
        <v>50</v>
      </c>
      <c r="I19" s="382">
        <v>8</v>
      </c>
      <c r="J19" s="383">
        <v>9</v>
      </c>
      <c r="K19" s="384"/>
      <c r="L19" s="538">
        <v>536</v>
      </c>
      <c r="M19" s="384">
        <v>536</v>
      </c>
      <c r="N19" s="384"/>
      <c r="O19" s="179"/>
      <c r="P19" s="179"/>
      <c r="Q19" s="179"/>
      <c r="R19" s="179"/>
      <c r="S19" s="179">
        <v>3</v>
      </c>
      <c r="T19" s="179"/>
      <c r="U19" s="179"/>
      <c r="V19" s="538">
        <v>3</v>
      </c>
      <c r="W19" s="179"/>
      <c r="X19" s="179"/>
      <c r="Y19" s="179"/>
      <c r="Z19" s="179"/>
      <c r="AA19" s="179"/>
      <c r="AB19" s="543" t="s">
        <v>1291</v>
      </c>
      <c r="AC19" s="384">
        <v>1150</v>
      </c>
      <c r="AD19" s="384">
        <v>84354</v>
      </c>
      <c r="AE19" s="384">
        <v>84354</v>
      </c>
      <c r="AF19" s="384">
        <v>300</v>
      </c>
      <c r="AG19" s="177">
        <f t="shared" si="1"/>
        <v>559.70149253731347</v>
      </c>
    </row>
    <row r="20" spans="1:36" s="216" customFormat="1" ht="22.5" customHeight="1">
      <c r="A20" s="180"/>
      <c r="B20" s="180" t="s">
        <v>459</v>
      </c>
      <c r="C20" s="178">
        <v>14</v>
      </c>
      <c r="D20" s="380" t="s">
        <v>386</v>
      </c>
      <c r="E20" s="451" t="s">
        <v>704</v>
      </c>
      <c r="F20" s="451" t="s">
        <v>701</v>
      </c>
      <c r="G20" s="381" t="s">
        <v>781</v>
      </c>
      <c r="H20" s="382">
        <v>50</v>
      </c>
      <c r="I20" s="382">
        <v>8</v>
      </c>
      <c r="J20" s="383">
        <v>9</v>
      </c>
      <c r="K20" s="384"/>
      <c r="L20" s="538">
        <v>165</v>
      </c>
      <c r="M20" s="384">
        <v>165</v>
      </c>
      <c r="N20" s="384"/>
      <c r="O20" s="179"/>
      <c r="P20" s="179"/>
      <c r="Q20" s="179"/>
      <c r="R20" s="179"/>
      <c r="S20" s="179">
        <v>1</v>
      </c>
      <c r="T20" s="179"/>
      <c r="U20" s="179"/>
      <c r="V20" s="538">
        <v>1</v>
      </c>
      <c r="W20" s="179"/>
      <c r="X20" s="179"/>
      <c r="Y20" s="179"/>
      <c r="Z20" s="179"/>
      <c r="AA20" s="179"/>
      <c r="AB20" s="543" t="s">
        <v>1291</v>
      </c>
      <c r="AC20" s="384">
        <v>1250</v>
      </c>
      <c r="AD20" s="384">
        <v>30126</v>
      </c>
      <c r="AE20" s="384">
        <v>30126</v>
      </c>
      <c r="AF20" s="384">
        <v>83</v>
      </c>
      <c r="AG20" s="177">
        <f t="shared" si="1"/>
        <v>503.030303030303</v>
      </c>
    </row>
    <row r="21" spans="1:36" s="216" customFormat="1" ht="22.5" customHeight="1">
      <c r="A21" s="180"/>
      <c r="B21" s="180" t="s">
        <v>459</v>
      </c>
      <c r="C21" s="178">
        <v>15</v>
      </c>
      <c r="D21" s="380" t="s">
        <v>386</v>
      </c>
      <c r="E21" s="451" t="s">
        <v>705</v>
      </c>
      <c r="F21" s="451" t="s">
        <v>701</v>
      </c>
      <c r="G21" s="381" t="s">
        <v>781</v>
      </c>
      <c r="H21" s="382">
        <v>50</v>
      </c>
      <c r="I21" s="382">
        <v>8</v>
      </c>
      <c r="J21" s="383">
        <v>9</v>
      </c>
      <c r="K21" s="384"/>
      <c r="L21" s="538">
        <v>181</v>
      </c>
      <c r="M21" s="384">
        <v>181</v>
      </c>
      <c r="N21" s="384"/>
      <c r="O21" s="179"/>
      <c r="P21" s="179"/>
      <c r="Q21" s="179"/>
      <c r="R21" s="179"/>
      <c r="S21" s="179">
        <v>2</v>
      </c>
      <c r="T21" s="179"/>
      <c r="U21" s="179"/>
      <c r="V21" s="538">
        <v>1</v>
      </c>
      <c r="W21" s="179"/>
      <c r="X21" s="179"/>
      <c r="Y21" s="179"/>
      <c r="Z21" s="179"/>
      <c r="AA21" s="179"/>
      <c r="AB21" s="543" t="s">
        <v>1291</v>
      </c>
      <c r="AC21" s="384">
        <v>1000</v>
      </c>
      <c r="AD21" s="384">
        <v>54181</v>
      </c>
      <c r="AE21" s="384">
        <v>54178</v>
      </c>
      <c r="AF21" s="384">
        <v>149</v>
      </c>
      <c r="AG21" s="177">
        <f>AF21*1000/M21</f>
        <v>823.20441988950279</v>
      </c>
    </row>
    <row r="22" spans="1:36" s="216" customFormat="1" ht="22.5" customHeight="1" thickBot="1">
      <c r="A22" s="180"/>
      <c r="B22" s="180" t="s">
        <v>459</v>
      </c>
      <c r="C22" s="178">
        <v>16</v>
      </c>
      <c r="D22" s="380" t="s">
        <v>386</v>
      </c>
      <c r="E22" s="451" t="s">
        <v>706</v>
      </c>
      <c r="F22" s="451" t="s">
        <v>701</v>
      </c>
      <c r="G22" s="385" t="s">
        <v>781</v>
      </c>
      <c r="H22" s="386">
        <v>43</v>
      </c>
      <c r="I22" s="386">
        <v>4</v>
      </c>
      <c r="J22" s="387">
        <v>13</v>
      </c>
      <c r="K22" s="384"/>
      <c r="L22" s="538">
        <v>165</v>
      </c>
      <c r="M22" s="384">
        <v>165</v>
      </c>
      <c r="N22" s="384"/>
      <c r="O22" s="179"/>
      <c r="P22" s="179"/>
      <c r="Q22" s="179"/>
      <c r="R22" s="179"/>
      <c r="S22" s="179">
        <v>1</v>
      </c>
      <c r="T22" s="179"/>
      <c r="U22" s="179"/>
      <c r="V22" s="538">
        <v>1</v>
      </c>
      <c r="W22" s="179"/>
      <c r="X22" s="179"/>
      <c r="Y22" s="179"/>
      <c r="Z22" s="179"/>
      <c r="AA22" s="179"/>
      <c r="AB22" s="451" t="s">
        <v>1291</v>
      </c>
      <c r="AC22" s="384">
        <v>840</v>
      </c>
      <c r="AD22" s="384">
        <v>34455</v>
      </c>
      <c r="AE22" s="384">
        <v>34455</v>
      </c>
      <c r="AF22" s="384">
        <v>150</v>
      </c>
      <c r="AG22" s="181">
        <f t="shared" si="1"/>
        <v>909.09090909090912</v>
      </c>
    </row>
    <row r="23" spans="1:36" s="216" customFormat="1" ht="22.5" customHeight="1" thickTop="1">
      <c r="A23" s="362"/>
      <c r="B23" s="362"/>
      <c r="C23" s="228"/>
      <c r="D23" s="229"/>
      <c r="E23" s="229"/>
      <c r="F23" s="229"/>
      <c r="G23" s="769"/>
      <c r="H23" s="770"/>
      <c r="I23" s="770"/>
      <c r="J23" s="771"/>
      <c r="K23" s="183">
        <f t="shared" ref="K23:AA23" si="2">SUM(K7:K22)</f>
        <v>17111</v>
      </c>
      <c r="L23" s="183">
        <f t="shared" si="2"/>
        <v>16473</v>
      </c>
      <c r="M23" s="183">
        <f t="shared" si="2"/>
        <v>16473</v>
      </c>
      <c r="N23" s="183">
        <f t="shared" si="2"/>
        <v>7970</v>
      </c>
      <c r="O23" s="184">
        <f t="shared" si="2"/>
        <v>0</v>
      </c>
      <c r="P23" s="184">
        <f t="shared" si="2"/>
        <v>0</v>
      </c>
      <c r="Q23" s="184">
        <f t="shared" si="2"/>
        <v>8</v>
      </c>
      <c r="R23" s="184">
        <f t="shared" si="2"/>
        <v>6</v>
      </c>
      <c r="S23" s="184">
        <f t="shared" si="2"/>
        <v>10</v>
      </c>
      <c r="T23" s="184">
        <f t="shared" si="2"/>
        <v>0</v>
      </c>
      <c r="U23" s="184">
        <f t="shared" si="2"/>
        <v>0</v>
      </c>
      <c r="V23" s="184">
        <f t="shared" si="2"/>
        <v>12</v>
      </c>
      <c r="W23" s="184">
        <f t="shared" si="2"/>
        <v>2</v>
      </c>
      <c r="X23" s="184">
        <f t="shared" si="2"/>
        <v>5</v>
      </c>
      <c r="Y23" s="184">
        <f t="shared" si="2"/>
        <v>4</v>
      </c>
      <c r="Z23" s="184">
        <f t="shared" si="2"/>
        <v>0</v>
      </c>
      <c r="AA23" s="184">
        <f t="shared" si="2"/>
        <v>0</v>
      </c>
      <c r="AB23" s="230"/>
      <c r="AC23" s="230"/>
      <c r="AD23" s="183">
        <f>SUM(AD7:AD22)</f>
        <v>2704352</v>
      </c>
      <c r="AE23" s="183">
        <f>SUM(AE7:AE22)</f>
        <v>2227596</v>
      </c>
      <c r="AF23" s="183">
        <f>SUM(AF7:AF22)</f>
        <v>9314</v>
      </c>
      <c r="AG23" s="183">
        <f t="shared" si="1"/>
        <v>565.4100649547745</v>
      </c>
      <c r="AH23" s="221"/>
      <c r="AI23" s="221"/>
      <c r="AJ23" s="221"/>
    </row>
    <row r="24" spans="1:36" s="216" customFormat="1">
      <c r="A24" s="362"/>
      <c r="B24" s="362"/>
      <c r="C24" s="231"/>
      <c r="D24" s="217"/>
      <c r="E24" s="217"/>
      <c r="F24" s="217"/>
      <c r="G24" s="232"/>
      <c r="H24" s="232"/>
      <c r="I24" s="232"/>
      <c r="J24" s="232"/>
    </row>
  </sheetData>
  <mergeCells count="6">
    <mergeCell ref="G23:J23"/>
    <mergeCell ref="AB2:AC2"/>
    <mergeCell ref="O2:U2"/>
    <mergeCell ref="V2:AA2"/>
    <mergeCell ref="D3:E3"/>
    <mergeCell ref="G3:J3"/>
  </mergeCells>
  <phoneticPr fontId="2"/>
  <printOptions horizontalCentered="1"/>
  <pageMargins left="0.55118110236220474" right="0.39370078740157483" top="0.59055118110236227" bottom="0.59055118110236227" header="0.51181102362204722" footer="0.39370078740157483"/>
  <pageSetup paperSize="9" scale="72" orientation="landscape" blackAndWhite="1" r:id="rId1"/>
  <headerFooter scaleWithDoc="0" alignWithMargins="0">
    <oddFooter>&amp;C- &amp;P+17 -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I29"/>
  <sheetViews>
    <sheetView showZeros="0" topLeftCell="A13" zoomScale="80" zoomScaleNormal="80" zoomScaleSheetLayoutView="75" workbookViewId="0">
      <selection activeCell="M11" sqref="M11"/>
    </sheetView>
  </sheetViews>
  <sheetFormatPr defaultColWidth="9" defaultRowHeight="13.5"/>
  <cols>
    <col min="1" max="1" width="8.125" style="20" customWidth="1"/>
    <col min="2" max="2" width="7.875" style="20" customWidth="1"/>
    <col min="3" max="4" width="4.625" style="20" customWidth="1"/>
    <col min="5" max="5" width="4.875" style="20" customWidth="1"/>
    <col min="6" max="11" width="8.625" style="20" customWidth="1"/>
    <col min="12" max="14" width="4.625" style="20" customWidth="1"/>
    <col min="15" max="21" width="4.125" style="20" customWidth="1"/>
    <col min="22" max="23" width="8.625" style="20" customWidth="1"/>
    <col min="24" max="32" width="4.625" style="20" customWidth="1"/>
    <col min="33" max="34" width="5.25" style="20" customWidth="1"/>
    <col min="35" max="35" width="6" style="20" customWidth="1"/>
    <col min="36" max="16384" width="9" style="20"/>
  </cols>
  <sheetData>
    <row r="1" spans="1:35" ht="15.95" customHeight="1">
      <c r="A1" s="20" t="s">
        <v>67</v>
      </c>
    </row>
    <row r="2" spans="1:35" ht="21" customHeight="1">
      <c r="A2" s="799" t="s">
        <v>413</v>
      </c>
      <c r="B2" s="788" t="s">
        <v>68</v>
      </c>
      <c r="C2" s="694" t="s">
        <v>69</v>
      </c>
      <c r="D2" s="797"/>
      <c r="E2" s="798"/>
      <c r="F2" s="694" t="s">
        <v>70</v>
      </c>
      <c r="G2" s="797"/>
      <c r="H2" s="798"/>
      <c r="I2" s="694" t="s">
        <v>71</v>
      </c>
      <c r="J2" s="797"/>
      <c r="K2" s="798"/>
      <c r="L2" s="694" t="s">
        <v>72</v>
      </c>
      <c r="M2" s="797"/>
      <c r="N2" s="798"/>
      <c r="O2" s="694" t="s">
        <v>73</v>
      </c>
      <c r="P2" s="797"/>
      <c r="Q2" s="797"/>
      <c r="R2" s="797"/>
      <c r="S2" s="797"/>
      <c r="T2" s="797"/>
      <c r="U2" s="798"/>
      <c r="V2" s="694" t="s">
        <v>74</v>
      </c>
      <c r="W2" s="695"/>
      <c r="X2" s="694" t="s">
        <v>75</v>
      </c>
      <c r="Y2" s="797"/>
      <c r="Z2" s="798"/>
      <c r="AA2" s="694" t="s">
        <v>76</v>
      </c>
      <c r="AB2" s="797"/>
      <c r="AC2" s="798"/>
      <c r="AD2" s="694" t="s">
        <v>77</v>
      </c>
      <c r="AE2" s="797"/>
      <c r="AF2" s="798"/>
      <c r="AG2" s="694" t="s">
        <v>79</v>
      </c>
      <c r="AH2" s="797"/>
      <c r="AI2" s="788" t="s">
        <v>78</v>
      </c>
    </row>
    <row r="3" spans="1:35" ht="21" customHeight="1">
      <c r="A3" s="789"/>
      <c r="B3" s="789" t="s">
        <v>488</v>
      </c>
      <c r="C3" s="791" t="s">
        <v>755</v>
      </c>
      <c r="D3" s="784" t="s">
        <v>80</v>
      </c>
      <c r="E3" s="784" t="s">
        <v>315</v>
      </c>
      <c r="F3" s="781" t="s">
        <v>755</v>
      </c>
      <c r="G3" s="781" t="s">
        <v>752</v>
      </c>
      <c r="H3" s="784" t="s">
        <v>315</v>
      </c>
      <c r="I3" s="781" t="s">
        <v>755</v>
      </c>
      <c r="J3" s="781" t="s">
        <v>756</v>
      </c>
      <c r="K3" s="784" t="s">
        <v>315</v>
      </c>
      <c r="L3" s="791" t="s">
        <v>755</v>
      </c>
      <c r="M3" s="784" t="s">
        <v>82</v>
      </c>
      <c r="N3" s="784" t="s">
        <v>83</v>
      </c>
      <c r="O3" s="784" t="s">
        <v>84</v>
      </c>
      <c r="P3" s="784" t="s">
        <v>85</v>
      </c>
      <c r="Q3" s="784" t="s">
        <v>86</v>
      </c>
      <c r="R3" s="784" t="s">
        <v>217</v>
      </c>
      <c r="S3" s="787" t="s">
        <v>725</v>
      </c>
      <c r="T3" s="787" t="s">
        <v>789</v>
      </c>
      <c r="U3" s="784" t="s">
        <v>181</v>
      </c>
      <c r="V3" s="781" t="s">
        <v>755</v>
      </c>
      <c r="W3" s="781" t="s">
        <v>756</v>
      </c>
      <c r="X3" s="784" t="s">
        <v>87</v>
      </c>
      <c r="Y3" s="784" t="s">
        <v>753</v>
      </c>
      <c r="Z3" s="784" t="s">
        <v>754</v>
      </c>
      <c r="AA3" s="784" t="s">
        <v>88</v>
      </c>
      <c r="AB3" s="794" t="s">
        <v>89</v>
      </c>
      <c r="AC3" s="794" t="s">
        <v>90</v>
      </c>
      <c r="AD3" s="791" t="s">
        <v>727</v>
      </c>
      <c r="AE3" s="784" t="s">
        <v>726</v>
      </c>
      <c r="AF3" s="791" t="s">
        <v>684</v>
      </c>
      <c r="AG3" s="784" t="s">
        <v>91</v>
      </c>
      <c r="AH3" s="784" t="s">
        <v>92</v>
      </c>
      <c r="AI3" s="789" t="s">
        <v>488</v>
      </c>
    </row>
    <row r="4" spans="1:35" ht="21" customHeight="1">
      <c r="A4" s="789"/>
      <c r="B4" s="789" t="s">
        <v>490</v>
      </c>
      <c r="C4" s="792" t="s">
        <v>93</v>
      </c>
      <c r="D4" s="785" t="s">
        <v>94</v>
      </c>
      <c r="E4" s="785" t="s">
        <v>315</v>
      </c>
      <c r="F4" s="782" t="s">
        <v>93</v>
      </c>
      <c r="G4" s="782" t="s">
        <v>81</v>
      </c>
      <c r="H4" s="785" t="s">
        <v>315</v>
      </c>
      <c r="I4" s="782" t="s">
        <v>93</v>
      </c>
      <c r="J4" s="782"/>
      <c r="K4" s="785" t="s">
        <v>315</v>
      </c>
      <c r="L4" s="792" t="s">
        <v>93</v>
      </c>
      <c r="M4" s="785" t="s">
        <v>95</v>
      </c>
      <c r="N4" s="785"/>
      <c r="O4" s="785"/>
      <c r="P4" s="785"/>
      <c r="Q4" s="785" t="s">
        <v>407</v>
      </c>
      <c r="R4" s="785" t="s">
        <v>182</v>
      </c>
      <c r="S4" s="785" t="s">
        <v>182</v>
      </c>
      <c r="T4" s="785" t="s">
        <v>182</v>
      </c>
      <c r="U4" s="785"/>
      <c r="V4" s="782" t="s">
        <v>93</v>
      </c>
      <c r="W4" s="782" t="s">
        <v>81</v>
      </c>
      <c r="X4" s="785"/>
      <c r="Y4" s="785" t="s">
        <v>407</v>
      </c>
      <c r="Z4" s="785" t="s">
        <v>182</v>
      </c>
      <c r="AA4" s="785"/>
      <c r="AB4" s="801"/>
      <c r="AC4" s="795" t="s">
        <v>96</v>
      </c>
      <c r="AD4" s="792"/>
      <c r="AE4" s="785" t="s">
        <v>407</v>
      </c>
      <c r="AF4" s="792" t="s">
        <v>182</v>
      </c>
      <c r="AG4" s="785"/>
      <c r="AH4" s="785" t="s">
        <v>407</v>
      </c>
      <c r="AI4" s="789" t="s">
        <v>490</v>
      </c>
    </row>
    <row r="5" spans="1:35" ht="21" customHeight="1">
      <c r="A5" s="789"/>
      <c r="B5" s="789"/>
      <c r="C5" s="792" t="s">
        <v>183</v>
      </c>
      <c r="D5" s="785" t="s">
        <v>97</v>
      </c>
      <c r="E5" s="785"/>
      <c r="F5" s="782" t="s">
        <v>184</v>
      </c>
      <c r="G5" s="782"/>
      <c r="H5" s="785"/>
      <c r="I5" s="782" t="s">
        <v>184</v>
      </c>
      <c r="J5" s="782"/>
      <c r="K5" s="785"/>
      <c r="L5" s="792" t="s">
        <v>102</v>
      </c>
      <c r="M5" s="785" t="s">
        <v>185</v>
      </c>
      <c r="N5" s="785" t="s">
        <v>98</v>
      </c>
      <c r="O5" s="785" t="s">
        <v>99</v>
      </c>
      <c r="P5" s="785" t="s">
        <v>100</v>
      </c>
      <c r="Q5" s="785" t="s">
        <v>186</v>
      </c>
      <c r="R5" s="785" t="s">
        <v>410</v>
      </c>
      <c r="S5" s="785" t="s">
        <v>410</v>
      </c>
      <c r="T5" s="785" t="s">
        <v>410</v>
      </c>
      <c r="U5" s="785" t="s">
        <v>101</v>
      </c>
      <c r="V5" s="782" t="s">
        <v>102</v>
      </c>
      <c r="W5" s="782"/>
      <c r="X5" s="785" t="s">
        <v>100</v>
      </c>
      <c r="Y5" s="785" t="s">
        <v>186</v>
      </c>
      <c r="Z5" s="785" t="s">
        <v>410</v>
      </c>
      <c r="AA5" s="785" t="s">
        <v>101</v>
      </c>
      <c r="AB5" s="801"/>
      <c r="AC5" s="795" t="s">
        <v>88</v>
      </c>
      <c r="AD5" s="792" t="s">
        <v>100</v>
      </c>
      <c r="AE5" s="785" t="s">
        <v>186</v>
      </c>
      <c r="AF5" s="792" t="s">
        <v>410</v>
      </c>
      <c r="AG5" s="785" t="s">
        <v>100</v>
      </c>
      <c r="AH5" s="785" t="s">
        <v>186</v>
      </c>
      <c r="AI5" s="789"/>
    </row>
    <row r="6" spans="1:35" ht="21" customHeight="1">
      <c r="A6" s="790"/>
      <c r="B6" s="790"/>
      <c r="C6" s="793"/>
      <c r="D6" s="786" t="s">
        <v>103</v>
      </c>
      <c r="E6" s="786"/>
      <c r="F6" s="783"/>
      <c r="G6" s="783"/>
      <c r="H6" s="786"/>
      <c r="I6" s="783"/>
      <c r="J6" s="783"/>
      <c r="K6" s="786"/>
      <c r="L6" s="793"/>
      <c r="M6" s="786" t="s">
        <v>187</v>
      </c>
      <c r="N6" s="786" t="s">
        <v>188</v>
      </c>
      <c r="O6" s="786" t="s">
        <v>188</v>
      </c>
      <c r="P6" s="786" t="s">
        <v>188</v>
      </c>
      <c r="Q6" s="786" t="s">
        <v>187</v>
      </c>
      <c r="R6" s="786"/>
      <c r="S6" s="786"/>
      <c r="T6" s="786"/>
      <c r="U6" s="786"/>
      <c r="V6" s="783"/>
      <c r="W6" s="783"/>
      <c r="X6" s="786" t="s">
        <v>188</v>
      </c>
      <c r="Y6" s="786" t="s">
        <v>187</v>
      </c>
      <c r="Z6" s="786"/>
      <c r="AA6" s="786"/>
      <c r="AB6" s="802"/>
      <c r="AC6" s="796"/>
      <c r="AD6" s="793" t="s">
        <v>188</v>
      </c>
      <c r="AE6" s="786" t="s">
        <v>187</v>
      </c>
      <c r="AF6" s="793"/>
      <c r="AG6" s="786" t="s">
        <v>188</v>
      </c>
      <c r="AH6" s="786" t="s">
        <v>187</v>
      </c>
      <c r="AI6" s="790"/>
    </row>
    <row r="7" spans="1:35" ht="25.5" customHeight="1">
      <c r="A7" s="270" t="s">
        <v>492</v>
      </c>
      <c r="B7" s="270" t="s">
        <v>588</v>
      </c>
      <c r="C7" s="265">
        <v>0</v>
      </c>
      <c r="D7" s="265">
        <v>1</v>
      </c>
      <c r="E7" s="265">
        <f>C7+D7</f>
        <v>1</v>
      </c>
      <c r="F7" s="156">
        <v>0</v>
      </c>
      <c r="G7" s="156">
        <v>12000</v>
      </c>
      <c r="H7" s="156">
        <f>F7+G7</f>
        <v>12000</v>
      </c>
      <c r="I7" s="156">
        <v>0</v>
      </c>
      <c r="J7" s="156">
        <v>11000</v>
      </c>
      <c r="K7" s="156">
        <f>I7+J7</f>
        <v>11000</v>
      </c>
      <c r="L7" s="265"/>
      <c r="M7" s="265">
        <v>1</v>
      </c>
      <c r="N7" s="265"/>
      <c r="O7" s="265"/>
      <c r="P7" s="265"/>
      <c r="Q7" s="265">
        <v>1</v>
      </c>
      <c r="R7" s="265"/>
      <c r="S7" s="265"/>
      <c r="T7" s="265"/>
      <c r="U7" s="265"/>
      <c r="V7" s="156"/>
      <c r="W7" s="156">
        <v>3900</v>
      </c>
      <c r="X7" s="265">
        <v>1</v>
      </c>
      <c r="Y7" s="265"/>
      <c r="Z7" s="265"/>
      <c r="AA7" s="265">
        <v>1</v>
      </c>
      <c r="AB7" s="265"/>
      <c r="AC7" s="265"/>
      <c r="AD7" s="265">
        <v>1</v>
      </c>
      <c r="AE7" s="265"/>
      <c r="AF7" s="265"/>
      <c r="AG7" s="265">
        <v>1</v>
      </c>
      <c r="AH7" s="265"/>
      <c r="AI7" s="265">
        <v>1</v>
      </c>
    </row>
    <row r="8" spans="1:35" ht="25.5" customHeight="1">
      <c r="A8" s="799" t="s">
        <v>439</v>
      </c>
      <c r="B8" s="270" t="s">
        <v>441</v>
      </c>
      <c r="C8" s="265">
        <v>9</v>
      </c>
      <c r="D8" s="265">
        <v>1</v>
      </c>
      <c r="E8" s="265">
        <f t="shared" ref="E8:E21" si="0">C8+D8</f>
        <v>10</v>
      </c>
      <c r="F8" s="156">
        <v>1196</v>
      </c>
      <c r="G8" s="156">
        <v>447</v>
      </c>
      <c r="H8" s="156">
        <f t="shared" ref="H8:H21" si="1">F8+G8</f>
        <v>1643</v>
      </c>
      <c r="I8" s="156">
        <v>257</v>
      </c>
      <c r="J8" s="156">
        <v>447</v>
      </c>
      <c r="K8" s="156">
        <f t="shared" ref="K8:K21" si="2">I8+J8</f>
        <v>704</v>
      </c>
      <c r="L8" s="265">
        <v>9</v>
      </c>
      <c r="M8" s="265"/>
      <c r="N8" s="265">
        <v>1</v>
      </c>
      <c r="O8" s="265"/>
      <c r="P8" s="265">
        <v>10</v>
      </c>
      <c r="Q8" s="265"/>
      <c r="R8" s="265">
        <v>1</v>
      </c>
      <c r="S8" s="265"/>
      <c r="T8" s="265"/>
      <c r="U8" s="265"/>
      <c r="V8" s="156">
        <v>1136</v>
      </c>
      <c r="W8" s="156">
        <v>120</v>
      </c>
      <c r="X8" s="265">
        <v>10</v>
      </c>
      <c r="Y8" s="265"/>
      <c r="Z8" s="265"/>
      <c r="AA8" s="265">
        <v>7</v>
      </c>
      <c r="AB8" s="265"/>
      <c r="AC8" s="265"/>
      <c r="AD8" s="265">
        <v>1</v>
      </c>
      <c r="AE8" s="265"/>
      <c r="AF8" s="265">
        <v>6</v>
      </c>
      <c r="AG8" s="265">
        <v>7</v>
      </c>
      <c r="AH8" s="265">
        <v>3</v>
      </c>
      <c r="AI8" s="265">
        <v>17</v>
      </c>
    </row>
    <row r="9" spans="1:35" ht="25.5" customHeight="1">
      <c r="A9" s="800"/>
      <c r="B9" s="270" t="s">
        <v>440</v>
      </c>
      <c r="C9" s="265">
        <v>0</v>
      </c>
      <c r="D9" s="265">
        <v>1</v>
      </c>
      <c r="E9" s="265">
        <f t="shared" si="0"/>
        <v>1</v>
      </c>
      <c r="F9" s="156">
        <v>0</v>
      </c>
      <c r="G9" s="156">
        <v>0</v>
      </c>
      <c r="H9" s="156">
        <f t="shared" si="1"/>
        <v>0</v>
      </c>
      <c r="I9" s="156">
        <v>0</v>
      </c>
      <c r="J9" s="156">
        <v>0</v>
      </c>
      <c r="K9" s="156">
        <f t="shared" si="2"/>
        <v>0</v>
      </c>
      <c r="L9" s="265"/>
      <c r="M9" s="265"/>
      <c r="N9" s="265">
        <v>1</v>
      </c>
      <c r="O9" s="265"/>
      <c r="P9" s="265">
        <v>1</v>
      </c>
      <c r="Q9" s="265"/>
      <c r="R9" s="265"/>
      <c r="S9" s="265"/>
      <c r="T9" s="265"/>
      <c r="U9" s="265"/>
      <c r="V9" s="156"/>
      <c r="W9" s="156">
        <v>0</v>
      </c>
      <c r="X9" s="265">
        <v>0</v>
      </c>
      <c r="Y9" s="265"/>
      <c r="Z9" s="265">
        <v>1</v>
      </c>
      <c r="AA9" s="265">
        <v>1</v>
      </c>
      <c r="AB9" s="265"/>
      <c r="AC9" s="265"/>
      <c r="AD9" s="265"/>
      <c r="AE9" s="265"/>
      <c r="AF9" s="265">
        <v>1</v>
      </c>
      <c r="AG9" s="265">
        <v>1</v>
      </c>
      <c r="AH9" s="265"/>
      <c r="AI9" s="265">
        <v>4</v>
      </c>
    </row>
    <row r="10" spans="1:35" ht="25.5" customHeight="1">
      <c r="A10" s="647" t="s">
        <v>1413</v>
      </c>
      <c r="B10" s="270" t="s">
        <v>443</v>
      </c>
      <c r="C10" s="265">
        <v>7</v>
      </c>
      <c r="D10" s="265">
        <v>7</v>
      </c>
      <c r="E10" s="265">
        <f t="shared" si="0"/>
        <v>14</v>
      </c>
      <c r="F10" s="156">
        <v>3890</v>
      </c>
      <c r="G10" s="156">
        <v>19700</v>
      </c>
      <c r="H10" s="156">
        <f t="shared" si="1"/>
        <v>23590</v>
      </c>
      <c r="I10" s="156">
        <v>36</v>
      </c>
      <c r="J10" s="156">
        <v>1088</v>
      </c>
      <c r="K10" s="156">
        <f t="shared" si="2"/>
        <v>1124</v>
      </c>
      <c r="L10" s="265">
        <v>7</v>
      </c>
      <c r="M10" s="265">
        <v>0</v>
      </c>
      <c r="N10" s="265">
        <v>7</v>
      </c>
      <c r="O10" s="265"/>
      <c r="P10" s="265">
        <v>2</v>
      </c>
      <c r="Q10" s="265">
        <v>3</v>
      </c>
      <c r="R10" s="265">
        <v>7</v>
      </c>
      <c r="S10" s="265"/>
      <c r="T10" s="265"/>
      <c r="U10" s="265"/>
      <c r="V10" s="156">
        <v>85297</v>
      </c>
      <c r="W10" s="156">
        <v>7913.9</v>
      </c>
      <c r="X10" s="265">
        <v>9</v>
      </c>
      <c r="Y10" s="265">
        <v>1</v>
      </c>
      <c r="Z10" s="265">
        <v>4</v>
      </c>
      <c r="AA10" s="265">
        <v>14</v>
      </c>
      <c r="AB10" s="265"/>
      <c r="AC10" s="265"/>
      <c r="AD10" s="265">
        <v>3</v>
      </c>
      <c r="AE10" s="265"/>
      <c r="AF10" s="265">
        <v>14</v>
      </c>
      <c r="AG10" s="265">
        <v>14</v>
      </c>
      <c r="AH10" s="265"/>
      <c r="AI10" s="265">
        <v>63</v>
      </c>
    </row>
    <row r="11" spans="1:35" ht="25.5" customHeight="1">
      <c r="A11" s="270" t="s">
        <v>444</v>
      </c>
      <c r="B11" s="270" t="s">
        <v>266</v>
      </c>
      <c r="C11" s="265">
        <v>2</v>
      </c>
      <c r="D11" s="265">
        <v>10</v>
      </c>
      <c r="E11" s="265">
        <f t="shared" si="0"/>
        <v>12</v>
      </c>
      <c r="F11" s="156">
        <v>23231</v>
      </c>
      <c r="G11" s="156">
        <v>3863</v>
      </c>
      <c r="H11" s="156">
        <f t="shared" si="1"/>
        <v>27094</v>
      </c>
      <c r="I11" s="156">
        <v>60</v>
      </c>
      <c r="J11" s="156">
        <v>1069</v>
      </c>
      <c r="K11" s="156">
        <f t="shared" si="2"/>
        <v>1129</v>
      </c>
      <c r="L11" s="265">
        <v>2</v>
      </c>
      <c r="M11" s="265">
        <v>4</v>
      </c>
      <c r="N11" s="265">
        <v>6</v>
      </c>
      <c r="O11" s="265"/>
      <c r="P11" s="265">
        <v>4</v>
      </c>
      <c r="Q11" s="265">
        <v>4</v>
      </c>
      <c r="R11" s="265">
        <v>3</v>
      </c>
      <c r="S11" s="265"/>
      <c r="T11" s="265"/>
      <c r="U11" s="265">
        <v>1</v>
      </c>
      <c r="V11" s="156">
        <v>2872</v>
      </c>
      <c r="W11" s="156">
        <v>3378</v>
      </c>
      <c r="X11" s="265">
        <v>9</v>
      </c>
      <c r="Y11" s="265"/>
      <c r="Z11" s="265">
        <v>3</v>
      </c>
      <c r="AA11" s="265">
        <v>12</v>
      </c>
      <c r="AB11" s="265"/>
      <c r="AC11" s="265"/>
      <c r="AD11" s="265">
        <v>3</v>
      </c>
      <c r="AE11" s="265"/>
      <c r="AF11" s="265">
        <v>9</v>
      </c>
      <c r="AG11" s="265">
        <v>11</v>
      </c>
      <c r="AH11" s="265">
        <v>1</v>
      </c>
      <c r="AI11" s="265">
        <v>17</v>
      </c>
    </row>
    <row r="12" spans="1:35" ht="25.5" customHeight="1">
      <c r="A12" s="270" t="s">
        <v>445</v>
      </c>
      <c r="B12" s="270" t="s">
        <v>445</v>
      </c>
      <c r="C12" s="265">
        <v>0</v>
      </c>
      <c r="D12" s="265">
        <v>1</v>
      </c>
      <c r="E12" s="265">
        <f t="shared" si="0"/>
        <v>1</v>
      </c>
      <c r="F12" s="156">
        <v>0</v>
      </c>
      <c r="G12" s="156">
        <v>1465</v>
      </c>
      <c r="H12" s="156">
        <f t="shared" si="1"/>
        <v>1465</v>
      </c>
      <c r="I12" s="156"/>
      <c r="J12" s="156">
        <v>500</v>
      </c>
      <c r="K12" s="156">
        <f t="shared" si="2"/>
        <v>500</v>
      </c>
      <c r="L12" s="265"/>
      <c r="M12" s="265">
        <v>1</v>
      </c>
      <c r="N12" s="265"/>
      <c r="O12" s="265"/>
      <c r="P12" s="265"/>
      <c r="Q12" s="265"/>
      <c r="R12" s="265"/>
      <c r="S12" s="265"/>
      <c r="T12" s="265"/>
      <c r="U12" s="265">
        <v>1</v>
      </c>
      <c r="V12" s="156"/>
      <c r="W12" s="156">
        <v>593</v>
      </c>
      <c r="X12" s="265">
        <v>1</v>
      </c>
      <c r="Y12" s="265"/>
      <c r="Z12" s="265"/>
      <c r="AA12" s="265">
        <v>1</v>
      </c>
      <c r="AB12" s="265"/>
      <c r="AC12" s="265"/>
      <c r="AD12" s="265">
        <v>1</v>
      </c>
      <c r="AE12" s="265"/>
      <c r="AF12" s="265"/>
      <c r="AG12" s="265">
        <v>1</v>
      </c>
      <c r="AH12" s="265"/>
      <c r="AI12" s="265">
        <v>1</v>
      </c>
    </row>
    <row r="13" spans="1:35" ht="25.5" customHeight="1">
      <c r="A13" s="799" t="s">
        <v>446</v>
      </c>
      <c r="B13" s="270" t="s">
        <v>448</v>
      </c>
      <c r="C13" s="265">
        <v>5</v>
      </c>
      <c r="D13" s="265">
        <v>2</v>
      </c>
      <c r="E13" s="265">
        <f t="shared" si="0"/>
        <v>7</v>
      </c>
      <c r="F13" s="156">
        <v>610</v>
      </c>
      <c r="G13" s="156">
        <v>2780</v>
      </c>
      <c r="H13" s="156">
        <f t="shared" si="1"/>
        <v>3390</v>
      </c>
      <c r="I13" s="156">
        <v>206</v>
      </c>
      <c r="J13" s="156">
        <v>6</v>
      </c>
      <c r="K13" s="156">
        <f t="shared" si="2"/>
        <v>212</v>
      </c>
      <c r="L13" s="265">
        <v>5</v>
      </c>
      <c r="M13" s="265">
        <v>1</v>
      </c>
      <c r="N13" s="265">
        <v>1</v>
      </c>
      <c r="O13" s="265">
        <v>2</v>
      </c>
      <c r="P13" s="265">
        <v>2</v>
      </c>
      <c r="Q13" s="265">
        <v>1</v>
      </c>
      <c r="R13" s="265">
        <v>2</v>
      </c>
      <c r="S13" s="265"/>
      <c r="T13" s="265"/>
      <c r="U13" s="265"/>
      <c r="V13" s="156">
        <v>440</v>
      </c>
      <c r="W13" s="156">
        <v>375</v>
      </c>
      <c r="X13" s="265">
        <v>6</v>
      </c>
      <c r="Y13" s="265"/>
      <c r="Z13" s="265">
        <v>1</v>
      </c>
      <c r="AA13" s="265">
        <v>7</v>
      </c>
      <c r="AB13" s="265"/>
      <c r="AC13" s="265"/>
      <c r="AD13" s="265"/>
      <c r="AE13" s="265"/>
      <c r="AF13" s="265">
        <v>7</v>
      </c>
      <c r="AG13" s="265">
        <v>7</v>
      </c>
      <c r="AH13" s="265"/>
      <c r="AI13" s="265">
        <v>8</v>
      </c>
    </row>
    <row r="14" spans="1:35" ht="25.5" customHeight="1">
      <c r="A14" s="800"/>
      <c r="B14" s="270" t="s">
        <v>447</v>
      </c>
      <c r="C14" s="265">
        <v>0</v>
      </c>
      <c r="D14" s="265">
        <v>2</v>
      </c>
      <c r="E14" s="265">
        <f t="shared" si="0"/>
        <v>2</v>
      </c>
      <c r="F14" s="156">
        <v>0</v>
      </c>
      <c r="G14" s="156">
        <v>8340</v>
      </c>
      <c r="H14" s="156">
        <f t="shared" si="1"/>
        <v>8340</v>
      </c>
      <c r="I14" s="156">
        <v>0</v>
      </c>
      <c r="J14" s="156">
        <v>200</v>
      </c>
      <c r="K14" s="156">
        <f t="shared" si="2"/>
        <v>200</v>
      </c>
      <c r="L14" s="265"/>
      <c r="M14" s="265">
        <v>2</v>
      </c>
      <c r="N14" s="265"/>
      <c r="O14" s="265"/>
      <c r="P14" s="265"/>
      <c r="Q14" s="265"/>
      <c r="R14" s="265"/>
      <c r="S14" s="265"/>
      <c r="T14" s="265"/>
      <c r="U14" s="265">
        <v>2</v>
      </c>
      <c r="V14" s="156"/>
      <c r="W14" s="156">
        <v>624</v>
      </c>
      <c r="X14" s="265">
        <v>1</v>
      </c>
      <c r="Y14" s="265"/>
      <c r="Z14" s="265">
        <v>1</v>
      </c>
      <c r="AA14" s="265">
        <v>2</v>
      </c>
      <c r="AB14" s="265"/>
      <c r="AC14" s="265"/>
      <c r="AD14" s="265"/>
      <c r="AE14" s="265"/>
      <c r="AF14" s="265">
        <v>2</v>
      </c>
      <c r="AG14" s="265">
        <v>2</v>
      </c>
      <c r="AH14" s="265"/>
      <c r="AI14" s="265">
        <v>59</v>
      </c>
    </row>
    <row r="15" spans="1:35" ht="25.5" customHeight="1">
      <c r="A15" s="799" t="s">
        <v>589</v>
      </c>
      <c r="B15" s="270" t="s">
        <v>449</v>
      </c>
      <c r="C15" s="265">
        <v>1</v>
      </c>
      <c r="D15" s="265">
        <v>2</v>
      </c>
      <c r="E15" s="265">
        <f t="shared" si="0"/>
        <v>3</v>
      </c>
      <c r="F15" s="156">
        <v>620</v>
      </c>
      <c r="G15" s="156">
        <v>1092</v>
      </c>
      <c r="H15" s="156">
        <f t="shared" si="1"/>
        <v>1712</v>
      </c>
      <c r="I15" s="156">
        <v>0</v>
      </c>
      <c r="J15" s="156">
        <v>12</v>
      </c>
      <c r="K15" s="156">
        <f t="shared" si="2"/>
        <v>12</v>
      </c>
      <c r="L15" s="265">
        <v>1</v>
      </c>
      <c r="M15" s="265">
        <v>1</v>
      </c>
      <c r="N15" s="265">
        <v>1</v>
      </c>
      <c r="O15" s="265"/>
      <c r="P15" s="265"/>
      <c r="Q15" s="265">
        <v>2</v>
      </c>
      <c r="R15" s="265">
        <v>1</v>
      </c>
      <c r="S15" s="265"/>
      <c r="T15" s="265"/>
      <c r="U15" s="265"/>
      <c r="V15" s="156">
        <v>132</v>
      </c>
      <c r="W15" s="156">
        <v>900</v>
      </c>
      <c r="X15" s="265">
        <v>2</v>
      </c>
      <c r="Y15" s="265">
        <v>1</v>
      </c>
      <c r="Z15" s="265"/>
      <c r="AA15" s="265">
        <v>2</v>
      </c>
      <c r="AB15" s="265">
        <v>1</v>
      </c>
      <c r="AC15" s="265"/>
      <c r="AD15" s="265">
        <v>2</v>
      </c>
      <c r="AE15" s="265"/>
      <c r="AF15" s="265">
        <v>1</v>
      </c>
      <c r="AG15" s="265">
        <v>2</v>
      </c>
      <c r="AH15" s="265">
        <v>1</v>
      </c>
      <c r="AI15" s="265">
        <v>2</v>
      </c>
    </row>
    <row r="16" spans="1:35" ht="25.5" customHeight="1">
      <c r="A16" s="800"/>
      <c r="B16" s="270" t="s">
        <v>265</v>
      </c>
      <c r="C16" s="265">
        <v>3</v>
      </c>
      <c r="D16" s="265">
        <v>1</v>
      </c>
      <c r="E16" s="265">
        <f t="shared" si="0"/>
        <v>4</v>
      </c>
      <c r="F16" s="156">
        <v>1373</v>
      </c>
      <c r="G16" s="156">
        <v>1875</v>
      </c>
      <c r="H16" s="156">
        <f t="shared" si="1"/>
        <v>3248</v>
      </c>
      <c r="I16" s="156">
        <v>27</v>
      </c>
      <c r="J16" s="156">
        <v>0</v>
      </c>
      <c r="K16" s="156">
        <f t="shared" si="2"/>
        <v>27</v>
      </c>
      <c r="L16" s="265">
        <v>3</v>
      </c>
      <c r="M16" s="265"/>
      <c r="N16" s="265">
        <v>1</v>
      </c>
      <c r="O16" s="265"/>
      <c r="P16" s="265">
        <v>1</v>
      </c>
      <c r="Q16" s="265">
        <v>1</v>
      </c>
      <c r="R16" s="265">
        <v>1</v>
      </c>
      <c r="S16" s="265">
        <v>1</v>
      </c>
      <c r="T16" s="265"/>
      <c r="U16" s="265"/>
      <c r="V16" s="156">
        <v>430</v>
      </c>
      <c r="W16" s="156">
        <v>175</v>
      </c>
      <c r="X16" s="265">
        <v>4</v>
      </c>
      <c r="Y16" s="265"/>
      <c r="Z16" s="265"/>
      <c r="AA16" s="265">
        <v>3</v>
      </c>
      <c r="AB16" s="265"/>
      <c r="AC16" s="265">
        <v>1</v>
      </c>
      <c r="AD16" s="265">
        <v>2</v>
      </c>
      <c r="AE16" s="265"/>
      <c r="AF16" s="265">
        <v>2</v>
      </c>
      <c r="AG16" s="265">
        <v>3</v>
      </c>
      <c r="AH16" s="265">
        <v>1</v>
      </c>
      <c r="AI16" s="265">
        <v>2</v>
      </c>
    </row>
    <row r="17" spans="1:35" ht="25.5" customHeight="1">
      <c r="A17" s="270" t="s">
        <v>590</v>
      </c>
      <c r="B17" s="270" t="s">
        <v>457</v>
      </c>
      <c r="C17" s="265">
        <v>1</v>
      </c>
      <c r="D17" s="265">
        <v>2</v>
      </c>
      <c r="E17" s="265">
        <f t="shared" si="0"/>
        <v>3</v>
      </c>
      <c r="F17" s="156">
        <v>80</v>
      </c>
      <c r="G17" s="156">
        <v>450</v>
      </c>
      <c r="H17" s="156">
        <f t="shared" si="1"/>
        <v>530</v>
      </c>
      <c r="I17" s="156">
        <v>37</v>
      </c>
      <c r="J17" s="156">
        <v>0</v>
      </c>
      <c r="K17" s="156">
        <f t="shared" si="2"/>
        <v>37</v>
      </c>
      <c r="L17" s="265">
        <v>1</v>
      </c>
      <c r="M17" s="265"/>
      <c r="N17" s="265">
        <v>2</v>
      </c>
      <c r="O17" s="265"/>
      <c r="P17" s="265">
        <v>1</v>
      </c>
      <c r="Q17" s="265">
        <v>1</v>
      </c>
      <c r="R17" s="265">
        <v>1</v>
      </c>
      <c r="S17" s="265"/>
      <c r="T17" s="265"/>
      <c r="U17" s="265"/>
      <c r="V17" s="156">
        <v>980</v>
      </c>
      <c r="W17" s="156">
        <v>690</v>
      </c>
      <c r="X17" s="265">
        <v>1</v>
      </c>
      <c r="Y17" s="265"/>
      <c r="Z17" s="265">
        <v>2</v>
      </c>
      <c r="AA17" s="265">
        <v>3</v>
      </c>
      <c r="AB17" s="265"/>
      <c r="AC17" s="265"/>
      <c r="AD17" s="265"/>
      <c r="AE17" s="265"/>
      <c r="AF17" s="265">
        <v>3</v>
      </c>
      <c r="AG17" s="265">
        <v>3</v>
      </c>
      <c r="AH17" s="265"/>
      <c r="AI17" s="265">
        <v>4</v>
      </c>
    </row>
    <row r="18" spans="1:35" ht="25.5" customHeight="1">
      <c r="A18" s="270" t="s">
        <v>591</v>
      </c>
      <c r="B18" s="647" t="s">
        <v>458</v>
      </c>
      <c r="C18" s="265">
        <v>2</v>
      </c>
      <c r="D18" s="265">
        <v>10</v>
      </c>
      <c r="E18" s="265">
        <f t="shared" si="0"/>
        <v>12</v>
      </c>
      <c r="F18" s="156">
        <v>2696</v>
      </c>
      <c r="G18" s="156">
        <v>25493</v>
      </c>
      <c r="H18" s="156">
        <f t="shared" si="1"/>
        <v>28189</v>
      </c>
      <c r="I18" s="156">
        <v>0</v>
      </c>
      <c r="J18" s="156">
        <v>388</v>
      </c>
      <c r="K18" s="156">
        <f t="shared" si="2"/>
        <v>388</v>
      </c>
      <c r="L18" s="265">
        <v>2</v>
      </c>
      <c r="M18" s="265">
        <v>1</v>
      </c>
      <c r="N18" s="265">
        <v>9</v>
      </c>
      <c r="O18" s="265"/>
      <c r="P18" s="265">
        <v>2</v>
      </c>
      <c r="Q18" s="265">
        <v>1</v>
      </c>
      <c r="R18" s="265">
        <v>8</v>
      </c>
      <c r="S18" s="265"/>
      <c r="T18" s="265"/>
      <c r="U18" s="265"/>
      <c r="V18" s="156">
        <v>750</v>
      </c>
      <c r="W18" s="156">
        <v>2150</v>
      </c>
      <c r="X18" s="265">
        <v>10</v>
      </c>
      <c r="Y18" s="265"/>
      <c r="Z18" s="265">
        <v>2</v>
      </c>
      <c r="AA18" s="265">
        <v>12</v>
      </c>
      <c r="AB18" s="265"/>
      <c r="AC18" s="265"/>
      <c r="AD18" s="265"/>
      <c r="AE18" s="265"/>
      <c r="AF18" s="265">
        <v>12</v>
      </c>
      <c r="AG18" s="265">
        <v>12</v>
      </c>
      <c r="AH18" s="265"/>
      <c r="AI18" s="265">
        <v>10</v>
      </c>
    </row>
    <row r="19" spans="1:35" ht="25.5" customHeight="1">
      <c r="A19" s="271" t="s">
        <v>189</v>
      </c>
      <c r="B19" s="270" t="s">
        <v>570</v>
      </c>
      <c r="C19" s="265">
        <v>14</v>
      </c>
      <c r="D19" s="265">
        <v>34</v>
      </c>
      <c r="E19" s="265">
        <f t="shared" si="0"/>
        <v>48</v>
      </c>
      <c r="F19" s="156">
        <v>6987</v>
      </c>
      <c r="G19" s="156">
        <v>146025</v>
      </c>
      <c r="H19" s="156">
        <f t="shared" si="1"/>
        <v>153012</v>
      </c>
      <c r="I19" s="156">
        <v>1353</v>
      </c>
      <c r="J19" s="156">
        <v>19786</v>
      </c>
      <c r="K19" s="156">
        <f t="shared" si="2"/>
        <v>21139</v>
      </c>
      <c r="L19" s="265">
        <v>14</v>
      </c>
      <c r="M19" s="265">
        <v>13</v>
      </c>
      <c r="N19" s="265">
        <v>21</v>
      </c>
      <c r="O19" s="265">
        <v>1</v>
      </c>
      <c r="P19" s="265">
        <v>12</v>
      </c>
      <c r="Q19" s="265">
        <v>12</v>
      </c>
      <c r="R19" s="265">
        <v>20</v>
      </c>
      <c r="S19" s="265">
        <v>1</v>
      </c>
      <c r="T19" s="265"/>
      <c r="U19" s="265">
        <v>3</v>
      </c>
      <c r="V19" s="156">
        <v>9607</v>
      </c>
      <c r="W19" s="156">
        <v>18602.5</v>
      </c>
      <c r="X19" s="265">
        <v>21</v>
      </c>
      <c r="Y19" s="265"/>
      <c r="Z19" s="265">
        <v>27</v>
      </c>
      <c r="AA19" s="265">
        <v>48</v>
      </c>
      <c r="AB19" s="265"/>
      <c r="AC19" s="265">
        <v>0</v>
      </c>
      <c r="AD19" s="265">
        <v>1</v>
      </c>
      <c r="AE19" s="265"/>
      <c r="AF19" s="265">
        <v>47</v>
      </c>
      <c r="AG19" s="265">
        <v>44</v>
      </c>
      <c r="AH19" s="265">
        <v>4</v>
      </c>
      <c r="AI19" s="265">
        <v>175</v>
      </c>
    </row>
    <row r="20" spans="1:35" ht="25.5" customHeight="1">
      <c r="A20" s="271" t="s">
        <v>177</v>
      </c>
      <c r="B20" s="270" t="s">
        <v>571</v>
      </c>
      <c r="C20" s="265">
        <v>7</v>
      </c>
      <c r="D20" s="265">
        <v>11</v>
      </c>
      <c r="E20" s="265">
        <f t="shared" si="0"/>
        <v>18</v>
      </c>
      <c r="F20" s="156">
        <v>600</v>
      </c>
      <c r="G20" s="156">
        <v>3650</v>
      </c>
      <c r="H20" s="156">
        <f t="shared" si="1"/>
        <v>4250</v>
      </c>
      <c r="I20" s="156">
        <v>271</v>
      </c>
      <c r="J20" s="156">
        <v>2760</v>
      </c>
      <c r="K20" s="156">
        <f t="shared" si="2"/>
        <v>3031</v>
      </c>
      <c r="L20" s="265">
        <v>7</v>
      </c>
      <c r="M20" s="265">
        <v>5</v>
      </c>
      <c r="N20" s="265">
        <v>6</v>
      </c>
      <c r="O20" s="265"/>
      <c r="P20" s="265">
        <v>1</v>
      </c>
      <c r="Q20" s="265">
        <v>2</v>
      </c>
      <c r="R20" s="265">
        <v>8</v>
      </c>
      <c r="S20" s="265"/>
      <c r="T20" s="265">
        <v>2</v>
      </c>
      <c r="U20" s="265">
        <v>4</v>
      </c>
      <c r="V20" s="156">
        <v>16899</v>
      </c>
      <c r="W20" s="156">
        <v>4073</v>
      </c>
      <c r="X20" s="265">
        <v>4</v>
      </c>
      <c r="Y20" s="265">
        <v>1</v>
      </c>
      <c r="Z20" s="265">
        <v>13</v>
      </c>
      <c r="AA20" s="265">
        <v>18</v>
      </c>
      <c r="AB20" s="265"/>
      <c r="AC20" s="265"/>
      <c r="AD20" s="265">
        <v>2</v>
      </c>
      <c r="AE20" s="265"/>
      <c r="AF20" s="265">
        <v>16</v>
      </c>
      <c r="AG20" s="265">
        <v>18</v>
      </c>
      <c r="AH20" s="265"/>
      <c r="AI20" s="265">
        <v>62</v>
      </c>
    </row>
    <row r="21" spans="1:35" ht="25.5" customHeight="1">
      <c r="A21" s="271" t="s">
        <v>178</v>
      </c>
      <c r="B21" s="270" t="s">
        <v>572</v>
      </c>
      <c r="C21" s="265">
        <v>0</v>
      </c>
      <c r="D21" s="265">
        <v>3</v>
      </c>
      <c r="E21" s="265">
        <f t="shared" si="0"/>
        <v>3</v>
      </c>
      <c r="F21" s="156">
        <v>0</v>
      </c>
      <c r="G21" s="156">
        <v>0</v>
      </c>
      <c r="H21" s="156">
        <f t="shared" si="1"/>
        <v>0</v>
      </c>
      <c r="I21" s="156">
        <v>0</v>
      </c>
      <c r="J21" s="156">
        <v>0</v>
      </c>
      <c r="K21" s="156">
        <f t="shared" si="2"/>
        <v>0</v>
      </c>
      <c r="L21" s="265"/>
      <c r="M21" s="265">
        <v>3</v>
      </c>
      <c r="N21" s="265"/>
      <c r="O21" s="265"/>
      <c r="P21" s="265">
        <v>1</v>
      </c>
      <c r="Q21" s="265"/>
      <c r="R21" s="265">
        <v>3</v>
      </c>
      <c r="S21" s="265"/>
      <c r="T21" s="265"/>
      <c r="U21" s="265"/>
      <c r="V21" s="156"/>
      <c r="W21" s="156">
        <v>870</v>
      </c>
      <c r="X21" s="265"/>
      <c r="Y21" s="265"/>
      <c r="Z21" s="265">
        <v>3</v>
      </c>
      <c r="AA21" s="265">
        <v>3</v>
      </c>
      <c r="AB21" s="265"/>
      <c r="AC21" s="265"/>
      <c r="AD21" s="265"/>
      <c r="AE21" s="265"/>
      <c r="AF21" s="265">
        <v>3</v>
      </c>
      <c r="AG21" s="265">
        <v>3</v>
      </c>
      <c r="AH21" s="265"/>
      <c r="AI21" s="265">
        <v>7</v>
      </c>
    </row>
    <row r="22" spans="1:35" ht="25.5" customHeight="1">
      <c r="A22" s="271"/>
      <c r="B22" s="647" t="s">
        <v>856</v>
      </c>
      <c r="C22" s="452"/>
      <c r="D22" s="452">
        <v>10</v>
      </c>
      <c r="E22" s="452">
        <v>10</v>
      </c>
      <c r="F22" s="267"/>
      <c r="G22" s="267">
        <v>12954</v>
      </c>
      <c r="H22" s="267">
        <v>12954</v>
      </c>
      <c r="I22" s="267"/>
      <c r="J22" s="267">
        <v>4726</v>
      </c>
      <c r="K22" s="267">
        <v>4726</v>
      </c>
      <c r="L22" s="452"/>
      <c r="M22" s="452">
        <v>6</v>
      </c>
      <c r="N22" s="452">
        <v>4</v>
      </c>
      <c r="O22" s="452"/>
      <c r="P22" s="452">
        <v>1</v>
      </c>
      <c r="Q22" s="452">
        <v>6</v>
      </c>
      <c r="R22" s="452">
        <v>2</v>
      </c>
      <c r="S22" s="452"/>
      <c r="T22" s="452"/>
      <c r="U22" s="452">
        <v>1</v>
      </c>
      <c r="V22" s="267"/>
      <c r="W22" s="267">
        <v>7316</v>
      </c>
      <c r="X22" s="452">
        <v>8</v>
      </c>
      <c r="Y22" s="452"/>
      <c r="Z22" s="452">
        <v>2</v>
      </c>
      <c r="AA22" s="452">
        <v>10</v>
      </c>
      <c r="AB22" s="452"/>
      <c r="AC22" s="452"/>
      <c r="AD22" s="452"/>
      <c r="AE22" s="452"/>
      <c r="AF22" s="452">
        <v>10</v>
      </c>
      <c r="AG22" s="452">
        <v>10</v>
      </c>
      <c r="AH22" s="452"/>
      <c r="AI22" s="452">
        <v>45</v>
      </c>
    </row>
    <row r="23" spans="1:35" ht="25.5" customHeight="1" thickBot="1">
      <c r="A23" s="272" t="s">
        <v>173</v>
      </c>
      <c r="B23" s="634" t="s">
        <v>573</v>
      </c>
      <c r="C23" s="266">
        <v>1</v>
      </c>
      <c r="D23" s="266">
        <v>22</v>
      </c>
      <c r="E23" s="266">
        <f t="shared" ref="E23" si="3">C23+D23</f>
        <v>23</v>
      </c>
      <c r="F23" s="157">
        <v>188</v>
      </c>
      <c r="G23" s="157">
        <v>49575</v>
      </c>
      <c r="H23" s="157">
        <f t="shared" ref="H23" si="4">F23+G23</f>
        <v>49763</v>
      </c>
      <c r="I23" s="157">
        <v>98</v>
      </c>
      <c r="J23" s="157">
        <v>23213</v>
      </c>
      <c r="K23" s="157">
        <f t="shared" ref="K23" si="5">I23+J23</f>
        <v>23311</v>
      </c>
      <c r="L23" s="266">
        <v>1</v>
      </c>
      <c r="M23" s="266">
        <v>11</v>
      </c>
      <c r="N23" s="266">
        <v>11</v>
      </c>
      <c r="O23" s="266"/>
      <c r="P23" s="266">
        <v>0</v>
      </c>
      <c r="Q23" s="266">
        <v>11</v>
      </c>
      <c r="R23" s="266">
        <v>12</v>
      </c>
      <c r="S23" s="266"/>
      <c r="T23" s="266"/>
      <c r="U23" s="266"/>
      <c r="V23" s="157">
        <v>50</v>
      </c>
      <c r="W23" s="157">
        <v>14292</v>
      </c>
      <c r="X23" s="266">
        <v>20</v>
      </c>
      <c r="Y23" s="266"/>
      <c r="Z23" s="266">
        <v>3</v>
      </c>
      <c r="AA23" s="266">
        <v>22</v>
      </c>
      <c r="AB23" s="266"/>
      <c r="AC23" s="266"/>
      <c r="AD23" s="266"/>
      <c r="AE23" s="266"/>
      <c r="AF23" s="266">
        <v>22</v>
      </c>
      <c r="AG23" s="266">
        <v>22</v>
      </c>
      <c r="AH23" s="266"/>
      <c r="AI23" s="266">
        <v>23</v>
      </c>
    </row>
    <row r="24" spans="1:35" ht="25.5" customHeight="1" thickTop="1">
      <c r="A24" s="273"/>
      <c r="B24" s="648" t="s">
        <v>574</v>
      </c>
      <c r="C24" s="268">
        <f t="shared" ref="C24:AI24" si="6">SUM(C7:C23)</f>
        <v>52</v>
      </c>
      <c r="D24" s="268">
        <f t="shared" si="6"/>
        <v>120</v>
      </c>
      <c r="E24" s="269">
        <f t="shared" si="6"/>
        <v>172</v>
      </c>
      <c r="F24" s="269">
        <f t="shared" si="6"/>
        <v>41471</v>
      </c>
      <c r="G24" s="269">
        <f t="shared" si="6"/>
        <v>289709</v>
      </c>
      <c r="H24" s="269">
        <f t="shared" si="6"/>
        <v>331180</v>
      </c>
      <c r="I24" s="269">
        <f t="shared" si="6"/>
        <v>2345</v>
      </c>
      <c r="J24" s="269">
        <f t="shared" si="6"/>
        <v>65195</v>
      </c>
      <c r="K24" s="269">
        <f t="shared" si="6"/>
        <v>67540</v>
      </c>
      <c r="L24" s="268">
        <f t="shared" si="6"/>
        <v>52</v>
      </c>
      <c r="M24" s="268">
        <f t="shared" si="6"/>
        <v>49</v>
      </c>
      <c r="N24" s="268">
        <f t="shared" si="6"/>
        <v>71</v>
      </c>
      <c r="O24" s="268">
        <f t="shared" si="6"/>
        <v>3</v>
      </c>
      <c r="P24" s="268">
        <f t="shared" si="6"/>
        <v>38</v>
      </c>
      <c r="Q24" s="268">
        <f t="shared" si="6"/>
        <v>45</v>
      </c>
      <c r="R24" s="268">
        <f t="shared" si="6"/>
        <v>69</v>
      </c>
      <c r="S24" s="268">
        <f t="shared" si="6"/>
        <v>2</v>
      </c>
      <c r="T24" s="268">
        <f t="shared" si="6"/>
        <v>2</v>
      </c>
      <c r="U24" s="268">
        <f t="shared" si="6"/>
        <v>12</v>
      </c>
      <c r="V24" s="269">
        <f t="shared" si="6"/>
        <v>118593</v>
      </c>
      <c r="W24" s="269">
        <f t="shared" si="6"/>
        <v>65972.399999999994</v>
      </c>
      <c r="X24" s="268">
        <f t="shared" si="6"/>
        <v>107</v>
      </c>
      <c r="Y24" s="268">
        <f t="shared" si="6"/>
        <v>3</v>
      </c>
      <c r="Z24" s="268">
        <f t="shared" si="6"/>
        <v>62</v>
      </c>
      <c r="AA24" s="268">
        <f t="shared" si="6"/>
        <v>166</v>
      </c>
      <c r="AB24" s="268">
        <f t="shared" si="6"/>
        <v>1</v>
      </c>
      <c r="AC24" s="268">
        <f t="shared" si="6"/>
        <v>1</v>
      </c>
      <c r="AD24" s="268">
        <f t="shared" si="6"/>
        <v>16</v>
      </c>
      <c r="AE24" s="268">
        <f t="shared" si="6"/>
        <v>0</v>
      </c>
      <c r="AF24" s="268">
        <f t="shared" si="6"/>
        <v>155</v>
      </c>
      <c r="AG24" s="268">
        <f t="shared" si="6"/>
        <v>161</v>
      </c>
      <c r="AH24" s="268">
        <f t="shared" si="6"/>
        <v>10</v>
      </c>
      <c r="AI24" s="268">
        <f t="shared" si="6"/>
        <v>500</v>
      </c>
    </row>
    <row r="28" spans="1:35" ht="13.5" customHeight="1"/>
    <row r="29" spans="1:35">
      <c r="W29" s="633"/>
    </row>
  </sheetData>
  <mergeCells count="48">
    <mergeCell ref="A13:A14"/>
    <mergeCell ref="A15:A16"/>
    <mergeCell ref="AB3:AB6"/>
    <mergeCell ref="A2:A6"/>
    <mergeCell ref="B2:B6"/>
    <mergeCell ref="C2:E2"/>
    <mergeCell ref="F2:H2"/>
    <mergeCell ref="I2:K2"/>
    <mergeCell ref="L2:N2"/>
    <mergeCell ref="C3:C6"/>
    <mergeCell ref="D3:D6"/>
    <mergeCell ref="E3:E6"/>
    <mergeCell ref="F3:F6"/>
    <mergeCell ref="G3:G6"/>
    <mergeCell ref="Y3:Y6"/>
    <mergeCell ref="V3:V6"/>
    <mergeCell ref="AD2:AF2"/>
    <mergeCell ref="V2:W2"/>
    <mergeCell ref="A8:A9"/>
    <mergeCell ref="M3:M6"/>
    <mergeCell ref="S3:S6"/>
    <mergeCell ref="Q3:Q6"/>
    <mergeCell ref="U3:U6"/>
    <mergeCell ref="R3:R6"/>
    <mergeCell ref="P3:P6"/>
    <mergeCell ref="H3:H6"/>
    <mergeCell ref="I3:I6"/>
    <mergeCell ref="J3:J6"/>
    <mergeCell ref="K3:K6"/>
    <mergeCell ref="N3:N6"/>
    <mergeCell ref="O3:O6"/>
    <mergeCell ref="L3:L6"/>
    <mergeCell ref="W3:W6"/>
    <mergeCell ref="X3:X6"/>
    <mergeCell ref="T3:T6"/>
    <mergeCell ref="AI2:AI6"/>
    <mergeCell ref="Z3:Z6"/>
    <mergeCell ref="AA3:AA6"/>
    <mergeCell ref="AE3:AE6"/>
    <mergeCell ref="AF3:AF6"/>
    <mergeCell ref="AC3:AC6"/>
    <mergeCell ref="AG3:AG6"/>
    <mergeCell ref="AH3:AH6"/>
    <mergeCell ref="AD3:AD6"/>
    <mergeCell ref="AG2:AH2"/>
    <mergeCell ref="O2:U2"/>
    <mergeCell ref="X2:Z2"/>
    <mergeCell ref="AA2:AC2"/>
  </mergeCells>
  <phoneticPr fontId="2"/>
  <printOptions horizontalCentered="1"/>
  <pageMargins left="0.78740157480314965" right="0.78740157480314965" top="0.98425196850393704" bottom="0.98425196850393704" header="0.51181102362204722" footer="0.51181102362204722"/>
  <pageSetup paperSize="9" scale="65" orientation="landscape" blackAndWhite="1" r:id="rId1"/>
  <headerFooter scaleWithDoc="0" alignWithMargins="0">
    <oddFooter>&amp;C- 19 -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W299"/>
  <sheetViews>
    <sheetView showZeros="0" view="pageBreakPreview" zoomScale="75" zoomScaleNormal="100" zoomScaleSheetLayoutView="100" workbookViewId="0">
      <pane xSplit="3" ySplit="4" topLeftCell="D188" activePane="bottomRight" state="frozen"/>
      <selection activeCell="H20" sqref="H20"/>
      <selection pane="topRight" activeCell="H20" sqref="H20"/>
      <selection pane="bottomLeft" activeCell="H20" sqref="H20"/>
      <selection pane="bottomRight" activeCell="D211" sqref="D211"/>
    </sheetView>
  </sheetViews>
  <sheetFormatPr defaultColWidth="9" defaultRowHeight="15.95" customHeight="1"/>
  <cols>
    <col min="1" max="1" width="4.375" style="35" customWidth="1"/>
    <col min="2" max="2" width="10.125" style="35" customWidth="1"/>
    <col min="3" max="3" width="70.25" style="35" customWidth="1"/>
    <col min="4" max="4" width="45.5" style="35" customWidth="1"/>
    <col min="5" max="5" width="13.625" style="36" customWidth="1"/>
    <col min="6" max="7" width="9.5" style="30" customWidth="1"/>
    <col min="8" max="8" width="10.125" style="36" customWidth="1"/>
    <col min="9" max="9" width="19.625" style="477" customWidth="1"/>
    <col min="10" max="10" width="2.75" style="42" customWidth="1"/>
    <col min="11" max="11" width="8.125" style="30" customWidth="1"/>
    <col min="12" max="12" width="2.75" style="35" customWidth="1"/>
    <col min="13" max="13" width="9.375" style="42" customWidth="1"/>
    <col min="14" max="14" width="14" style="42" customWidth="1"/>
    <col min="15" max="15" width="13.5" style="42" customWidth="1"/>
    <col min="16" max="17" width="5.75" style="42" customWidth="1"/>
    <col min="18" max="18" width="11.375" style="35" customWidth="1"/>
    <col min="19" max="20" width="9" style="30"/>
    <col min="21" max="21" width="13.25" style="30" customWidth="1"/>
    <col min="22" max="22" width="5.375" style="42" customWidth="1"/>
    <col min="23" max="23" width="6.5" style="30" customWidth="1"/>
    <col min="24" max="24" width="2.625" style="35" customWidth="1"/>
    <col min="25" max="16384" width="9" style="35"/>
  </cols>
  <sheetData>
    <row r="1" spans="1:23" ht="16.5" customHeight="1">
      <c r="A1" s="20" t="s">
        <v>218</v>
      </c>
      <c r="C1" s="20"/>
      <c r="D1" s="20"/>
    </row>
    <row r="2" spans="1:23" ht="15.75" customHeight="1">
      <c r="A2" s="37"/>
      <c r="B2" s="38" t="s">
        <v>390</v>
      </c>
      <c r="C2" s="37"/>
      <c r="D2" s="37"/>
      <c r="E2" s="37"/>
      <c r="F2" s="38" t="s">
        <v>219</v>
      </c>
      <c r="G2" s="38" t="s">
        <v>220</v>
      </c>
      <c r="H2" s="38"/>
      <c r="I2" s="805" t="s">
        <v>104</v>
      </c>
      <c r="J2" s="808" t="s">
        <v>105</v>
      </c>
      <c r="K2" s="809"/>
      <c r="L2" s="810"/>
      <c r="M2" s="109" t="s">
        <v>106</v>
      </c>
      <c r="N2" s="38"/>
      <c r="O2" s="805" t="s">
        <v>107</v>
      </c>
      <c r="P2" s="805" t="s">
        <v>109</v>
      </c>
      <c r="Q2" s="147" t="s">
        <v>108</v>
      </c>
      <c r="R2" s="803" t="s">
        <v>696</v>
      </c>
      <c r="S2" s="35"/>
      <c r="T2" s="35"/>
      <c r="U2" s="35"/>
      <c r="V2" s="35"/>
      <c r="W2" s="35"/>
    </row>
    <row r="3" spans="1:23" ht="15.75" customHeight="1">
      <c r="A3" s="113" t="s">
        <v>221</v>
      </c>
      <c r="B3" s="113" t="s">
        <v>222</v>
      </c>
      <c r="C3" s="113" t="s">
        <v>5</v>
      </c>
      <c r="D3" s="148" t="s">
        <v>110</v>
      </c>
      <c r="E3" s="113" t="s">
        <v>661</v>
      </c>
      <c r="F3" s="39" t="s">
        <v>180</v>
      </c>
      <c r="G3" s="39" t="s">
        <v>180</v>
      </c>
      <c r="H3" s="39" t="s">
        <v>111</v>
      </c>
      <c r="I3" s="806"/>
      <c r="J3" s="811"/>
      <c r="K3" s="812"/>
      <c r="L3" s="813"/>
      <c r="M3" s="110" t="s">
        <v>112</v>
      </c>
      <c r="N3" s="39" t="s">
        <v>76</v>
      </c>
      <c r="O3" s="806" t="s">
        <v>113</v>
      </c>
      <c r="P3" s="806" t="s">
        <v>114</v>
      </c>
      <c r="Q3" s="148" t="s">
        <v>206</v>
      </c>
      <c r="R3" s="804"/>
      <c r="S3" s="35"/>
      <c r="T3" s="35"/>
      <c r="U3" s="35"/>
      <c r="V3" s="35"/>
      <c r="W3" s="35"/>
    </row>
    <row r="4" spans="1:23" ht="15.75" customHeight="1">
      <c r="A4" s="41"/>
      <c r="B4" s="39"/>
      <c r="C4" s="40"/>
      <c r="D4" s="40"/>
      <c r="E4" s="41"/>
      <c r="F4" s="111" t="s">
        <v>115</v>
      </c>
      <c r="G4" s="111" t="s">
        <v>115</v>
      </c>
      <c r="H4" s="111"/>
      <c r="I4" s="807"/>
      <c r="J4" s="814"/>
      <c r="K4" s="815"/>
      <c r="L4" s="816"/>
      <c r="M4" s="112" t="s">
        <v>116</v>
      </c>
      <c r="N4" s="111"/>
      <c r="O4" s="807"/>
      <c r="P4" s="807"/>
      <c r="Q4" s="149" t="s">
        <v>117</v>
      </c>
      <c r="R4" s="804"/>
      <c r="S4" s="35"/>
      <c r="T4" s="35"/>
      <c r="U4" s="35"/>
      <c r="V4" s="35"/>
      <c r="W4" s="35"/>
    </row>
    <row r="5" spans="1:23" s="662" customFormat="1" ht="27" customHeight="1">
      <c r="A5" s="654">
        <v>1</v>
      </c>
      <c r="B5" s="654" t="s">
        <v>1032</v>
      </c>
      <c r="C5" s="654" t="s">
        <v>902</v>
      </c>
      <c r="D5" s="655" t="s">
        <v>1033</v>
      </c>
      <c r="E5" s="656">
        <v>32509</v>
      </c>
      <c r="F5" s="156">
        <v>12000</v>
      </c>
      <c r="G5" s="156">
        <v>11000</v>
      </c>
      <c r="H5" s="657" t="s">
        <v>1055</v>
      </c>
      <c r="I5" s="658" t="s">
        <v>118</v>
      </c>
      <c r="J5" s="644" t="s">
        <v>788</v>
      </c>
      <c r="K5" s="659">
        <v>3900</v>
      </c>
      <c r="L5" s="643" t="s">
        <v>824</v>
      </c>
      <c r="M5" s="660" t="s">
        <v>1063</v>
      </c>
      <c r="N5" s="660" t="s">
        <v>1064</v>
      </c>
      <c r="O5" s="660" t="s">
        <v>1068</v>
      </c>
      <c r="P5" s="660" t="s">
        <v>1405</v>
      </c>
      <c r="Q5" s="660">
        <v>1</v>
      </c>
      <c r="R5" s="661"/>
    </row>
    <row r="6" spans="1:23" s="662" customFormat="1" ht="27" customHeight="1">
      <c r="A6" s="654">
        <v>2</v>
      </c>
      <c r="B6" s="654" t="s">
        <v>915</v>
      </c>
      <c r="C6" s="654" t="s">
        <v>1083</v>
      </c>
      <c r="D6" s="663" t="s">
        <v>1084</v>
      </c>
      <c r="E6" s="656">
        <v>35569</v>
      </c>
      <c r="F6" s="156"/>
      <c r="G6" s="156"/>
      <c r="H6" s="657" t="s">
        <v>1025</v>
      </c>
      <c r="I6" s="658" t="s">
        <v>1154</v>
      </c>
      <c r="J6" s="644" t="s">
        <v>788</v>
      </c>
      <c r="K6" s="659"/>
      <c r="L6" s="643" t="s">
        <v>824</v>
      </c>
      <c r="M6" s="660" t="s">
        <v>1402</v>
      </c>
      <c r="N6" s="660" t="s">
        <v>1064</v>
      </c>
      <c r="O6" s="660" t="s">
        <v>1067</v>
      </c>
      <c r="P6" s="660" t="s">
        <v>1405</v>
      </c>
      <c r="Q6" s="660">
        <v>4</v>
      </c>
      <c r="R6" s="661"/>
    </row>
    <row r="7" spans="1:23" s="662" customFormat="1" ht="27" customHeight="1">
      <c r="A7" s="654">
        <v>3</v>
      </c>
      <c r="B7" s="654" t="s">
        <v>1085</v>
      </c>
      <c r="C7" s="654" t="s">
        <v>1292</v>
      </c>
      <c r="D7" s="655" t="s">
        <v>949</v>
      </c>
      <c r="E7" s="656">
        <v>22586</v>
      </c>
      <c r="F7" s="156"/>
      <c r="G7" s="156"/>
      <c r="H7" s="657" t="s">
        <v>1026</v>
      </c>
      <c r="I7" s="658" t="s">
        <v>1154</v>
      </c>
      <c r="J7" s="644"/>
      <c r="K7" s="659">
        <v>100</v>
      </c>
      <c r="L7" s="643"/>
      <c r="M7" s="660" t="s">
        <v>1063</v>
      </c>
      <c r="N7" s="660" t="s">
        <v>1064</v>
      </c>
      <c r="O7" s="660" t="s">
        <v>1067</v>
      </c>
      <c r="P7" s="660" t="s">
        <v>1405</v>
      </c>
      <c r="Q7" s="660">
        <v>2</v>
      </c>
      <c r="R7" s="661"/>
    </row>
    <row r="8" spans="1:23" s="662" customFormat="1" ht="27" customHeight="1">
      <c r="A8" s="654">
        <v>4</v>
      </c>
      <c r="B8" s="654" t="s">
        <v>1085</v>
      </c>
      <c r="C8" s="654" t="s">
        <v>1293</v>
      </c>
      <c r="D8" s="655" t="s">
        <v>1086</v>
      </c>
      <c r="E8" s="656">
        <v>32568</v>
      </c>
      <c r="F8" s="156"/>
      <c r="G8" s="156"/>
      <c r="H8" s="657" t="s">
        <v>1026</v>
      </c>
      <c r="I8" s="658" t="s">
        <v>1154</v>
      </c>
      <c r="J8" s="644"/>
      <c r="K8" s="659">
        <v>120</v>
      </c>
      <c r="L8" s="643"/>
      <c r="M8" s="660" t="s">
        <v>1063</v>
      </c>
      <c r="N8" s="660" t="s">
        <v>1064</v>
      </c>
      <c r="O8" s="660" t="s">
        <v>1067</v>
      </c>
      <c r="P8" s="660" t="s">
        <v>1405</v>
      </c>
      <c r="Q8" s="660">
        <v>2</v>
      </c>
      <c r="R8" s="661"/>
    </row>
    <row r="9" spans="1:23" s="662" customFormat="1" ht="27" customHeight="1">
      <c r="A9" s="654">
        <v>5</v>
      </c>
      <c r="B9" s="654" t="s">
        <v>1085</v>
      </c>
      <c r="C9" s="654" t="s">
        <v>1294</v>
      </c>
      <c r="D9" s="655" t="s">
        <v>950</v>
      </c>
      <c r="E9" s="656">
        <v>23559</v>
      </c>
      <c r="F9" s="156"/>
      <c r="G9" s="156"/>
      <c r="H9" s="657" t="s">
        <v>1026</v>
      </c>
      <c r="I9" s="658" t="s">
        <v>1154</v>
      </c>
      <c r="J9" s="644"/>
      <c r="K9" s="659">
        <v>120</v>
      </c>
      <c r="L9" s="643"/>
      <c r="M9" s="660" t="s">
        <v>1063</v>
      </c>
      <c r="N9" s="660" t="s">
        <v>1064</v>
      </c>
      <c r="O9" s="660" t="s">
        <v>1067</v>
      </c>
      <c r="P9" s="660" t="s">
        <v>1405</v>
      </c>
      <c r="Q9" s="660">
        <v>4</v>
      </c>
      <c r="R9" s="661"/>
    </row>
    <row r="10" spans="1:23" s="662" customFormat="1" ht="27" customHeight="1">
      <c r="A10" s="654">
        <v>6</v>
      </c>
      <c r="B10" s="654" t="s">
        <v>1085</v>
      </c>
      <c r="C10" s="654" t="s">
        <v>1295</v>
      </c>
      <c r="D10" s="655" t="s">
        <v>950</v>
      </c>
      <c r="E10" s="656">
        <v>27912</v>
      </c>
      <c r="F10" s="156"/>
      <c r="G10" s="156"/>
      <c r="H10" s="657" t="s">
        <v>1026</v>
      </c>
      <c r="I10" s="658" t="s">
        <v>1154</v>
      </c>
      <c r="J10" s="644"/>
      <c r="K10" s="659">
        <v>190</v>
      </c>
      <c r="L10" s="643"/>
      <c r="M10" s="660" t="s">
        <v>1063</v>
      </c>
      <c r="N10" s="660" t="s">
        <v>1064</v>
      </c>
      <c r="O10" s="660" t="s">
        <v>1067</v>
      </c>
      <c r="P10" s="660" t="s">
        <v>1405</v>
      </c>
      <c r="Q10" s="660">
        <v>4</v>
      </c>
      <c r="R10" s="661"/>
    </row>
    <row r="11" spans="1:23" s="662" customFormat="1" ht="27" customHeight="1">
      <c r="A11" s="654">
        <v>7</v>
      </c>
      <c r="B11" s="654" t="s">
        <v>1085</v>
      </c>
      <c r="C11" s="654" t="s">
        <v>1296</v>
      </c>
      <c r="D11" s="655" t="s">
        <v>949</v>
      </c>
      <c r="E11" s="656">
        <v>34182</v>
      </c>
      <c r="F11" s="156"/>
      <c r="G11" s="156"/>
      <c r="H11" s="657" t="s">
        <v>1026</v>
      </c>
      <c r="I11" s="658" t="s">
        <v>1154</v>
      </c>
      <c r="J11" s="644"/>
      <c r="K11" s="659">
        <v>206</v>
      </c>
      <c r="L11" s="643"/>
      <c r="M11" s="660" t="s">
        <v>1063</v>
      </c>
      <c r="N11" s="660" t="s">
        <v>1064</v>
      </c>
      <c r="O11" s="660" t="s">
        <v>1067</v>
      </c>
      <c r="P11" s="660" t="s">
        <v>1405</v>
      </c>
      <c r="Q11" s="660">
        <v>2</v>
      </c>
      <c r="R11" s="661"/>
    </row>
    <row r="12" spans="1:23" s="662" customFormat="1" ht="27" customHeight="1">
      <c r="A12" s="654">
        <v>8</v>
      </c>
      <c r="B12" s="654" t="s">
        <v>1085</v>
      </c>
      <c r="C12" s="654" t="s">
        <v>1297</v>
      </c>
      <c r="D12" s="655" t="s">
        <v>1087</v>
      </c>
      <c r="E12" s="656">
        <v>41779</v>
      </c>
      <c r="F12" s="156">
        <v>447</v>
      </c>
      <c r="G12" s="156">
        <v>447</v>
      </c>
      <c r="H12" s="657" t="s">
        <v>1025</v>
      </c>
      <c r="I12" s="658" t="s">
        <v>1155</v>
      </c>
      <c r="J12" s="644" t="s">
        <v>788</v>
      </c>
      <c r="K12" s="659">
        <v>120</v>
      </c>
      <c r="L12" s="643" t="s">
        <v>824</v>
      </c>
      <c r="M12" s="660" t="s">
        <v>1063</v>
      </c>
      <c r="N12" s="660" t="s">
        <v>1064</v>
      </c>
      <c r="O12" s="660" t="s">
        <v>1067</v>
      </c>
      <c r="P12" s="660" t="s">
        <v>1405</v>
      </c>
      <c r="Q12" s="660">
        <v>2</v>
      </c>
      <c r="R12" s="661"/>
    </row>
    <row r="13" spans="1:23" s="662" customFormat="1" ht="27" customHeight="1">
      <c r="A13" s="654">
        <v>9</v>
      </c>
      <c r="B13" s="654" t="s">
        <v>916</v>
      </c>
      <c r="C13" s="654" t="s">
        <v>1298</v>
      </c>
      <c r="D13" s="655" t="s">
        <v>951</v>
      </c>
      <c r="E13" s="656">
        <v>26207</v>
      </c>
      <c r="F13" s="156">
        <v>548</v>
      </c>
      <c r="G13" s="156">
        <v>257</v>
      </c>
      <c r="H13" s="657" t="s">
        <v>1026</v>
      </c>
      <c r="I13" s="658" t="s">
        <v>1154</v>
      </c>
      <c r="J13" s="644"/>
      <c r="K13" s="659">
        <v>164</v>
      </c>
      <c r="L13" s="643"/>
      <c r="M13" s="660" t="s">
        <v>1063</v>
      </c>
      <c r="N13" s="660" t="s">
        <v>1064</v>
      </c>
      <c r="O13" s="660" t="s">
        <v>1068</v>
      </c>
      <c r="P13" s="660" t="s">
        <v>1405</v>
      </c>
      <c r="Q13" s="660">
        <v>1</v>
      </c>
      <c r="R13" s="661"/>
    </row>
    <row r="14" spans="1:23" s="662" customFormat="1" ht="27" customHeight="1">
      <c r="A14" s="654">
        <v>10</v>
      </c>
      <c r="B14" s="654" t="s">
        <v>916</v>
      </c>
      <c r="C14" s="664" t="s">
        <v>1299</v>
      </c>
      <c r="D14" s="655" t="s">
        <v>952</v>
      </c>
      <c r="E14" s="656">
        <v>35881</v>
      </c>
      <c r="F14" s="156">
        <v>352</v>
      </c>
      <c r="G14" s="156"/>
      <c r="H14" s="657" t="s">
        <v>1026</v>
      </c>
      <c r="I14" s="658" t="s">
        <v>1154</v>
      </c>
      <c r="J14" s="644"/>
      <c r="K14" s="659">
        <v>126</v>
      </c>
      <c r="L14" s="643"/>
      <c r="M14" s="660" t="s">
        <v>1063</v>
      </c>
      <c r="N14" s="660"/>
      <c r="O14" s="660"/>
      <c r="P14" s="660" t="s">
        <v>1406</v>
      </c>
      <c r="Q14" s="660"/>
      <c r="R14" s="661" t="s">
        <v>1163</v>
      </c>
    </row>
    <row r="15" spans="1:23" s="662" customFormat="1" ht="27" customHeight="1">
      <c r="A15" s="654">
        <v>11</v>
      </c>
      <c r="B15" s="654" t="s">
        <v>916</v>
      </c>
      <c r="C15" s="654" t="s">
        <v>1300</v>
      </c>
      <c r="D15" s="655" t="s">
        <v>953</v>
      </c>
      <c r="E15" s="656">
        <v>36267</v>
      </c>
      <c r="F15" s="156">
        <v>124</v>
      </c>
      <c r="G15" s="156"/>
      <c r="H15" s="657" t="s">
        <v>1026</v>
      </c>
      <c r="I15" s="658" t="s">
        <v>1154</v>
      </c>
      <c r="J15" s="644"/>
      <c r="K15" s="659">
        <v>50</v>
      </c>
      <c r="L15" s="643"/>
      <c r="M15" s="660" t="s">
        <v>1063</v>
      </c>
      <c r="N15" s="660"/>
      <c r="O15" s="660"/>
      <c r="P15" s="660" t="s">
        <v>1406</v>
      </c>
      <c r="Q15" s="660"/>
      <c r="R15" s="665" t="s">
        <v>1164</v>
      </c>
    </row>
    <row r="16" spans="1:23" s="662" customFormat="1" ht="27" customHeight="1">
      <c r="A16" s="654">
        <v>12</v>
      </c>
      <c r="B16" s="654" t="s">
        <v>916</v>
      </c>
      <c r="C16" s="654" t="s">
        <v>1301</v>
      </c>
      <c r="D16" s="655" t="s">
        <v>954</v>
      </c>
      <c r="E16" s="656">
        <v>37572</v>
      </c>
      <c r="F16" s="156">
        <v>172</v>
      </c>
      <c r="G16" s="156"/>
      <c r="H16" s="657" t="s">
        <v>1026</v>
      </c>
      <c r="I16" s="658" t="s">
        <v>1154</v>
      </c>
      <c r="J16" s="644"/>
      <c r="K16" s="659">
        <v>60</v>
      </c>
      <c r="L16" s="643"/>
      <c r="M16" s="660" t="s">
        <v>1063</v>
      </c>
      <c r="N16" s="660"/>
      <c r="O16" s="660"/>
      <c r="P16" s="660" t="s">
        <v>1406</v>
      </c>
      <c r="Q16" s="660"/>
      <c r="R16" s="665" t="s">
        <v>1164</v>
      </c>
    </row>
    <row r="17" spans="1:18" s="662" customFormat="1" ht="27" customHeight="1">
      <c r="A17" s="654">
        <v>13</v>
      </c>
      <c r="B17" s="654" t="s">
        <v>1095</v>
      </c>
      <c r="C17" s="654" t="s">
        <v>1096</v>
      </c>
      <c r="D17" s="655" t="s">
        <v>1097</v>
      </c>
      <c r="E17" s="656">
        <v>28004</v>
      </c>
      <c r="F17" s="156">
        <v>516</v>
      </c>
      <c r="G17" s="156">
        <v>36</v>
      </c>
      <c r="H17" s="657" t="s">
        <v>1026</v>
      </c>
      <c r="I17" s="658" t="s">
        <v>1057</v>
      </c>
      <c r="J17" s="644"/>
      <c r="K17" s="659">
        <v>150</v>
      </c>
      <c r="L17" s="643"/>
      <c r="M17" s="660" t="s">
        <v>1063</v>
      </c>
      <c r="N17" s="660" t="s">
        <v>1064</v>
      </c>
      <c r="O17" s="658" t="s">
        <v>1403</v>
      </c>
      <c r="P17" s="660" t="s">
        <v>1405</v>
      </c>
      <c r="Q17" s="660">
        <v>1</v>
      </c>
      <c r="R17" s="661"/>
    </row>
    <row r="18" spans="1:18" s="662" customFormat="1" ht="27" customHeight="1">
      <c r="A18" s="654">
        <v>14</v>
      </c>
      <c r="B18" s="654" t="s">
        <v>1095</v>
      </c>
      <c r="C18" s="654" t="s">
        <v>1098</v>
      </c>
      <c r="D18" s="655" t="s">
        <v>1099</v>
      </c>
      <c r="E18" s="656">
        <v>40614</v>
      </c>
      <c r="F18" s="156">
        <v>470</v>
      </c>
      <c r="G18" s="156"/>
      <c r="H18" s="657" t="s">
        <v>1026</v>
      </c>
      <c r="I18" s="658" t="s">
        <v>118</v>
      </c>
      <c r="J18" s="644"/>
      <c r="K18" s="659">
        <v>270</v>
      </c>
      <c r="L18" s="643"/>
      <c r="M18" s="660" t="s">
        <v>1063</v>
      </c>
      <c r="N18" s="660" t="s">
        <v>1064</v>
      </c>
      <c r="O18" s="660" t="s">
        <v>1067</v>
      </c>
      <c r="P18" s="660" t="s">
        <v>1405</v>
      </c>
      <c r="Q18" s="660">
        <v>3</v>
      </c>
      <c r="R18" s="661"/>
    </row>
    <row r="19" spans="1:18" s="662" customFormat="1" ht="27" customHeight="1">
      <c r="A19" s="654">
        <v>15</v>
      </c>
      <c r="B19" s="654" t="s">
        <v>1095</v>
      </c>
      <c r="C19" s="654" t="s">
        <v>1100</v>
      </c>
      <c r="D19" s="655" t="s">
        <v>1034</v>
      </c>
      <c r="E19" s="656">
        <v>40451</v>
      </c>
      <c r="F19" s="156"/>
      <c r="G19" s="156"/>
      <c r="H19" s="657" t="s">
        <v>1025</v>
      </c>
      <c r="I19" s="658" t="s">
        <v>1058</v>
      </c>
      <c r="J19" s="644" t="s">
        <v>788</v>
      </c>
      <c r="K19" s="659">
        <v>480</v>
      </c>
      <c r="L19" s="643" t="s">
        <v>824</v>
      </c>
      <c r="M19" s="660" t="s">
        <v>1402</v>
      </c>
      <c r="N19" s="660" t="s">
        <v>1064</v>
      </c>
      <c r="O19" s="658" t="s">
        <v>1403</v>
      </c>
      <c r="P19" s="660" t="s">
        <v>1405</v>
      </c>
      <c r="Q19" s="660">
        <v>6</v>
      </c>
      <c r="R19" s="661"/>
    </row>
    <row r="20" spans="1:18" s="662" customFormat="1" ht="27" customHeight="1">
      <c r="A20" s="654">
        <v>16</v>
      </c>
      <c r="B20" s="654" t="s">
        <v>1095</v>
      </c>
      <c r="C20" s="654" t="s">
        <v>1101</v>
      </c>
      <c r="D20" s="655" t="s">
        <v>1102</v>
      </c>
      <c r="E20" s="656">
        <v>36220</v>
      </c>
      <c r="F20" s="156">
        <v>14000</v>
      </c>
      <c r="G20" s="156"/>
      <c r="H20" s="657" t="s">
        <v>1025</v>
      </c>
      <c r="I20" s="658" t="s">
        <v>1156</v>
      </c>
      <c r="J20" s="644" t="s">
        <v>788</v>
      </c>
      <c r="K20" s="659">
        <v>690</v>
      </c>
      <c r="L20" s="643" t="s">
        <v>824</v>
      </c>
      <c r="M20" s="660" t="s">
        <v>1063</v>
      </c>
      <c r="N20" s="660" t="s">
        <v>1064</v>
      </c>
      <c r="O20" s="660" t="s">
        <v>1067</v>
      </c>
      <c r="P20" s="660" t="s">
        <v>1405</v>
      </c>
      <c r="Q20" s="660">
        <v>4</v>
      </c>
      <c r="R20" s="661"/>
    </row>
    <row r="21" spans="1:18" s="662" customFormat="1" ht="27" customHeight="1">
      <c r="A21" s="654">
        <v>17</v>
      </c>
      <c r="B21" s="654" t="s">
        <v>1095</v>
      </c>
      <c r="C21" s="654" t="s">
        <v>1103</v>
      </c>
      <c r="D21" s="655" t="s">
        <v>1104</v>
      </c>
      <c r="E21" s="656">
        <v>40781</v>
      </c>
      <c r="F21" s="156"/>
      <c r="G21" s="156"/>
      <c r="H21" s="657" t="s">
        <v>1025</v>
      </c>
      <c r="I21" s="658" t="s">
        <v>1156</v>
      </c>
      <c r="J21" s="644" t="s">
        <v>788</v>
      </c>
      <c r="K21" s="659">
        <v>110</v>
      </c>
      <c r="L21" s="643" t="s">
        <v>824</v>
      </c>
      <c r="M21" s="660" t="s">
        <v>1063</v>
      </c>
      <c r="N21" s="660" t="s">
        <v>1064</v>
      </c>
      <c r="O21" s="660" t="s">
        <v>1067</v>
      </c>
      <c r="P21" s="660" t="s">
        <v>1405</v>
      </c>
      <c r="Q21" s="660">
        <v>5</v>
      </c>
      <c r="R21" s="661"/>
    </row>
    <row r="22" spans="1:18" s="662" customFormat="1" ht="27" customHeight="1">
      <c r="A22" s="654">
        <v>18</v>
      </c>
      <c r="B22" s="654" t="s">
        <v>1095</v>
      </c>
      <c r="C22" s="654" t="s">
        <v>1105</v>
      </c>
      <c r="D22" s="655" t="s">
        <v>1106</v>
      </c>
      <c r="E22" s="656">
        <v>40939</v>
      </c>
      <c r="F22" s="156"/>
      <c r="G22" s="156"/>
      <c r="H22" s="657" t="s">
        <v>1025</v>
      </c>
      <c r="I22" s="658" t="s">
        <v>1156</v>
      </c>
      <c r="J22" s="644" t="s">
        <v>788</v>
      </c>
      <c r="K22" s="659">
        <v>215</v>
      </c>
      <c r="L22" s="643" t="s">
        <v>824</v>
      </c>
      <c r="M22" s="660" t="s">
        <v>1063</v>
      </c>
      <c r="N22" s="660" t="s">
        <v>1064</v>
      </c>
      <c r="O22" s="660" t="s">
        <v>1067</v>
      </c>
      <c r="P22" s="660" t="s">
        <v>1405</v>
      </c>
      <c r="Q22" s="660">
        <v>5</v>
      </c>
      <c r="R22" s="661"/>
    </row>
    <row r="23" spans="1:18" s="662" customFormat="1" ht="27" customHeight="1">
      <c r="A23" s="654">
        <v>19</v>
      </c>
      <c r="B23" s="654" t="s">
        <v>1095</v>
      </c>
      <c r="C23" s="654" t="s">
        <v>1107</v>
      </c>
      <c r="D23" s="655" t="s">
        <v>1108</v>
      </c>
      <c r="E23" s="656">
        <v>43070</v>
      </c>
      <c r="F23" s="156"/>
      <c r="G23" s="156"/>
      <c r="H23" s="657" t="s">
        <v>1025</v>
      </c>
      <c r="I23" s="658" t="s">
        <v>1156</v>
      </c>
      <c r="J23" s="644" t="s">
        <v>788</v>
      </c>
      <c r="K23" s="659">
        <v>230</v>
      </c>
      <c r="L23" s="643" t="s">
        <v>824</v>
      </c>
      <c r="M23" s="660" t="s">
        <v>1402</v>
      </c>
      <c r="N23" s="660" t="s">
        <v>1064</v>
      </c>
      <c r="O23" s="660" t="s">
        <v>1067</v>
      </c>
      <c r="P23" s="660" t="s">
        <v>1405</v>
      </c>
      <c r="Q23" s="660">
        <v>5</v>
      </c>
      <c r="R23" s="661"/>
    </row>
    <row r="24" spans="1:18" s="662" customFormat="1" ht="27" customHeight="1">
      <c r="A24" s="654">
        <v>20</v>
      </c>
      <c r="B24" s="654" t="s">
        <v>361</v>
      </c>
      <c r="C24" s="654" t="s">
        <v>1109</v>
      </c>
      <c r="D24" s="655" t="s">
        <v>1035</v>
      </c>
      <c r="E24" s="656">
        <v>39142</v>
      </c>
      <c r="F24" s="156">
        <v>1200</v>
      </c>
      <c r="G24" s="156">
        <v>1088</v>
      </c>
      <c r="H24" s="657" t="s">
        <v>1025</v>
      </c>
      <c r="I24" s="658" t="s">
        <v>1056</v>
      </c>
      <c r="J24" s="644" t="s">
        <v>788</v>
      </c>
      <c r="K24" s="659">
        <v>388.9</v>
      </c>
      <c r="L24" s="643" t="s">
        <v>824</v>
      </c>
      <c r="M24" s="660" t="s">
        <v>1063</v>
      </c>
      <c r="N24" s="660" t="s">
        <v>1064</v>
      </c>
      <c r="O24" s="660" t="s">
        <v>1067</v>
      </c>
      <c r="P24" s="660" t="s">
        <v>1405</v>
      </c>
      <c r="Q24" s="660">
        <v>6</v>
      </c>
      <c r="R24" s="661"/>
    </row>
    <row r="25" spans="1:18" s="662" customFormat="1" ht="27" customHeight="1">
      <c r="A25" s="654">
        <v>21</v>
      </c>
      <c r="B25" s="654" t="s">
        <v>1036</v>
      </c>
      <c r="C25" s="654" t="s">
        <v>1302</v>
      </c>
      <c r="D25" s="655" t="s">
        <v>1110</v>
      </c>
      <c r="E25" s="656">
        <v>41030</v>
      </c>
      <c r="F25" s="156">
        <v>1500</v>
      </c>
      <c r="G25" s="156"/>
      <c r="H25" s="657" t="s">
        <v>1026</v>
      </c>
      <c r="I25" s="658" t="s">
        <v>1154</v>
      </c>
      <c r="J25" s="644"/>
      <c r="K25" s="659">
        <v>78000</v>
      </c>
      <c r="L25" s="643"/>
      <c r="M25" s="660" t="s">
        <v>1063</v>
      </c>
      <c r="N25" s="660" t="s">
        <v>1064</v>
      </c>
      <c r="O25" s="660" t="s">
        <v>1067</v>
      </c>
      <c r="P25" s="660" t="s">
        <v>1405</v>
      </c>
      <c r="Q25" s="660">
        <v>10</v>
      </c>
      <c r="R25" s="661"/>
    </row>
    <row r="26" spans="1:18" s="662" customFormat="1" ht="27" customHeight="1">
      <c r="A26" s="654">
        <v>22</v>
      </c>
      <c r="B26" s="654" t="s">
        <v>1036</v>
      </c>
      <c r="C26" s="654" t="s">
        <v>1303</v>
      </c>
      <c r="D26" s="655" t="s">
        <v>1111</v>
      </c>
      <c r="E26" s="656">
        <v>43205</v>
      </c>
      <c r="F26" s="156">
        <v>4500</v>
      </c>
      <c r="G26" s="156"/>
      <c r="H26" s="657" t="s">
        <v>1025</v>
      </c>
      <c r="I26" s="658" t="s">
        <v>1431</v>
      </c>
      <c r="J26" s="644" t="s">
        <v>788</v>
      </c>
      <c r="K26" s="659">
        <v>5800</v>
      </c>
      <c r="L26" s="643" t="s">
        <v>824</v>
      </c>
      <c r="M26" s="660" t="s">
        <v>1063</v>
      </c>
      <c r="N26" s="660" t="s">
        <v>1064</v>
      </c>
      <c r="O26" s="660" t="s">
        <v>1067</v>
      </c>
      <c r="P26" s="660" t="s">
        <v>1405</v>
      </c>
      <c r="Q26" s="660">
        <v>6</v>
      </c>
      <c r="R26" s="661"/>
    </row>
    <row r="27" spans="1:18" s="662" customFormat="1" ht="27" customHeight="1">
      <c r="A27" s="654">
        <v>23</v>
      </c>
      <c r="B27" s="654" t="s">
        <v>1036</v>
      </c>
      <c r="C27" s="654" t="s">
        <v>1304</v>
      </c>
      <c r="D27" s="655" t="s">
        <v>1112</v>
      </c>
      <c r="E27" s="656">
        <v>31868</v>
      </c>
      <c r="F27" s="156">
        <v>200</v>
      </c>
      <c r="G27" s="156"/>
      <c r="H27" s="657" t="s">
        <v>1026</v>
      </c>
      <c r="I27" s="658" t="s">
        <v>1154</v>
      </c>
      <c r="J27" s="644"/>
      <c r="K27" s="659">
        <v>3500</v>
      </c>
      <c r="L27" s="643"/>
      <c r="M27" s="660" t="s">
        <v>1063</v>
      </c>
      <c r="N27" s="660" t="s">
        <v>1064</v>
      </c>
      <c r="O27" s="658" t="s">
        <v>1403</v>
      </c>
      <c r="P27" s="660" t="s">
        <v>1405</v>
      </c>
      <c r="Q27" s="660">
        <v>6</v>
      </c>
      <c r="R27" s="661"/>
    </row>
    <row r="28" spans="1:18" s="662" customFormat="1" ht="27" customHeight="1">
      <c r="A28" s="654">
        <v>24</v>
      </c>
      <c r="B28" s="654" t="s">
        <v>920</v>
      </c>
      <c r="C28" s="654" t="s">
        <v>1305</v>
      </c>
      <c r="D28" s="655" t="s">
        <v>963</v>
      </c>
      <c r="E28" s="656">
        <v>40579</v>
      </c>
      <c r="F28" s="156">
        <v>600</v>
      </c>
      <c r="G28" s="156"/>
      <c r="H28" s="657" t="s">
        <v>1026</v>
      </c>
      <c r="I28" s="658" t="s">
        <v>118</v>
      </c>
      <c r="J28" s="644"/>
      <c r="K28" s="659">
        <v>2400</v>
      </c>
      <c r="L28" s="643"/>
      <c r="M28" s="660" t="s">
        <v>1402</v>
      </c>
      <c r="N28" s="660" t="s">
        <v>1064</v>
      </c>
      <c r="O28" s="660" t="s">
        <v>1067</v>
      </c>
      <c r="P28" s="660" t="s">
        <v>1405</v>
      </c>
      <c r="Q28" s="660">
        <v>2</v>
      </c>
      <c r="R28" s="661"/>
    </row>
    <row r="29" spans="1:18" s="662" customFormat="1" ht="27" customHeight="1">
      <c r="A29" s="654">
        <v>25</v>
      </c>
      <c r="B29" s="654" t="s">
        <v>920</v>
      </c>
      <c r="C29" s="654" t="s">
        <v>1306</v>
      </c>
      <c r="D29" s="655" t="s">
        <v>964</v>
      </c>
      <c r="E29" s="656">
        <v>34516</v>
      </c>
      <c r="F29" s="156">
        <v>450</v>
      </c>
      <c r="G29" s="156"/>
      <c r="H29" s="657" t="s">
        <v>1026</v>
      </c>
      <c r="I29" s="658" t="s">
        <v>118</v>
      </c>
      <c r="J29" s="644"/>
      <c r="K29" s="659">
        <v>907</v>
      </c>
      <c r="L29" s="643"/>
      <c r="M29" s="660" t="s">
        <v>1402</v>
      </c>
      <c r="N29" s="660" t="s">
        <v>1064</v>
      </c>
      <c r="O29" s="660" t="s">
        <v>1067</v>
      </c>
      <c r="P29" s="660" t="s">
        <v>1405</v>
      </c>
      <c r="Q29" s="660">
        <v>2</v>
      </c>
      <c r="R29" s="661"/>
    </row>
    <row r="30" spans="1:18" s="662" customFormat="1" ht="27" customHeight="1">
      <c r="A30" s="654">
        <v>26</v>
      </c>
      <c r="B30" s="654" t="s">
        <v>920</v>
      </c>
      <c r="C30" s="654" t="s">
        <v>1427</v>
      </c>
      <c r="D30" s="655" t="s">
        <v>1428</v>
      </c>
      <c r="E30" s="656">
        <v>43539</v>
      </c>
      <c r="F30" s="156">
        <v>154</v>
      </c>
      <c r="G30" s="156"/>
      <c r="H30" s="657" t="s">
        <v>1026</v>
      </c>
      <c r="I30" s="658" t="s">
        <v>1156</v>
      </c>
      <c r="J30" s="644"/>
      <c r="K30" s="659">
        <v>70</v>
      </c>
      <c r="L30" s="643"/>
      <c r="M30" s="660" t="s">
        <v>1404</v>
      </c>
      <c r="N30" s="660" t="s">
        <v>1064</v>
      </c>
      <c r="O30" s="660" t="s">
        <v>1067</v>
      </c>
      <c r="P30" s="660" t="s">
        <v>91</v>
      </c>
      <c r="Q30" s="660">
        <v>2</v>
      </c>
      <c r="R30" s="661"/>
    </row>
    <row r="31" spans="1:18" s="662" customFormat="1" ht="27" customHeight="1">
      <c r="A31" s="654">
        <v>27</v>
      </c>
      <c r="B31" s="654" t="s">
        <v>922</v>
      </c>
      <c r="C31" s="664" t="s">
        <v>1441</v>
      </c>
      <c r="D31" s="663" t="s">
        <v>1442</v>
      </c>
      <c r="E31" s="656">
        <v>40477</v>
      </c>
      <c r="F31" s="156">
        <v>33</v>
      </c>
      <c r="G31" s="156"/>
      <c r="H31" s="657" t="s">
        <v>1025</v>
      </c>
      <c r="I31" s="658" t="s">
        <v>1154</v>
      </c>
      <c r="J31" s="644" t="s">
        <v>788</v>
      </c>
      <c r="K31" s="659">
        <v>700</v>
      </c>
      <c r="L31" s="643" t="s">
        <v>824</v>
      </c>
      <c r="M31" s="660" t="s">
        <v>1402</v>
      </c>
      <c r="N31" s="660" t="s">
        <v>1064</v>
      </c>
      <c r="O31" s="660" t="s">
        <v>1067</v>
      </c>
      <c r="P31" s="660" t="s">
        <v>1405</v>
      </c>
      <c r="Q31" s="660">
        <v>1</v>
      </c>
      <c r="R31" s="661"/>
    </row>
    <row r="32" spans="1:18" s="662" customFormat="1" ht="27" customHeight="1">
      <c r="A32" s="654">
        <v>28</v>
      </c>
      <c r="B32" s="654" t="s">
        <v>922</v>
      </c>
      <c r="C32" s="664" t="s">
        <v>1443</v>
      </c>
      <c r="D32" s="663" t="s">
        <v>1426</v>
      </c>
      <c r="E32" s="656">
        <v>43194</v>
      </c>
      <c r="F32" s="156">
        <v>1000</v>
      </c>
      <c r="G32" s="156"/>
      <c r="H32" s="657" t="s">
        <v>1025</v>
      </c>
      <c r="I32" s="658" t="s">
        <v>1056</v>
      </c>
      <c r="J32" s="644" t="s">
        <v>788</v>
      </c>
      <c r="K32" s="659">
        <v>75</v>
      </c>
      <c r="L32" s="643" t="s">
        <v>824</v>
      </c>
      <c r="M32" s="660" t="s">
        <v>1402</v>
      </c>
      <c r="N32" s="660" t="s">
        <v>1064</v>
      </c>
      <c r="O32" s="660" t="s">
        <v>1067</v>
      </c>
      <c r="P32" s="660" t="s">
        <v>91</v>
      </c>
      <c r="Q32" s="660">
        <v>1</v>
      </c>
      <c r="R32" s="661"/>
    </row>
    <row r="33" spans="1:18" s="662" customFormat="1" ht="27" customHeight="1">
      <c r="A33" s="654">
        <v>29</v>
      </c>
      <c r="B33" s="654" t="s">
        <v>367</v>
      </c>
      <c r="C33" s="654" t="s">
        <v>1113</v>
      </c>
      <c r="D33" s="655" t="s">
        <v>0</v>
      </c>
      <c r="E33" s="656">
        <v>28895</v>
      </c>
      <c r="F33" s="156"/>
      <c r="G33" s="156"/>
      <c r="H33" s="657" t="s">
        <v>1025</v>
      </c>
      <c r="I33" s="658" t="s">
        <v>1056</v>
      </c>
      <c r="J33" s="644" t="s">
        <v>788</v>
      </c>
      <c r="K33" s="659">
        <v>750</v>
      </c>
      <c r="L33" s="643" t="s">
        <v>824</v>
      </c>
      <c r="M33" s="660" t="s">
        <v>1063</v>
      </c>
      <c r="N33" s="660" t="s">
        <v>1064</v>
      </c>
      <c r="O33" s="660" t="s">
        <v>1067</v>
      </c>
      <c r="P33" s="660" t="s">
        <v>1405</v>
      </c>
      <c r="Q33" s="660">
        <v>1</v>
      </c>
      <c r="R33" s="661"/>
    </row>
    <row r="34" spans="1:18" s="662" customFormat="1" ht="27" customHeight="1">
      <c r="A34" s="654">
        <v>30</v>
      </c>
      <c r="B34" s="654" t="s">
        <v>367</v>
      </c>
      <c r="C34" s="654" t="s">
        <v>1114</v>
      </c>
      <c r="D34" s="655" t="s">
        <v>721</v>
      </c>
      <c r="E34" s="656">
        <v>29045</v>
      </c>
      <c r="F34" s="156">
        <v>1560</v>
      </c>
      <c r="G34" s="156">
        <v>927</v>
      </c>
      <c r="H34" s="657" t="s">
        <v>1055</v>
      </c>
      <c r="I34" s="658" t="s">
        <v>118</v>
      </c>
      <c r="J34" s="644" t="s">
        <v>788</v>
      </c>
      <c r="K34" s="659">
        <v>557</v>
      </c>
      <c r="L34" s="643" t="s">
        <v>824</v>
      </c>
      <c r="M34" s="660" t="s">
        <v>1063</v>
      </c>
      <c r="N34" s="660" t="s">
        <v>1064</v>
      </c>
      <c r="O34" s="660" t="s">
        <v>1067</v>
      </c>
      <c r="P34" s="660" t="s">
        <v>1405</v>
      </c>
      <c r="Q34" s="660">
        <v>1</v>
      </c>
      <c r="R34" s="661"/>
    </row>
    <row r="35" spans="1:18" s="662" customFormat="1" ht="27" customHeight="1">
      <c r="A35" s="654">
        <v>31</v>
      </c>
      <c r="B35" s="654" t="s">
        <v>367</v>
      </c>
      <c r="C35" s="654" t="s">
        <v>1115</v>
      </c>
      <c r="D35" s="655" t="s">
        <v>722</v>
      </c>
      <c r="E35" s="656">
        <v>32764</v>
      </c>
      <c r="F35" s="156">
        <v>500</v>
      </c>
      <c r="G35" s="156">
        <v>2</v>
      </c>
      <c r="H35" s="657" t="s">
        <v>1025</v>
      </c>
      <c r="I35" s="658" t="s">
        <v>118</v>
      </c>
      <c r="J35" s="644" t="s">
        <v>788</v>
      </c>
      <c r="K35" s="659">
        <v>200</v>
      </c>
      <c r="L35" s="643" t="s">
        <v>824</v>
      </c>
      <c r="M35" s="660" t="s">
        <v>1063</v>
      </c>
      <c r="N35" s="660" t="s">
        <v>1064</v>
      </c>
      <c r="O35" s="660" t="s">
        <v>1068</v>
      </c>
      <c r="P35" s="660" t="s">
        <v>1405</v>
      </c>
      <c r="Q35" s="660">
        <v>1</v>
      </c>
      <c r="R35" s="661"/>
    </row>
    <row r="36" spans="1:18" s="662" customFormat="1" ht="27" customHeight="1">
      <c r="A36" s="654">
        <v>32</v>
      </c>
      <c r="B36" s="654" t="s">
        <v>367</v>
      </c>
      <c r="C36" s="654" t="s">
        <v>1410</v>
      </c>
      <c r="D36" s="655" t="s">
        <v>723</v>
      </c>
      <c r="E36" s="656">
        <v>32987</v>
      </c>
      <c r="F36" s="156"/>
      <c r="G36" s="156"/>
      <c r="H36" s="657" t="s">
        <v>1025</v>
      </c>
      <c r="I36" s="658" t="s">
        <v>1154</v>
      </c>
      <c r="J36" s="644" t="s">
        <v>788</v>
      </c>
      <c r="K36" s="659">
        <v>288</v>
      </c>
      <c r="L36" s="643" t="s">
        <v>824</v>
      </c>
      <c r="M36" s="660" t="s">
        <v>1063</v>
      </c>
      <c r="N36" s="660" t="s">
        <v>1064</v>
      </c>
      <c r="O36" s="660" t="s">
        <v>1068</v>
      </c>
      <c r="P36" s="660" t="s">
        <v>1405</v>
      </c>
      <c r="Q36" s="660">
        <v>1</v>
      </c>
      <c r="R36" s="661"/>
    </row>
    <row r="37" spans="1:18" s="662" customFormat="1" ht="27" customHeight="1">
      <c r="A37" s="654">
        <v>33</v>
      </c>
      <c r="B37" s="654" t="s">
        <v>367</v>
      </c>
      <c r="C37" s="654" t="s">
        <v>1116</v>
      </c>
      <c r="D37" s="655" t="s">
        <v>724</v>
      </c>
      <c r="E37" s="656">
        <v>38502</v>
      </c>
      <c r="F37" s="156"/>
      <c r="G37" s="156"/>
      <c r="H37" s="657" t="s">
        <v>1025</v>
      </c>
      <c r="I37" s="658" t="s">
        <v>1056</v>
      </c>
      <c r="J37" s="644" t="s">
        <v>788</v>
      </c>
      <c r="K37" s="659">
        <v>70</v>
      </c>
      <c r="L37" s="643" t="s">
        <v>824</v>
      </c>
      <c r="M37" s="660" t="s">
        <v>1063</v>
      </c>
      <c r="N37" s="660" t="s">
        <v>1064</v>
      </c>
      <c r="O37" s="660" t="s">
        <v>1068</v>
      </c>
      <c r="P37" s="660" t="s">
        <v>1405</v>
      </c>
      <c r="Q37" s="660">
        <v>1</v>
      </c>
      <c r="R37" s="661"/>
    </row>
    <row r="38" spans="1:18" s="662" customFormat="1" ht="27" customHeight="1">
      <c r="A38" s="654">
        <v>34</v>
      </c>
      <c r="B38" s="654" t="s">
        <v>595</v>
      </c>
      <c r="C38" s="654" t="s">
        <v>1307</v>
      </c>
      <c r="D38" s="655" t="s">
        <v>1117</v>
      </c>
      <c r="E38" s="656">
        <v>27956</v>
      </c>
      <c r="F38" s="156"/>
      <c r="G38" s="156"/>
      <c r="H38" s="657" t="s">
        <v>1055</v>
      </c>
      <c r="I38" s="658"/>
      <c r="J38" s="644" t="s">
        <v>788</v>
      </c>
      <c r="K38" s="659"/>
      <c r="L38" s="643" t="s">
        <v>824</v>
      </c>
      <c r="M38" s="660" t="s">
        <v>1402</v>
      </c>
      <c r="N38" s="660" t="s">
        <v>1064</v>
      </c>
      <c r="O38" s="660" t="s">
        <v>1067</v>
      </c>
      <c r="P38" s="660" t="s">
        <v>1405</v>
      </c>
      <c r="Q38" s="660">
        <v>2</v>
      </c>
      <c r="R38" s="661"/>
    </row>
    <row r="39" spans="1:18" s="662" customFormat="1" ht="27" customHeight="1">
      <c r="A39" s="654">
        <v>35</v>
      </c>
      <c r="B39" s="654" t="s">
        <v>921</v>
      </c>
      <c r="C39" s="654" t="s">
        <v>1118</v>
      </c>
      <c r="D39" s="655" t="s">
        <v>1119</v>
      </c>
      <c r="E39" s="656">
        <v>33429</v>
      </c>
      <c r="F39" s="156">
        <v>22880</v>
      </c>
      <c r="G39" s="156">
        <v>50</v>
      </c>
      <c r="H39" s="657" t="s">
        <v>1026</v>
      </c>
      <c r="I39" s="658" t="s">
        <v>1154</v>
      </c>
      <c r="J39" s="644"/>
      <c r="K39" s="659">
        <v>2760</v>
      </c>
      <c r="L39" s="643"/>
      <c r="M39" s="660" t="s">
        <v>1063</v>
      </c>
      <c r="N39" s="660" t="s">
        <v>1064</v>
      </c>
      <c r="O39" s="660" t="s">
        <v>1067</v>
      </c>
      <c r="P39" s="660" t="s">
        <v>1405</v>
      </c>
      <c r="Q39" s="660">
        <v>2</v>
      </c>
      <c r="R39" s="661"/>
    </row>
    <row r="40" spans="1:18" s="662" customFormat="1" ht="27" customHeight="1">
      <c r="A40" s="654">
        <v>36</v>
      </c>
      <c r="B40" s="654" t="s">
        <v>921</v>
      </c>
      <c r="C40" s="654" t="s">
        <v>1308</v>
      </c>
      <c r="D40" s="655" t="s">
        <v>1120</v>
      </c>
      <c r="E40" s="656">
        <v>29056</v>
      </c>
      <c r="F40" s="156">
        <v>320</v>
      </c>
      <c r="G40" s="156"/>
      <c r="H40" s="657" t="s">
        <v>1055</v>
      </c>
      <c r="I40" s="658" t="s">
        <v>118</v>
      </c>
      <c r="J40" s="644" t="s">
        <v>788</v>
      </c>
      <c r="K40" s="659">
        <v>130</v>
      </c>
      <c r="L40" s="643" t="s">
        <v>824</v>
      </c>
      <c r="M40" s="660" t="s">
        <v>1063</v>
      </c>
      <c r="N40" s="660" t="s">
        <v>1064</v>
      </c>
      <c r="O40" s="660" t="s">
        <v>1067</v>
      </c>
      <c r="P40" s="660" t="s">
        <v>1406</v>
      </c>
      <c r="Q40" s="660">
        <v>1</v>
      </c>
      <c r="R40" s="661"/>
    </row>
    <row r="41" spans="1:18" s="662" customFormat="1" ht="27" customHeight="1">
      <c r="A41" s="654">
        <v>37</v>
      </c>
      <c r="B41" s="654" t="s">
        <v>921</v>
      </c>
      <c r="C41" s="654" t="s">
        <v>1309</v>
      </c>
      <c r="D41" s="663" t="s">
        <v>1121</v>
      </c>
      <c r="E41" s="656">
        <v>37629</v>
      </c>
      <c r="F41" s="156">
        <v>351</v>
      </c>
      <c r="G41" s="156">
        <v>10</v>
      </c>
      <c r="H41" s="657" t="s">
        <v>1026</v>
      </c>
      <c r="I41" s="658" t="s">
        <v>1154</v>
      </c>
      <c r="J41" s="644"/>
      <c r="K41" s="659">
        <v>112</v>
      </c>
      <c r="L41" s="643"/>
      <c r="M41" s="660" t="s">
        <v>1063</v>
      </c>
      <c r="N41" s="660" t="s">
        <v>1064</v>
      </c>
      <c r="O41" s="660" t="s">
        <v>1067</v>
      </c>
      <c r="P41" s="660" t="s">
        <v>1405</v>
      </c>
      <c r="Q41" s="660">
        <v>3</v>
      </c>
      <c r="R41" s="661"/>
    </row>
    <row r="42" spans="1:18" s="662" customFormat="1" ht="27" customHeight="1">
      <c r="A42" s="654">
        <v>38</v>
      </c>
      <c r="B42" s="654" t="s">
        <v>921</v>
      </c>
      <c r="C42" s="654" t="s">
        <v>1310</v>
      </c>
      <c r="D42" s="663" t="s">
        <v>1037</v>
      </c>
      <c r="E42" s="656">
        <v>40511</v>
      </c>
      <c r="F42" s="156">
        <v>450</v>
      </c>
      <c r="G42" s="156">
        <v>140</v>
      </c>
      <c r="H42" s="657" t="s">
        <v>1055</v>
      </c>
      <c r="I42" s="658" t="s">
        <v>118</v>
      </c>
      <c r="J42" s="644" t="s">
        <v>788</v>
      </c>
      <c r="K42" s="659">
        <v>608</v>
      </c>
      <c r="L42" s="643" t="s">
        <v>824</v>
      </c>
      <c r="M42" s="660" t="s">
        <v>1063</v>
      </c>
      <c r="N42" s="660" t="s">
        <v>1064</v>
      </c>
      <c r="O42" s="660" t="s">
        <v>1067</v>
      </c>
      <c r="P42" s="660" t="s">
        <v>1405</v>
      </c>
      <c r="Q42" s="660">
        <v>2</v>
      </c>
      <c r="R42" s="661"/>
    </row>
    <row r="43" spans="1:18" s="662" customFormat="1" ht="27" customHeight="1">
      <c r="A43" s="654">
        <v>39</v>
      </c>
      <c r="B43" s="654" t="s">
        <v>923</v>
      </c>
      <c r="C43" s="654" t="s">
        <v>1311</v>
      </c>
      <c r="D43" s="663" t="s">
        <v>1038</v>
      </c>
      <c r="E43" s="656">
        <v>33694</v>
      </c>
      <c r="F43" s="156">
        <v>1465</v>
      </c>
      <c r="G43" s="156">
        <v>500</v>
      </c>
      <c r="H43" s="657" t="s">
        <v>1055</v>
      </c>
      <c r="I43" s="658"/>
      <c r="J43" s="644" t="s">
        <v>788</v>
      </c>
      <c r="K43" s="659">
        <v>593</v>
      </c>
      <c r="L43" s="643" t="s">
        <v>824</v>
      </c>
      <c r="M43" s="660" t="s">
        <v>1063</v>
      </c>
      <c r="N43" s="660" t="s">
        <v>1064</v>
      </c>
      <c r="O43" s="660" t="s">
        <v>1068</v>
      </c>
      <c r="P43" s="660" t="s">
        <v>1405</v>
      </c>
      <c r="Q43" s="660">
        <v>1</v>
      </c>
      <c r="R43" s="661"/>
    </row>
    <row r="44" spans="1:18" s="662" customFormat="1" ht="27" customHeight="1">
      <c r="A44" s="654">
        <v>40</v>
      </c>
      <c r="B44" s="654" t="s">
        <v>924</v>
      </c>
      <c r="C44" s="654" t="s">
        <v>1312</v>
      </c>
      <c r="D44" s="663" t="s">
        <v>981</v>
      </c>
      <c r="E44" s="656">
        <v>37996</v>
      </c>
      <c r="F44" s="156">
        <v>680</v>
      </c>
      <c r="G44" s="156">
        <v>6</v>
      </c>
      <c r="H44" s="657" t="s">
        <v>1025</v>
      </c>
      <c r="I44" s="658" t="s">
        <v>1056</v>
      </c>
      <c r="J44" s="644" t="s">
        <v>788</v>
      </c>
      <c r="K44" s="659">
        <v>162</v>
      </c>
      <c r="L44" s="643" t="s">
        <v>824</v>
      </c>
      <c r="M44" s="660" t="s">
        <v>1063</v>
      </c>
      <c r="N44" s="660" t="s">
        <v>1064</v>
      </c>
      <c r="O44" s="660" t="s">
        <v>1067</v>
      </c>
      <c r="P44" s="660" t="s">
        <v>1405</v>
      </c>
      <c r="Q44" s="660">
        <v>1</v>
      </c>
      <c r="R44" s="661"/>
    </row>
    <row r="45" spans="1:18" s="662" customFormat="1" ht="27" customHeight="1">
      <c r="A45" s="654">
        <v>41</v>
      </c>
      <c r="B45" s="654" t="s">
        <v>924</v>
      </c>
      <c r="C45" s="654" t="s">
        <v>1313</v>
      </c>
      <c r="D45" s="663" t="s">
        <v>982</v>
      </c>
      <c r="E45" s="656">
        <v>39153</v>
      </c>
      <c r="F45" s="156">
        <v>2100</v>
      </c>
      <c r="G45" s="156"/>
      <c r="H45" s="657" t="s">
        <v>1055</v>
      </c>
      <c r="I45" s="658" t="s">
        <v>118</v>
      </c>
      <c r="J45" s="644" t="s">
        <v>788</v>
      </c>
      <c r="K45" s="659">
        <v>213</v>
      </c>
      <c r="L45" s="643" t="s">
        <v>824</v>
      </c>
      <c r="M45" s="660" t="s">
        <v>1402</v>
      </c>
      <c r="N45" s="660" t="s">
        <v>1064</v>
      </c>
      <c r="O45" s="660" t="s">
        <v>1067</v>
      </c>
      <c r="P45" s="660" t="s">
        <v>1405</v>
      </c>
      <c r="Q45" s="660">
        <v>1</v>
      </c>
      <c r="R45" s="666"/>
    </row>
    <row r="46" spans="1:18" s="662" customFormat="1" ht="27" customHeight="1">
      <c r="A46" s="654">
        <v>42</v>
      </c>
      <c r="B46" s="654" t="s">
        <v>1039</v>
      </c>
      <c r="C46" s="654" t="s">
        <v>1314</v>
      </c>
      <c r="D46" s="655" t="s">
        <v>1040</v>
      </c>
      <c r="E46" s="656">
        <v>33239</v>
      </c>
      <c r="F46" s="156">
        <v>120</v>
      </c>
      <c r="G46" s="156">
        <v>120</v>
      </c>
      <c r="H46" s="657" t="s">
        <v>1026</v>
      </c>
      <c r="I46" s="658" t="s">
        <v>1154</v>
      </c>
      <c r="J46" s="644"/>
      <c r="K46" s="659">
        <v>37</v>
      </c>
      <c r="L46" s="643"/>
      <c r="M46" s="660" t="s">
        <v>1063</v>
      </c>
      <c r="N46" s="660" t="s">
        <v>1064</v>
      </c>
      <c r="O46" s="660" t="s">
        <v>1067</v>
      </c>
      <c r="P46" s="660" t="s">
        <v>1405</v>
      </c>
      <c r="Q46" s="660">
        <v>1</v>
      </c>
      <c r="R46" s="661"/>
    </row>
    <row r="47" spans="1:18" s="673" customFormat="1" ht="27" customHeight="1">
      <c r="A47" s="654">
        <v>43</v>
      </c>
      <c r="B47" s="667" t="s">
        <v>1039</v>
      </c>
      <c r="C47" s="667" t="s">
        <v>1122</v>
      </c>
      <c r="D47" s="668" t="s">
        <v>1041</v>
      </c>
      <c r="E47" s="669">
        <v>30164</v>
      </c>
      <c r="F47" s="333">
        <v>410</v>
      </c>
      <c r="G47" s="333">
        <v>6</v>
      </c>
      <c r="H47" s="657" t="s">
        <v>1026</v>
      </c>
      <c r="I47" s="658" t="s">
        <v>1059</v>
      </c>
      <c r="J47" s="670"/>
      <c r="K47" s="671">
        <v>46</v>
      </c>
      <c r="L47" s="672"/>
      <c r="M47" s="660" t="s">
        <v>1063</v>
      </c>
      <c r="N47" s="660" t="s">
        <v>1064</v>
      </c>
      <c r="O47" s="660" t="s">
        <v>1067</v>
      </c>
      <c r="P47" s="660" t="s">
        <v>1405</v>
      </c>
      <c r="Q47" s="650">
        <v>2</v>
      </c>
      <c r="R47" s="665"/>
    </row>
    <row r="48" spans="1:18" s="673" customFormat="1" ht="27" customHeight="1">
      <c r="A48" s="654">
        <v>44</v>
      </c>
      <c r="B48" s="667" t="s">
        <v>1039</v>
      </c>
      <c r="C48" s="667" t="s">
        <v>1123</v>
      </c>
      <c r="D48" s="668" t="s">
        <v>1042</v>
      </c>
      <c r="E48" s="669">
        <v>40269</v>
      </c>
      <c r="F48" s="333"/>
      <c r="G48" s="333"/>
      <c r="H48" s="657" t="s">
        <v>1026</v>
      </c>
      <c r="I48" s="658" t="s">
        <v>1056</v>
      </c>
      <c r="J48" s="670"/>
      <c r="K48" s="671">
        <v>165</v>
      </c>
      <c r="L48" s="672"/>
      <c r="M48" s="660" t="s">
        <v>1063</v>
      </c>
      <c r="N48" s="660" t="s">
        <v>1064</v>
      </c>
      <c r="O48" s="660" t="s">
        <v>1067</v>
      </c>
      <c r="P48" s="660" t="s">
        <v>1405</v>
      </c>
      <c r="Q48" s="650">
        <v>1</v>
      </c>
      <c r="R48" s="665"/>
    </row>
    <row r="49" spans="1:18" s="662" customFormat="1" ht="27" customHeight="1">
      <c r="A49" s="654">
        <v>45</v>
      </c>
      <c r="B49" s="654" t="s">
        <v>1039</v>
      </c>
      <c r="C49" s="654" t="s">
        <v>1315</v>
      </c>
      <c r="D49" s="674" t="s">
        <v>1043</v>
      </c>
      <c r="E49" s="656">
        <v>31717</v>
      </c>
      <c r="F49" s="156"/>
      <c r="G49" s="156"/>
      <c r="H49" s="657" t="s">
        <v>1026</v>
      </c>
      <c r="I49" s="658" t="s">
        <v>1059</v>
      </c>
      <c r="J49" s="644"/>
      <c r="K49" s="659">
        <v>72</v>
      </c>
      <c r="L49" s="643"/>
      <c r="M49" s="660" t="s">
        <v>1063</v>
      </c>
      <c r="N49" s="660" t="s">
        <v>1064</v>
      </c>
      <c r="O49" s="660" t="s">
        <v>1067</v>
      </c>
      <c r="P49" s="660" t="s">
        <v>1405</v>
      </c>
      <c r="Q49" s="660">
        <v>1</v>
      </c>
      <c r="R49" s="657"/>
    </row>
    <row r="50" spans="1:18" s="662" customFormat="1" ht="27" customHeight="1">
      <c r="A50" s="654">
        <v>46</v>
      </c>
      <c r="B50" s="654" t="s">
        <v>1039</v>
      </c>
      <c r="C50" s="654" t="s">
        <v>1316</v>
      </c>
      <c r="D50" s="655" t="s">
        <v>1044</v>
      </c>
      <c r="E50" s="656">
        <v>42309</v>
      </c>
      <c r="F50" s="156">
        <v>80</v>
      </c>
      <c r="G50" s="156">
        <v>80</v>
      </c>
      <c r="H50" s="657" t="s">
        <v>1026</v>
      </c>
      <c r="I50" s="658" t="s">
        <v>1154</v>
      </c>
      <c r="J50" s="644"/>
      <c r="K50" s="659">
        <v>120</v>
      </c>
      <c r="L50" s="643"/>
      <c r="M50" s="660" t="s">
        <v>1063</v>
      </c>
      <c r="N50" s="660" t="s">
        <v>1064</v>
      </c>
      <c r="O50" s="660" t="s">
        <v>1067</v>
      </c>
      <c r="P50" s="660" t="s">
        <v>1405</v>
      </c>
      <c r="Q50" s="660">
        <v>1</v>
      </c>
      <c r="R50" s="661"/>
    </row>
    <row r="51" spans="1:18" s="662" customFormat="1" ht="27" customHeight="1">
      <c r="A51" s="654">
        <v>47</v>
      </c>
      <c r="B51" s="654" t="s">
        <v>925</v>
      </c>
      <c r="C51" s="654" t="s">
        <v>1317</v>
      </c>
      <c r="D51" s="655" t="s">
        <v>983</v>
      </c>
      <c r="E51" s="656">
        <v>30195</v>
      </c>
      <c r="F51" s="156">
        <v>340</v>
      </c>
      <c r="G51" s="156"/>
      <c r="H51" s="657" t="s">
        <v>1055</v>
      </c>
      <c r="I51" s="658"/>
      <c r="J51" s="644" t="s">
        <v>788</v>
      </c>
      <c r="K51" s="659">
        <v>74</v>
      </c>
      <c r="L51" s="643" t="s">
        <v>824</v>
      </c>
      <c r="M51" s="660" t="s">
        <v>1402</v>
      </c>
      <c r="N51" s="660" t="s">
        <v>1064</v>
      </c>
      <c r="O51" s="660" t="s">
        <v>1067</v>
      </c>
      <c r="P51" s="660" t="s">
        <v>1405</v>
      </c>
      <c r="Q51" s="660">
        <v>56</v>
      </c>
      <c r="R51" s="661"/>
    </row>
    <row r="52" spans="1:18" s="662" customFormat="1" ht="27" customHeight="1">
      <c r="A52" s="654">
        <v>48</v>
      </c>
      <c r="B52" s="654" t="s">
        <v>1124</v>
      </c>
      <c r="C52" s="654" t="s">
        <v>1125</v>
      </c>
      <c r="D52" s="663" t="s">
        <v>1126</v>
      </c>
      <c r="E52" s="656">
        <v>25385</v>
      </c>
      <c r="F52" s="156">
        <v>8000</v>
      </c>
      <c r="G52" s="156">
        <v>200</v>
      </c>
      <c r="H52" s="657" t="s">
        <v>1055</v>
      </c>
      <c r="I52" s="658"/>
      <c r="J52" s="644" t="s">
        <v>788</v>
      </c>
      <c r="K52" s="659">
        <v>550</v>
      </c>
      <c r="L52" s="643" t="s">
        <v>824</v>
      </c>
      <c r="M52" s="660" t="s">
        <v>1063</v>
      </c>
      <c r="N52" s="660" t="s">
        <v>1064</v>
      </c>
      <c r="O52" s="660" t="s">
        <v>1067</v>
      </c>
      <c r="P52" s="660" t="s">
        <v>1405</v>
      </c>
      <c r="Q52" s="660">
        <v>3</v>
      </c>
      <c r="R52" s="661"/>
    </row>
    <row r="53" spans="1:18" s="662" customFormat="1" ht="27" customHeight="1">
      <c r="A53" s="654">
        <v>49</v>
      </c>
      <c r="B53" s="654" t="s">
        <v>596</v>
      </c>
      <c r="C53" s="654" t="s">
        <v>926</v>
      </c>
      <c r="D53" s="655" t="s">
        <v>984</v>
      </c>
      <c r="E53" s="656">
        <v>38200</v>
      </c>
      <c r="F53" s="156">
        <v>600</v>
      </c>
      <c r="G53" s="156"/>
      <c r="H53" s="657" t="s">
        <v>1025</v>
      </c>
      <c r="I53" s="658" t="s">
        <v>1056</v>
      </c>
      <c r="J53" s="644" t="s">
        <v>788</v>
      </c>
      <c r="K53" s="659">
        <v>800</v>
      </c>
      <c r="L53" s="643" t="s">
        <v>824</v>
      </c>
      <c r="M53" s="660" t="s">
        <v>1063</v>
      </c>
      <c r="N53" s="660" t="s">
        <v>1064</v>
      </c>
      <c r="O53" s="660" t="s">
        <v>1068</v>
      </c>
      <c r="P53" s="660" t="s">
        <v>1405</v>
      </c>
      <c r="Q53" s="660"/>
      <c r="R53" s="661"/>
    </row>
    <row r="54" spans="1:18" s="662" customFormat="1" ht="27" customHeight="1">
      <c r="A54" s="654">
        <v>50</v>
      </c>
      <c r="B54" s="654" t="s">
        <v>596</v>
      </c>
      <c r="C54" s="654" t="s">
        <v>1318</v>
      </c>
      <c r="D54" s="655" t="s">
        <v>1045</v>
      </c>
      <c r="E54" s="656">
        <v>39356</v>
      </c>
      <c r="F54" s="156">
        <v>492</v>
      </c>
      <c r="G54" s="156">
        <v>12</v>
      </c>
      <c r="H54" s="657" t="s">
        <v>1055</v>
      </c>
      <c r="I54" s="658" t="s">
        <v>118</v>
      </c>
      <c r="J54" s="644" t="s">
        <v>788</v>
      </c>
      <c r="K54" s="659">
        <v>100</v>
      </c>
      <c r="L54" s="643" t="s">
        <v>824</v>
      </c>
      <c r="M54" s="660" t="s">
        <v>1404</v>
      </c>
      <c r="N54" s="660" t="s">
        <v>1064</v>
      </c>
      <c r="O54" s="660" t="s">
        <v>1067</v>
      </c>
      <c r="P54" s="660" t="s">
        <v>1406</v>
      </c>
      <c r="Q54" s="660">
        <v>1</v>
      </c>
      <c r="R54" s="661"/>
    </row>
    <row r="55" spans="1:18" s="662" customFormat="1" ht="27" customHeight="1">
      <c r="A55" s="654">
        <v>51</v>
      </c>
      <c r="B55" s="654" t="s">
        <v>527</v>
      </c>
      <c r="C55" s="654" t="s">
        <v>527</v>
      </c>
      <c r="D55" s="655" t="s">
        <v>1127</v>
      </c>
      <c r="E55" s="656">
        <v>34060</v>
      </c>
      <c r="F55" s="156">
        <v>620</v>
      </c>
      <c r="G55" s="156"/>
      <c r="H55" s="657" t="s">
        <v>1026</v>
      </c>
      <c r="I55" s="658" t="s">
        <v>118</v>
      </c>
      <c r="J55" s="644"/>
      <c r="K55" s="659">
        <v>132</v>
      </c>
      <c r="L55" s="643"/>
      <c r="M55" s="660" t="s">
        <v>1063</v>
      </c>
      <c r="N55" s="660" t="s">
        <v>1065</v>
      </c>
      <c r="O55" s="660" t="s">
        <v>1068</v>
      </c>
      <c r="P55" s="660" t="s">
        <v>1405</v>
      </c>
      <c r="Q55" s="660">
        <v>1</v>
      </c>
      <c r="R55" s="675"/>
    </row>
    <row r="56" spans="1:18" s="662" customFormat="1" ht="27" customHeight="1">
      <c r="A56" s="654">
        <v>52</v>
      </c>
      <c r="B56" s="654" t="s">
        <v>382</v>
      </c>
      <c r="C56" s="654" t="s">
        <v>1128</v>
      </c>
      <c r="D56" s="655" t="s">
        <v>790</v>
      </c>
      <c r="E56" s="656">
        <v>23774</v>
      </c>
      <c r="F56" s="156">
        <v>700</v>
      </c>
      <c r="G56" s="156"/>
      <c r="H56" s="657" t="s">
        <v>1026</v>
      </c>
      <c r="I56" s="658" t="s">
        <v>1060</v>
      </c>
      <c r="J56" s="644"/>
      <c r="K56" s="659">
        <v>100</v>
      </c>
      <c r="L56" s="643"/>
      <c r="M56" s="660" t="s">
        <v>1063</v>
      </c>
      <c r="N56" s="660" t="s">
        <v>1066</v>
      </c>
      <c r="O56" s="660" t="s">
        <v>1067</v>
      </c>
      <c r="P56" s="660" t="s">
        <v>1406</v>
      </c>
      <c r="Q56" s="660"/>
      <c r="R56" s="661"/>
    </row>
    <row r="57" spans="1:18" s="662" customFormat="1" ht="27" customHeight="1">
      <c r="A57" s="654">
        <v>53</v>
      </c>
      <c r="B57" s="654" t="s">
        <v>382</v>
      </c>
      <c r="C57" s="654" t="s">
        <v>791</v>
      </c>
      <c r="D57" s="655" t="s">
        <v>791</v>
      </c>
      <c r="E57" s="656">
        <v>37500</v>
      </c>
      <c r="F57" s="156">
        <v>208</v>
      </c>
      <c r="G57" s="156">
        <v>27</v>
      </c>
      <c r="H57" s="657" t="s">
        <v>1026</v>
      </c>
      <c r="I57" s="658" t="s">
        <v>1154</v>
      </c>
      <c r="J57" s="644"/>
      <c r="K57" s="659">
        <v>80</v>
      </c>
      <c r="L57" s="643"/>
      <c r="M57" s="660" t="s">
        <v>1063</v>
      </c>
      <c r="N57" s="660" t="s">
        <v>1064</v>
      </c>
      <c r="O57" s="660" t="s">
        <v>1068</v>
      </c>
      <c r="P57" s="660" t="s">
        <v>1405</v>
      </c>
      <c r="Q57" s="660"/>
      <c r="R57" s="661"/>
    </row>
    <row r="58" spans="1:18" s="662" customFormat="1" ht="27" customHeight="1">
      <c r="A58" s="654">
        <v>54</v>
      </c>
      <c r="B58" s="654" t="s">
        <v>382</v>
      </c>
      <c r="C58" s="654" t="s">
        <v>1129</v>
      </c>
      <c r="D58" s="676" t="s">
        <v>792</v>
      </c>
      <c r="E58" s="656">
        <v>36800</v>
      </c>
      <c r="F58" s="156">
        <v>465</v>
      </c>
      <c r="G58" s="156"/>
      <c r="H58" s="657" t="s">
        <v>1026</v>
      </c>
      <c r="I58" s="658" t="s">
        <v>118</v>
      </c>
      <c r="J58" s="644"/>
      <c r="K58" s="659">
        <v>250</v>
      </c>
      <c r="L58" s="643"/>
      <c r="M58" s="660" t="s">
        <v>1063</v>
      </c>
      <c r="N58" s="660" t="s">
        <v>1064</v>
      </c>
      <c r="O58" s="660" t="s">
        <v>1068</v>
      </c>
      <c r="P58" s="660" t="s">
        <v>1405</v>
      </c>
      <c r="Q58" s="660">
        <v>1</v>
      </c>
      <c r="R58" s="664"/>
    </row>
    <row r="59" spans="1:18" s="662" customFormat="1" ht="27" customHeight="1">
      <c r="A59" s="654">
        <v>55</v>
      </c>
      <c r="B59" s="654" t="s">
        <v>381</v>
      </c>
      <c r="C59" s="654" t="s">
        <v>1130</v>
      </c>
      <c r="D59" s="655" t="s">
        <v>1131</v>
      </c>
      <c r="E59" s="656">
        <v>38472</v>
      </c>
      <c r="F59" s="156">
        <v>1875</v>
      </c>
      <c r="G59" s="156"/>
      <c r="H59" s="657" t="s">
        <v>1025</v>
      </c>
      <c r="I59" s="658" t="s">
        <v>1056</v>
      </c>
      <c r="J59" s="644" t="s">
        <v>788</v>
      </c>
      <c r="K59" s="659">
        <v>175</v>
      </c>
      <c r="L59" s="643" t="s">
        <v>824</v>
      </c>
      <c r="M59" s="660" t="s">
        <v>1063</v>
      </c>
      <c r="N59" s="660" t="s">
        <v>1064</v>
      </c>
      <c r="O59" s="660" t="s">
        <v>1067</v>
      </c>
      <c r="P59" s="660" t="s">
        <v>1405</v>
      </c>
      <c r="Q59" s="660">
        <v>1</v>
      </c>
      <c r="R59" s="661"/>
    </row>
    <row r="60" spans="1:18" s="662" customFormat="1" ht="27" customHeight="1">
      <c r="A60" s="654">
        <v>56</v>
      </c>
      <c r="B60" s="654" t="s">
        <v>597</v>
      </c>
      <c r="C60" s="654" t="s">
        <v>1132</v>
      </c>
      <c r="D60" s="655" t="s">
        <v>1046</v>
      </c>
      <c r="E60" s="656">
        <v>37711</v>
      </c>
      <c r="F60" s="156">
        <v>200</v>
      </c>
      <c r="G60" s="156"/>
      <c r="H60" s="657" t="s">
        <v>1025</v>
      </c>
      <c r="I60" s="658" t="s">
        <v>1154</v>
      </c>
      <c r="J60" s="644" t="s">
        <v>788</v>
      </c>
      <c r="K60" s="659">
        <v>290</v>
      </c>
      <c r="L60" s="643" t="s">
        <v>824</v>
      </c>
      <c r="M60" s="660" t="s">
        <v>1402</v>
      </c>
      <c r="N60" s="677" t="s">
        <v>1064</v>
      </c>
      <c r="O60" s="660" t="s">
        <v>1067</v>
      </c>
      <c r="P60" s="660" t="s">
        <v>1405</v>
      </c>
      <c r="Q60" s="660">
        <v>1</v>
      </c>
      <c r="R60" s="661"/>
    </row>
    <row r="61" spans="1:18" s="662" customFormat="1" ht="27" customHeight="1">
      <c r="A61" s="654">
        <v>57</v>
      </c>
      <c r="B61" s="654" t="s">
        <v>597</v>
      </c>
      <c r="C61" s="654" t="s">
        <v>1133</v>
      </c>
      <c r="D61" s="655" t="s">
        <v>1047</v>
      </c>
      <c r="E61" s="656">
        <v>38579</v>
      </c>
      <c r="F61" s="156">
        <v>250</v>
      </c>
      <c r="G61" s="156"/>
      <c r="H61" s="657" t="s">
        <v>1025</v>
      </c>
      <c r="I61" s="658" t="s">
        <v>1056</v>
      </c>
      <c r="J61" s="644" t="s">
        <v>788</v>
      </c>
      <c r="K61" s="659">
        <v>400</v>
      </c>
      <c r="L61" s="643" t="s">
        <v>824</v>
      </c>
      <c r="M61" s="660" t="s">
        <v>1402</v>
      </c>
      <c r="N61" s="660" t="s">
        <v>1064</v>
      </c>
      <c r="O61" s="660" t="s">
        <v>1067</v>
      </c>
      <c r="P61" s="660" t="s">
        <v>1405</v>
      </c>
      <c r="Q61" s="660">
        <v>1</v>
      </c>
      <c r="R61" s="661"/>
    </row>
    <row r="62" spans="1:18" s="662" customFormat="1" ht="27" customHeight="1">
      <c r="A62" s="654">
        <v>58</v>
      </c>
      <c r="B62" s="654" t="s">
        <v>262</v>
      </c>
      <c r="C62" s="654" t="s">
        <v>1134</v>
      </c>
      <c r="D62" s="655" t="s">
        <v>1048</v>
      </c>
      <c r="E62" s="656">
        <v>37813</v>
      </c>
      <c r="F62" s="156">
        <v>80</v>
      </c>
      <c r="G62" s="156">
        <v>37</v>
      </c>
      <c r="H62" s="657" t="s">
        <v>1026</v>
      </c>
      <c r="I62" s="658" t="s">
        <v>118</v>
      </c>
      <c r="J62" s="644"/>
      <c r="K62" s="659">
        <v>980</v>
      </c>
      <c r="L62" s="643"/>
      <c r="M62" s="660" t="s">
        <v>1063</v>
      </c>
      <c r="N62" s="660" t="s">
        <v>1064</v>
      </c>
      <c r="O62" s="660" t="s">
        <v>1067</v>
      </c>
      <c r="P62" s="660" t="s">
        <v>1405</v>
      </c>
      <c r="Q62" s="660">
        <v>2</v>
      </c>
      <c r="R62" s="661"/>
    </row>
    <row r="63" spans="1:18" s="662" customFormat="1" ht="27" customHeight="1">
      <c r="A63" s="654">
        <v>59</v>
      </c>
      <c r="B63" s="654" t="s">
        <v>927</v>
      </c>
      <c r="C63" s="654" t="s">
        <v>928</v>
      </c>
      <c r="D63" s="655" t="s">
        <v>985</v>
      </c>
      <c r="E63" s="656">
        <v>39686</v>
      </c>
      <c r="F63" s="156">
        <v>2000</v>
      </c>
      <c r="G63" s="156"/>
      <c r="H63" s="657" t="s">
        <v>1026</v>
      </c>
      <c r="I63" s="658" t="s">
        <v>1056</v>
      </c>
      <c r="J63" s="644"/>
      <c r="K63" s="659">
        <v>250</v>
      </c>
      <c r="L63" s="643"/>
      <c r="M63" s="660" t="s">
        <v>1063</v>
      </c>
      <c r="N63" s="660" t="s">
        <v>1064</v>
      </c>
      <c r="O63" s="660" t="s">
        <v>1067</v>
      </c>
      <c r="P63" s="660" t="s">
        <v>1405</v>
      </c>
      <c r="Q63" s="660">
        <v>1</v>
      </c>
      <c r="R63" s="661"/>
    </row>
    <row r="64" spans="1:18" s="662" customFormat="1" ht="27" customHeight="1">
      <c r="A64" s="654">
        <v>60</v>
      </c>
      <c r="B64" s="654" t="s">
        <v>927</v>
      </c>
      <c r="C64" s="654" t="s">
        <v>1135</v>
      </c>
      <c r="D64" s="655" t="s">
        <v>208</v>
      </c>
      <c r="E64" s="656">
        <v>37529</v>
      </c>
      <c r="F64" s="156">
        <v>696</v>
      </c>
      <c r="G64" s="156"/>
      <c r="H64" s="657" t="s">
        <v>1026</v>
      </c>
      <c r="I64" s="658" t="s">
        <v>1154</v>
      </c>
      <c r="J64" s="644"/>
      <c r="K64" s="659">
        <v>500</v>
      </c>
      <c r="L64" s="643"/>
      <c r="M64" s="660" t="s">
        <v>1063</v>
      </c>
      <c r="N64" s="660" t="s">
        <v>1064</v>
      </c>
      <c r="O64" s="660" t="s">
        <v>1067</v>
      </c>
      <c r="P64" s="660" t="s">
        <v>1405</v>
      </c>
      <c r="Q64" s="660">
        <v>1</v>
      </c>
      <c r="R64" s="661"/>
    </row>
    <row r="65" spans="1:18" s="662" customFormat="1" ht="27" customHeight="1">
      <c r="A65" s="654">
        <v>61</v>
      </c>
      <c r="B65" s="654" t="s">
        <v>927</v>
      </c>
      <c r="C65" s="654" t="s">
        <v>929</v>
      </c>
      <c r="D65" s="655" t="s">
        <v>986</v>
      </c>
      <c r="E65" s="656">
        <v>41494</v>
      </c>
      <c r="F65" s="156">
        <v>9500</v>
      </c>
      <c r="G65" s="156"/>
      <c r="H65" s="657" t="s">
        <v>1025</v>
      </c>
      <c r="I65" s="658" t="s">
        <v>1154</v>
      </c>
      <c r="J65" s="644" t="s">
        <v>788</v>
      </c>
      <c r="K65" s="659">
        <v>170</v>
      </c>
      <c r="L65" s="643" t="s">
        <v>824</v>
      </c>
      <c r="M65" s="660" t="s">
        <v>1402</v>
      </c>
      <c r="N65" s="660" t="s">
        <v>1064</v>
      </c>
      <c r="O65" s="660" t="s">
        <v>1067</v>
      </c>
      <c r="P65" s="660" t="s">
        <v>1405</v>
      </c>
      <c r="Q65" s="660">
        <v>1</v>
      </c>
      <c r="R65" s="661"/>
    </row>
    <row r="66" spans="1:18" s="662" customFormat="1" ht="27" customHeight="1">
      <c r="A66" s="654">
        <v>62</v>
      </c>
      <c r="B66" s="654" t="s">
        <v>927</v>
      </c>
      <c r="C66" s="654" t="s">
        <v>1136</v>
      </c>
      <c r="D66" s="655" t="s">
        <v>987</v>
      </c>
      <c r="E66" s="656">
        <v>41775</v>
      </c>
      <c r="F66" s="156">
        <v>1595</v>
      </c>
      <c r="G66" s="156"/>
      <c r="H66" s="657" t="s">
        <v>1025</v>
      </c>
      <c r="I66" s="658" t="s">
        <v>1056</v>
      </c>
      <c r="J66" s="644" t="s">
        <v>788</v>
      </c>
      <c r="K66" s="659">
        <v>380</v>
      </c>
      <c r="L66" s="643" t="s">
        <v>824</v>
      </c>
      <c r="M66" s="660" t="s">
        <v>1402</v>
      </c>
      <c r="N66" s="660" t="s">
        <v>1064</v>
      </c>
      <c r="O66" s="660" t="s">
        <v>1067</v>
      </c>
      <c r="P66" s="660" t="s">
        <v>1405</v>
      </c>
      <c r="Q66" s="660">
        <v>1</v>
      </c>
      <c r="R66" s="661"/>
    </row>
    <row r="67" spans="1:18" s="662" customFormat="1" ht="27" customHeight="1">
      <c r="A67" s="654">
        <v>63</v>
      </c>
      <c r="B67" s="654" t="s">
        <v>930</v>
      </c>
      <c r="C67" s="654" t="s">
        <v>1137</v>
      </c>
      <c r="D67" s="663" t="s">
        <v>988</v>
      </c>
      <c r="E67" s="656">
        <v>37727</v>
      </c>
      <c r="F67" s="156">
        <v>10700</v>
      </c>
      <c r="G67" s="156"/>
      <c r="H67" s="657" t="s">
        <v>1055</v>
      </c>
      <c r="I67" s="658" t="s">
        <v>118</v>
      </c>
      <c r="J67" s="644" t="s">
        <v>788</v>
      </c>
      <c r="K67" s="659">
        <v>361</v>
      </c>
      <c r="L67" s="643" t="s">
        <v>824</v>
      </c>
      <c r="M67" s="660" t="s">
        <v>1063</v>
      </c>
      <c r="N67" s="660" t="s">
        <v>1064</v>
      </c>
      <c r="O67" s="660" t="s">
        <v>1067</v>
      </c>
      <c r="P67" s="660" t="s">
        <v>1405</v>
      </c>
      <c r="Q67" s="660">
        <v>1</v>
      </c>
      <c r="R67" s="661"/>
    </row>
    <row r="68" spans="1:18" s="662" customFormat="1" ht="27" customHeight="1">
      <c r="A68" s="654">
        <v>64</v>
      </c>
      <c r="B68" s="654" t="s">
        <v>930</v>
      </c>
      <c r="C68" s="654" t="s">
        <v>1138</v>
      </c>
      <c r="D68" s="663" t="s">
        <v>989</v>
      </c>
      <c r="E68" s="656">
        <v>40763</v>
      </c>
      <c r="F68" s="156">
        <v>2115</v>
      </c>
      <c r="G68" s="156"/>
      <c r="H68" s="657" t="s">
        <v>1025</v>
      </c>
      <c r="I68" s="658" t="s">
        <v>1056</v>
      </c>
      <c r="J68" s="644" t="s">
        <v>788</v>
      </c>
      <c r="K68" s="659">
        <v>276</v>
      </c>
      <c r="L68" s="643" t="s">
        <v>824</v>
      </c>
      <c r="M68" s="660" t="s">
        <v>1063</v>
      </c>
      <c r="N68" s="660" t="s">
        <v>1064</v>
      </c>
      <c r="O68" s="660" t="s">
        <v>1067</v>
      </c>
      <c r="P68" s="660" t="s">
        <v>1405</v>
      </c>
      <c r="Q68" s="660">
        <v>1</v>
      </c>
      <c r="R68" s="661"/>
    </row>
    <row r="69" spans="1:18" s="662" customFormat="1" ht="27" customHeight="1">
      <c r="A69" s="654">
        <v>65</v>
      </c>
      <c r="B69" s="654" t="s">
        <v>930</v>
      </c>
      <c r="C69" s="654" t="s">
        <v>1139</v>
      </c>
      <c r="D69" s="663" t="s">
        <v>1140</v>
      </c>
      <c r="E69" s="656">
        <v>40640</v>
      </c>
      <c r="F69" s="156">
        <v>318</v>
      </c>
      <c r="G69" s="156">
        <v>228</v>
      </c>
      <c r="H69" s="657" t="s">
        <v>1025</v>
      </c>
      <c r="I69" s="658" t="s">
        <v>1056</v>
      </c>
      <c r="J69" s="644" t="s">
        <v>788</v>
      </c>
      <c r="K69" s="659">
        <v>87</v>
      </c>
      <c r="L69" s="643" t="s">
        <v>824</v>
      </c>
      <c r="M69" s="660" t="s">
        <v>1063</v>
      </c>
      <c r="N69" s="660" t="s">
        <v>1064</v>
      </c>
      <c r="O69" s="660" t="s">
        <v>1067</v>
      </c>
      <c r="P69" s="660" t="s">
        <v>1405</v>
      </c>
      <c r="Q69" s="660">
        <v>1</v>
      </c>
      <c r="R69" s="661"/>
    </row>
    <row r="70" spans="1:18" s="662" customFormat="1" ht="27" customHeight="1">
      <c r="A70" s="654">
        <v>66</v>
      </c>
      <c r="B70" s="654" t="s">
        <v>930</v>
      </c>
      <c r="C70" s="664" t="s">
        <v>1319</v>
      </c>
      <c r="D70" s="663" t="s">
        <v>990</v>
      </c>
      <c r="E70" s="656">
        <v>41078</v>
      </c>
      <c r="F70" s="156">
        <v>155</v>
      </c>
      <c r="G70" s="156">
        <v>60</v>
      </c>
      <c r="H70" s="657" t="s">
        <v>1025</v>
      </c>
      <c r="I70" s="658" t="s">
        <v>1057</v>
      </c>
      <c r="J70" s="644" t="s">
        <v>788</v>
      </c>
      <c r="K70" s="659">
        <v>33</v>
      </c>
      <c r="L70" s="643" t="s">
        <v>824</v>
      </c>
      <c r="M70" s="660" t="s">
        <v>1063</v>
      </c>
      <c r="N70" s="660" t="s">
        <v>1064</v>
      </c>
      <c r="O70" s="660" t="s">
        <v>1067</v>
      </c>
      <c r="P70" s="660" t="s">
        <v>1405</v>
      </c>
      <c r="Q70" s="660">
        <v>1</v>
      </c>
      <c r="R70" s="661"/>
    </row>
    <row r="71" spans="1:18" s="662" customFormat="1" ht="27" customHeight="1">
      <c r="A71" s="654">
        <v>67</v>
      </c>
      <c r="B71" s="654" t="s">
        <v>930</v>
      </c>
      <c r="C71" s="654" t="s">
        <v>1320</v>
      </c>
      <c r="D71" s="663" t="s">
        <v>991</v>
      </c>
      <c r="E71" s="656">
        <v>42257</v>
      </c>
      <c r="F71" s="156">
        <v>300</v>
      </c>
      <c r="G71" s="156"/>
      <c r="H71" s="657" t="s">
        <v>1025</v>
      </c>
      <c r="I71" s="658" t="s">
        <v>1056</v>
      </c>
      <c r="J71" s="644" t="s">
        <v>788</v>
      </c>
      <c r="K71" s="659">
        <v>293</v>
      </c>
      <c r="L71" s="643" t="s">
        <v>824</v>
      </c>
      <c r="M71" s="660" t="s">
        <v>1063</v>
      </c>
      <c r="N71" s="660" t="s">
        <v>1064</v>
      </c>
      <c r="O71" s="660" t="s">
        <v>1067</v>
      </c>
      <c r="P71" s="660" t="s">
        <v>1405</v>
      </c>
      <c r="Q71" s="660">
        <v>1</v>
      </c>
      <c r="R71" s="661"/>
    </row>
    <row r="72" spans="1:18" s="662" customFormat="1" ht="27" customHeight="1">
      <c r="A72" s="654">
        <v>68</v>
      </c>
      <c r="B72" s="654" t="s">
        <v>931</v>
      </c>
      <c r="C72" s="654" t="s">
        <v>1321</v>
      </c>
      <c r="D72" s="663" t="s">
        <v>1388</v>
      </c>
      <c r="E72" s="656">
        <v>37915</v>
      </c>
      <c r="F72" s="156">
        <v>500</v>
      </c>
      <c r="G72" s="156"/>
      <c r="H72" s="657" t="s">
        <v>1025</v>
      </c>
      <c r="I72" s="658" t="s">
        <v>1056</v>
      </c>
      <c r="J72" s="644" t="s">
        <v>788</v>
      </c>
      <c r="K72" s="659">
        <v>440</v>
      </c>
      <c r="L72" s="643" t="s">
        <v>824</v>
      </c>
      <c r="M72" s="660" t="s">
        <v>1063</v>
      </c>
      <c r="N72" s="660" t="s">
        <v>1064</v>
      </c>
      <c r="O72" s="660" t="s">
        <v>1067</v>
      </c>
      <c r="P72" s="660" t="s">
        <v>1405</v>
      </c>
      <c r="Q72" s="660">
        <v>1</v>
      </c>
      <c r="R72" s="661"/>
    </row>
    <row r="73" spans="1:18" s="662" customFormat="1" ht="27" customHeight="1">
      <c r="A73" s="654">
        <v>69</v>
      </c>
      <c r="B73" s="654" t="s">
        <v>931</v>
      </c>
      <c r="C73" s="654" t="s">
        <v>1141</v>
      </c>
      <c r="D73" s="663" t="s">
        <v>1389</v>
      </c>
      <c r="E73" s="656">
        <v>41507</v>
      </c>
      <c r="F73" s="156">
        <v>110</v>
      </c>
      <c r="G73" s="156"/>
      <c r="H73" s="657" t="s">
        <v>1025</v>
      </c>
      <c r="I73" s="658" t="s">
        <v>1056</v>
      </c>
      <c r="J73" s="644" t="s">
        <v>788</v>
      </c>
      <c r="K73" s="659">
        <v>60</v>
      </c>
      <c r="L73" s="643" t="s">
        <v>824</v>
      </c>
      <c r="M73" s="660" t="s">
        <v>1063</v>
      </c>
      <c r="N73" s="660" t="s">
        <v>1064</v>
      </c>
      <c r="O73" s="660" t="s">
        <v>1067</v>
      </c>
      <c r="P73" s="660" t="s">
        <v>1405</v>
      </c>
      <c r="Q73" s="660"/>
      <c r="R73" s="661"/>
    </row>
    <row r="74" spans="1:18" s="662" customFormat="1" ht="27" customHeight="1">
      <c r="A74" s="654">
        <v>70</v>
      </c>
      <c r="B74" s="654" t="s">
        <v>931</v>
      </c>
      <c r="C74" s="654" t="s">
        <v>1142</v>
      </c>
      <c r="D74" s="663" t="s">
        <v>1390</v>
      </c>
      <c r="E74" s="656">
        <v>41943</v>
      </c>
      <c r="F74" s="156">
        <v>200</v>
      </c>
      <c r="G74" s="156">
        <v>100</v>
      </c>
      <c r="H74" s="657" t="s">
        <v>1025</v>
      </c>
      <c r="I74" s="658" t="s">
        <v>1056</v>
      </c>
      <c r="J74" s="644" t="s">
        <v>788</v>
      </c>
      <c r="K74" s="659">
        <v>50</v>
      </c>
      <c r="L74" s="643" t="s">
        <v>824</v>
      </c>
      <c r="M74" s="660" t="s">
        <v>1063</v>
      </c>
      <c r="N74" s="660" t="s">
        <v>1064</v>
      </c>
      <c r="O74" s="660" t="s">
        <v>1067</v>
      </c>
      <c r="P74" s="660" t="s">
        <v>1405</v>
      </c>
      <c r="Q74" s="660"/>
      <c r="R74" s="661"/>
    </row>
    <row r="75" spans="1:18" s="662" customFormat="1" ht="27" customHeight="1">
      <c r="A75" s="654">
        <v>71</v>
      </c>
      <c r="B75" s="654" t="s">
        <v>386</v>
      </c>
      <c r="C75" s="654" t="s">
        <v>1322</v>
      </c>
      <c r="D75" s="663" t="s">
        <v>1391</v>
      </c>
      <c r="E75" s="656"/>
      <c r="F75" s="156">
        <v>4286</v>
      </c>
      <c r="G75" s="156"/>
      <c r="H75" s="657" t="s">
        <v>1055</v>
      </c>
      <c r="I75" s="658"/>
      <c r="J75" s="644" t="s">
        <v>788</v>
      </c>
      <c r="K75" s="659">
        <v>162</v>
      </c>
      <c r="L75" s="643" t="s">
        <v>824</v>
      </c>
      <c r="M75" s="660" t="s">
        <v>1402</v>
      </c>
      <c r="N75" s="660" t="s">
        <v>1064</v>
      </c>
      <c r="O75" s="660" t="s">
        <v>1067</v>
      </c>
      <c r="P75" s="660" t="s">
        <v>1405</v>
      </c>
      <c r="Q75" s="660">
        <v>7</v>
      </c>
      <c r="R75" s="661"/>
    </row>
    <row r="76" spans="1:18" s="662" customFormat="1" ht="27" customHeight="1">
      <c r="A76" s="654">
        <v>72</v>
      </c>
      <c r="B76" s="654" t="s">
        <v>386</v>
      </c>
      <c r="C76" s="654" t="s">
        <v>1323</v>
      </c>
      <c r="D76" s="663" t="s">
        <v>1392</v>
      </c>
      <c r="E76" s="656">
        <v>43092</v>
      </c>
      <c r="F76" s="156">
        <v>1160</v>
      </c>
      <c r="G76" s="156">
        <v>200</v>
      </c>
      <c r="H76" s="657" t="s">
        <v>1025</v>
      </c>
      <c r="I76" s="658" t="s">
        <v>1056</v>
      </c>
      <c r="J76" s="644" t="s">
        <v>788</v>
      </c>
      <c r="K76" s="659">
        <v>258</v>
      </c>
      <c r="L76" s="643" t="s">
        <v>824</v>
      </c>
      <c r="M76" s="660" t="s">
        <v>1402</v>
      </c>
      <c r="N76" s="660" t="s">
        <v>1064</v>
      </c>
      <c r="O76" s="660" t="s">
        <v>1067</v>
      </c>
      <c r="P76" s="660" t="s">
        <v>1405</v>
      </c>
      <c r="Q76" s="660">
        <v>5</v>
      </c>
      <c r="R76" s="661"/>
    </row>
    <row r="77" spans="1:18" s="662" customFormat="1" ht="27" customHeight="1">
      <c r="A77" s="654">
        <v>73</v>
      </c>
      <c r="B77" s="654" t="s">
        <v>386</v>
      </c>
      <c r="C77" s="654" t="s">
        <v>1324</v>
      </c>
      <c r="D77" s="663" t="s">
        <v>1392</v>
      </c>
      <c r="E77" s="656">
        <v>43041</v>
      </c>
      <c r="F77" s="156">
        <v>138</v>
      </c>
      <c r="G77" s="156">
        <v>93</v>
      </c>
      <c r="H77" s="657" t="s">
        <v>1025</v>
      </c>
      <c r="I77" s="658" t="s">
        <v>1056</v>
      </c>
      <c r="J77" s="644" t="s">
        <v>788</v>
      </c>
      <c r="K77" s="659">
        <v>71</v>
      </c>
      <c r="L77" s="643" t="s">
        <v>824</v>
      </c>
      <c r="M77" s="660" t="s">
        <v>1402</v>
      </c>
      <c r="N77" s="660" t="s">
        <v>1064</v>
      </c>
      <c r="O77" s="660" t="s">
        <v>1067</v>
      </c>
      <c r="P77" s="660" t="s">
        <v>1405</v>
      </c>
      <c r="Q77" s="660">
        <v>2</v>
      </c>
      <c r="R77" s="661"/>
    </row>
    <row r="78" spans="1:18" s="662" customFormat="1" ht="27" customHeight="1">
      <c r="A78" s="654">
        <v>74</v>
      </c>
      <c r="B78" s="654" t="s">
        <v>386</v>
      </c>
      <c r="C78" s="654" t="s">
        <v>1432</v>
      </c>
      <c r="D78" s="663" t="s">
        <v>1393</v>
      </c>
      <c r="E78" s="656">
        <v>39535</v>
      </c>
      <c r="F78" s="156">
        <v>300</v>
      </c>
      <c r="G78" s="156">
        <v>63</v>
      </c>
      <c r="H78" s="657" t="s">
        <v>1025</v>
      </c>
      <c r="I78" s="658" t="s">
        <v>1155</v>
      </c>
      <c r="J78" s="644" t="s">
        <v>788</v>
      </c>
      <c r="K78" s="659">
        <v>159</v>
      </c>
      <c r="L78" s="643" t="s">
        <v>824</v>
      </c>
      <c r="M78" s="660" t="s">
        <v>1402</v>
      </c>
      <c r="N78" s="660" t="s">
        <v>1064</v>
      </c>
      <c r="O78" s="660" t="s">
        <v>1067</v>
      </c>
      <c r="P78" s="660" t="s">
        <v>1405</v>
      </c>
      <c r="Q78" s="660">
        <v>2</v>
      </c>
      <c r="R78" s="661"/>
    </row>
    <row r="79" spans="1:18" s="662" customFormat="1" ht="27" customHeight="1">
      <c r="A79" s="654">
        <v>75</v>
      </c>
      <c r="B79" s="654" t="s">
        <v>386</v>
      </c>
      <c r="C79" s="654" t="s">
        <v>1325</v>
      </c>
      <c r="D79" s="663" t="s">
        <v>1394</v>
      </c>
      <c r="E79" s="656">
        <v>39163</v>
      </c>
      <c r="F79" s="156">
        <v>450</v>
      </c>
      <c r="G79" s="156"/>
      <c r="H79" s="657" t="s">
        <v>1026</v>
      </c>
      <c r="I79" s="658" t="s">
        <v>1157</v>
      </c>
      <c r="J79" s="644"/>
      <c r="K79" s="659">
        <v>137</v>
      </c>
      <c r="L79" s="643"/>
      <c r="M79" s="660" t="s">
        <v>1402</v>
      </c>
      <c r="N79" s="660" t="s">
        <v>1064</v>
      </c>
      <c r="O79" s="660" t="s">
        <v>1067</v>
      </c>
      <c r="P79" s="660" t="s">
        <v>1405</v>
      </c>
      <c r="Q79" s="660">
        <v>1</v>
      </c>
      <c r="R79" s="661"/>
    </row>
    <row r="80" spans="1:18" s="662" customFormat="1" ht="27" customHeight="1">
      <c r="A80" s="654">
        <v>76</v>
      </c>
      <c r="B80" s="654" t="s">
        <v>386</v>
      </c>
      <c r="C80" s="654" t="s">
        <v>1326</v>
      </c>
      <c r="D80" s="663" t="s">
        <v>992</v>
      </c>
      <c r="E80" s="656">
        <v>38412</v>
      </c>
      <c r="F80" s="156">
        <v>4700</v>
      </c>
      <c r="G80" s="156"/>
      <c r="H80" s="657" t="s">
        <v>1025</v>
      </c>
      <c r="I80" s="658" t="s">
        <v>1156</v>
      </c>
      <c r="J80" s="644" t="s">
        <v>788</v>
      </c>
      <c r="K80" s="659">
        <v>900</v>
      </c>
      <c r="L80" s="643" t="s">
        <v>824</v>
      </c>
      <c r="M80" s="660" t="s">
        <v>1402</v>
      </c>
      <c r="N80" s="660" t="s">
        <v>1064</v>
      </c>
      <c r="O80" s="660" t="s">
        <v>1067</v>
      </c>
      <c r="P80" s="660" t="s">
        <v>1405</v>
      </c>
      <c r="Q80" s="660">
        <v>7</v>
      </c>
      <c r="R80" s="661"/>
    </row>
    <row r="81" spans="1:18" s="662" customFormat="1" ht="27" customHeight="1">
      <c r="A81" s="654">
        <v>77</v>
      </c>
      <c r="B81" s="654" t="s">
        <v>386</v>
      </c>
      <c r="C81" s="654" t="s">
        <v>1327</v>
      </c>
      <c r="D81" s="663" t="s">
        <v>1395</v>
      </c>
      <c r="E81" s="656">
        <v>38857</v>
      </c>
      <c r="F81" s="156">
        <v>15595</v>
      </c>
      <c r="G81" s="156"/>
      <c r="H81" s="657" t="s">
        <v>1025</v>
      </c>
      <c r="I81" s="658" t="s">
        <v>1156</v>
      </c>
      <c r="J81" s="644" t="s">
        <v>788</v>
      </c>
      <c r="K81" s="659">
        <v>1151</v>
      </c>
      <c r="L81" s="643" t="s">
        <v>824</v>
      </c>
      <c r="M81" s="660" t="s">
        <v>1402</v>
      </c>
      <c r="N81" s="660" t="s">
        <v>1064</v>
      </c>
      <c r="O81" s="660" t="s">
        <v>1067</v>
      </c>
      <c r="P81" s="660" t="s">
        <v>1405</v>
      </c>
      <c r="Q81" s="660">
        <v>5</v>
      </c>
      <c r="R81" s="666"/>
    </row>
    <row r="82" spans="1:18" s="662" customFormat="1" ht="27" customHeight="1">
      <c r="A82" s="654">
        <v>78</v>
      </c>
      <c r="B82" s="654" t="s">
        <v>386</v>
      </c>
      <c r="C82" s="654" t="s">
        <v>1328</v>
      </c>
      <c r="D82" s="663" t="s">
        <v>1396</v>
      </c>
      <c r="E82" s="656">
        <v>38857</v>
      </c>
      <c r="F82" s="156">
        <v>243</v>
      </c>
      <c r="G82" s="156"/>
      <c r="H82" s="657" t="s">
        <v>1025</v>
      </c>
      <c r="I82" s="658" t="s">
        <v>1155</v>
      </c>
      <c r="J82" s="644" t="s">
        <v>788</v>
      </c>
      <c r="K82" s="659">
        <v>93</v>
      </c>
      <c r="L82" s="643" t="s">
        <v>824</v>
      </c>
      <c r="M82" s="660" t="s">
        <v>1402</v>
      </c>
      <c r="N82" s="660" t="s">
        <v>1064</v>
      </c>
      <c r="O82" s="660" t="s">
        <v>1067</v>
      </c>
      <c r="P82" s="660" t="s">
        <v>1405</v>
      </c>
      <c r="Q82" s="660">
        <v>1</v>
      </c>
      <c r="R82" s="661" t="s">
        <v>1162</v>
      </c>
    </row>
    <row r="83" spans="1:18" s="662" customFormat="1" ht="27" customHeight="1">
      <c r="A83" s="654">
        <v>79</v>
      </c>
      <c r="B83" s="654" t="s">
        <v>386</v>
      </c>
      <c r="C83" s="654" t="s">
        <v>1329</v>
      </c>
      <c r="D83" s="663" t="s">
        <v>1397</v>
      </c>
      <c r="E83" s="656">
        <v>40736</v>
      </c>
      <c r="F83" s="156">
        <v>230</v>
      </c>
      <c r="G83" s="156"/>
      <c r="H83" s="657" t="s">
        <v>1025</v>
      </c>
      <c r="I83" s="658" t="s">
        <v>1158</v>
      </c>
      <c r="J83" s="644" t="s">
        <v>788</v>
      </c>
      <c r="K83" s="659">
        <v>105</v>
      </c>
      <c r="L83" s="643" t="s">
        <v>824</v>
      </c>
      <c r="M83" s="660" t="s">
        <v>1402</v>
      </c>
      <c r="N83" s="660" t="s">
        <v>1064</v>
      </c>
      <c r="O83" s="660" t="s">
        <v>1067</v>
      </c>
      <c r="P83" s="660" t="s">
        <v>1405</v>
      </c>
      <c r="Q83" s="660">
        <v>3</v>
      </c>
      <c r="R83" s="661"/>
    </row>
    <row r="84" spans="1:18" s="662" customFormat="1" ht="27" customHeight="1">
      <c r="A84" s="654">
        <v>80</v>
      </c>
      <c r="B84" s="654" t="s">
        <v>386</v>
      </c>
      <c r="C84" s="654" t="s">
        <v>1330</v>
      </c>
      <c r="D84" s="663" t="s">
        <v>1398</v>
      </c>
      <c r="E84" s="656">
        <v>41957</v>
      </c>
      <c r="F84" s="156">
        <v>2500</v>
      </c>
      <c r="G84" s="156"/>
      <c r="H84" s="657" t="s">
        <v>1025</v>
      </c>
      <c r="I84" s="658" t="s">
        <v>1155</v>
      </c>
      <c r="J84" s="644" t="s">
        <v>788</v>
      </c>
      <c r="K84" s="659">
        <v>498</v>
      </c>
      <c r="L84" s="643" t="s">
        <v>824</v>
      </c>
      <c r="M84" s="660" t="s">
        <v>1402</v>
      </c>
      <c r="N84" s="660" t="s">
        <v>1064</v>
      </c>
      <c r="O84" s="660" t="s">
        <v>1067</v>
      </c>
      <c r="P84" s="660" t="s">
        <v>1405</v>
      </c>
      <c r="Q84" s="660">
        <v>8</v>
      </c>
      <c r="R84" s="661"/>
    </row>
    <row r="85" spans="1:18" s="662" customFormat="1" ht="27" customHeight="1">
      <c r="A85" s="654">
        <v>81</v>
      </c>
      <c r="B85" s="654" t="s">
        <v>386</v>
      </c>
      <c r="C85" s="664" t="s">
        <v>1331</v>
      </c>
      <c r="D85" s="663" t="s">
        <v>993</v>
      </c>
      <c r="E85" s="656">
        <v>40714</v>
      </c>
      <c r="F85" s="156">
        <v>4380</v>
      </c>
      <c r="G85" s="156"/>
      <c r="H85" s="657" t="s">
        <v>1025</v>
      </c>
      <c r="I85" s="658" t="s">
        <v>1156</v>
      </c>
      <c r="J85" s="644" t="s">
        <v>788</v>
      </c>
      <c r="K85" s="659">
        <v>580</v>
      </c>
      <c r="L85" s="643" t="s">
        <v>824</v>
      </c>
      <c r="M85" s="660" t="s">
        <v>1402</v>
      </c>
      <c r="N85" s="660" t="s">
        <v>1064</v>
      </c>
      <c r="O85" s="660" t="s">
        <v>1067</v>
      </c>
      <c r="P85" s="660" t="s">
        <v>1405</v>
      </c>
      <c r="Q85" s="660">
        <v>8</v>
      </c>
      <c r="R85" s="661"/>
    </row>
    <row r="86" spans="1:18" s="662" customFormat="1" ht="27" customHeight="1">
      <c r="A86" s="654">
        <v>82</v>
      </c>
      <c r="B86" s="654" t="s">
        <v>386</v>
      </c>
      <c r="C86" s="654" t="s">
        <v>1332</v>
      </c>
      <c r="D86" s="663" t="s">
        <v>1399</v>
      </c>
      <c r="E86" s="656">
        <v>40933</v>
      </c>
      <c r="F86" s="156">
        <v>4910</v>
      </c>
      <c r="G86" s="156"/>
      <c r="H86" s="657" t="s">
        <v>1025</v>
      </c>
      <c r="I86" s="658" t="s">
        <v>1155</v>
      </c>
      <c r="J86" s="644" t="s">
        <v>788</v>
      </c>
      <c r="K86" s="659">
        <v>743</v>
      </c>
      <c r="L86" s="643" t="s">
        <v>824</v>
      </c>
      <c r="M86" s="660" t="s">
        <v>1402</v>
      </c>
      <c r="N86" s="660" t="s">
        <v>1064</v>
      </c>
      <c r="O86" s="660" t="s">
        <v>1067</v>
      </c>
      <c r="P86" s="660" t="s">
        <v>1405</v>
      </c>
      <c r="Q86" s="660">
        <v>5</v>
      </c>
      <c r="R86" s="661"/>
    </row>
    <row r="87" spans="1:18" s="662" customFormat="1" ht="27" customHeight="1">
      <c r="A87" s="654">
        <v>83</v>
      </c>
      <c r="B87" s="654" t="s">
        <v>386</v>
      </c>
      <c r="C87" s="664" t="s">
        <v>1333</v>
      </c>
      <c r="D87" s="663" t="s">
        <v>994</v>
      </c>
      <c r="E87" s="656">
        <v>41440</v>
      </c>
      <c r="F87" s="156">
        <v>1588</v>
      </c>
      <c r="G87" s="156"/>
      <c r="H87" s="657" t="s">
        <v>1025</v>
      </c>
      <c r="I87" s="658" t="s">
        <v>1158</v>
      </c>
      <c r="J87" s="644" t="s">
        <v>788</v>
      </c>
      <c r="K87" s="659">
        <v>198</v>
      </c>
      <c r="L87" s="643" t="s">
        <v>824</v>
      </c>
      <c r="M87" s="660" t="s">
        <v>1402</v>
      </c>
      <c r="N87" s="660" t="s">
        <v>1064</v>
      </c>
      <c r="O87" s="660" t="s">
        <v>1067</v>
      </c>
      <c r="P87" s="660" t="s">
        <v>1405</v>
      </c>
      <c r="Q87" s="660">
        <v>1</v>
      </c>
      <c r="R87" s="661"/>
    </row>
    <row r="88" spans="1:18" s="662" customFormat="1" ht="27" customHeight="1">
      <c r="A88" s="654">
        <v>84</v>
      </c>
      <c r="B88" s="654" t="s">
        <v>386</v>
      </c>
      <c r="C88" s="664" t="s">
        <v>1334</v>
      </c>
      <c r="D88" s="663" t="s">
        <v>995</v>
      </c>
      <c r="E88" s="656">
        <v>29434</v>
      </c>
      <c r="F88" s="156">
        <v>1945</v>
      </c>
      <c r="G88" s="156">
        <v>890</v>
      </c>
      <c r="H88" s="657" t="s">
        <v>1055</v>
      </c>
      <c r="I88" s="658"/>
      <c r="J88" s="644" t="s">
        <v>788</v>
      </c>
      <c r="K88" s="659">
        <v>389</v>
      </c>
      <c r="L88" s="643" t="s">
        <v>824</v>
      </c>
      <c r="M88" s="660" t="s">
        <v>1063</v>
      </c>
      <c r="N88" s="660" t="s">
        <v>1064</v>
      </c>
      <c r="O88" s="660" t="s">
        <v>1067</v>
      </c>
      <c r="P88" s="660" t="s">
        <v>1405</v>
      </c>
      <c r="Q88" s="660">
        <v>34</v>
      </c>
      <c r="R88" s="661"/>
    </row>
    <row r="89" spans="1:18" s="662" customFormat="1" ht="27" customHeight="1">
      <c r="A89" s="654">
        <v>85</v>
      </c>
      <c r="B89" s="654" t="s">
        <v>386</v>
      </c>
      <c r="C89" s="654" t="s">
        <v>1335</v>
      </c>
      <c r="D89" s="663" t="s">
        <v>996</v>
      </c>
      <c r="E89" s="656">
        <v>29434</v>
      </c>
      <c r="F89" s="156">
        <v>2080</v>
      </c>
      <c r="G89" s="156">
        <v>990</v>
      </c>
      <c r="H89" s="657" t="s">
        <v>1055</v>
      </c>
      <c r="I89" s="658"/>
      <c r="J89" s="644" t="s">
        <v>788</v>
      </c>
      <c r="K89" s="659">
        <v>416</v>
      </c>
      <c r="L89" s="643" t="s">
        <v>824</v>
      </c>
      <c r="M89" s="660" t="s">
        <v>1063</v>
      </c>
      <c r="N89" s="660" t="s">
        <v>1064</v>
      </c>
      <c r="O89" s="660" t="s">
        <v>1067</v>
      </c>
      <c r="P89" s="660" t="s">
        <v>1405</v>
      </c>
      <c r="Q89" s="660">
        <v>34</v>
      </c>
      <c r="R89" s="661"/>
    </row>
    <row r="90" spans="1:18" s="662" customFormat="1" ht="27" customHeight="1">
      <c r="A90" s="654">
        <v>86</v>
      </c>
      <c r="B90" s="654" t="s">
        <v>386</v>
      </c>
      <c r="C90" s="664" t="s">
        <v>1143</v>
      </c>
      <c r="D90" s="663" t="s">
        <v>997</v>
      </c>
      <c r="E90" s="656">
        <v>28825</v>
      </c>
      <c r="F90" s="156">
        <v>2370</v>
      </c>
      <c r="G90" s="156">
        <v>1240</v>
      </c>
      <c r="H90" s="657" t="s">
        <v>1055</v>
      </c>
      <c r="I90" s="658" t="s">
        <v>118</v>
      </c>
      <c r="J90" s="644" t="s">
        <v>788</v>
      </c>
      <c r="K90" s="659">
        <v>332</v>
      </c>
      <c r="L90" s="643" t="s">
        <v>824</v>
      </c>
      <c r="M90" s="660" t="s">
        <v>1063</v>
      </c>
      <c r="N90" s="660" t="s">
        <v>1064</v>
      </c>
      <c r="O90" s="660" t="s">
        <v>1067</v>
      </c>
      <c r="P90" s="660" t="s">
        <v>1405</v>
      </c>
      <c r="Q90" s="660">
        <v>2</v>
      </c>
      <c r="R90" s="661"/>
    </row>
    <row r="91" spans="1:18" s="662" customFormat="1" ht="27" customHeight="1">
      <c r="A91" s="654">
        <v>87</v>
      </c>
      <c r="B91" s="654" t="s">
        <v>386</v>
      </c>
      <c r="C91" s="664" t="s">
        <v>1144</v>
      </c>
      <c r="D91" s="663" t="s">
        <v>998</v>
      </c>
      <c r="E91" s="656">
        <v>25720</v>
      </c>
      <c r="F91" s="156">
        <v>5953</v>
      </c>
      <c r="G91" s="156">
        <v>3215</v>
      </c>
      <c r="H91" s="657" t="s">
        <v>1055</v>
      </c>
      <c r="I91" s="658" t="s">
        <v>118</v>
      </c>
      <c r="J91" s="644" t="s">
        <v>788</v>
      </c>
      <c r="K91" s="659">
        <v>1072</v>
      </c>
      <c r="L91" s="643" t="s">
        <v>824</v>
      </c>
      <c r="M91" s="660" t="s">
        <v>1063</v>
      </c>
      <c r="N91" s="660" t="s">
        <v>1064</v>
      </c>
      <c r="O91" s="660" t="s">
        <v>1067</v>
      </c>
      <c r="P91" s="660" t="s">
        <v>1405</v>
      </c>
      <c r="Q91" s="660">
        <v>2</v>
      </c>
      <c r="R91" s="661"/>
    </row>
    <row r="92" spans="1:18" s="662" customFormat="1" ht="27" customHeight="1">
      <c r="A92" s="654">
        <v>88</v>
      </c>
      <c r="B92" s="654" t="s">
        <v>386</v>
      </c>
      <c r="C92" s="664" t="s">
        <v>1337</v>
      </c>
      <c r="D92" s="655" t="s">
        <v>999</v>
      </c>
      <c r="E92" s="656">
        <v>27576</v>
      </c>
      <c r="F92" s="156">
        <v>4620</v>
      </c>
      <c r="G92" s="156">
        <v>2120</v>
      </c>
      <c r="H92" s="657" t="s">
        <v>1055</v>
      </c>
      <c r="I92" s="658" t="s">
        <v>118</v>
      </c>
      <c r="J92" s="644" t="s">
        <v>788</v>
      </c>
      <c r="K92" s="659">
        <v>496</v>
      </c>
      <c r="L92" s="643" t="s">
        <v>824</v>
      </c>
      <c r="M92" s="660" t="s">
        <v>1063</v>
      </c>
      <c r="N92" s="660" t="s">
        <v>1064</v>
      </c>
      <c r="O92" s="660" t="s">
        <v>1067</v>
      </c>
      <c r="P92" s="660" t="s">
        <v>1405</v>
      </c>
      <c r="Q92" s="660">
        <v>2</v>
      </c>
      <c r="R92" s="661"/>
    </row>
    <row r="93" spans="1:18" s="662" customFormat="1" ht="27" customHeight="1">
      <c r="A93" s="654">
        <v>89</v>
      </c>
      <c r="B93" s="654" t="s">
        <v>386</v>
      </c>
      <c r="C93" s="664" t="s">
        <v>1336</v>
      </c>
      <c r="D93" s="655" t="s">
        <v>999</v>
      </c>
      <c r="E93" s="656">
        <v>30529</v>
      </c>
      <c r="F93" s="156">
        <v>1688</v>
      </c>
      <c r="G93" s="156">
        <v>715</v>
      </c>
      <c r="H93" s="657" t="s">
        <v>1055</v>
      </c>
      <c r="I93" s="658" t="s">
        <v>118</v>
      </c>
      <c r="J93" s="644" t="s">
        <v>788</v>
      </c>
      <c r="K93" s="659">
        <v>422</v>
      </c>
      <c r="L93" s="643" t="s">
        <v>824</v>
      </c>
      <c r="M93" s="660" t="s">
        <v>1063</v>
      </c>
      <c r="N93" s="660" t="s">
        <v>1064</v>
      </c>
      <c r="O93" s="660" t="s">
        <v>1067</v>
      </c>
      <c r="P93" s="660" t="s">
        <v>1405</v>
      </c>
      <c r="Q93" s="660">
        <v>2</v>
      </c>
      <c r="R93" s="661"/>
    </row>
    <row r="94" spans="1:18" s="662" customFormat="1" ht="27" customHeight="1">
      <c r="A94" s="654">
        <v>90</v>
      </c>
      <c r="B94" s="654" t="s">
        <v>386</v>
      </c>
      <c r="C94" s="664" t="s">
        <v>1145</v>
      </c>
      <c r="D94" s="655" t="s">
        <v>1000</v>
      </c>
      <c r="E94" s="656">
        <v>25873</v>
      </c>
      <c r="F94" s="156">
        <v>3390</v>
      </c>
      <c r="G94" s="156">
        <v>1690</v>
      </c>
      <c r="H94" s="657" t="s">
        <v>1055</v>
      </c>
      <c r="I94" s="658" t="s">
        <v>118</v>
      </c>
      <c r="J94" s="644" t="s">
        <v>788</v>
      </c>
      <c r="K94" s="659">
        <v>732</v>
      </c>
      <c r="L94" s="643" t="s">
        <v>824</v>
      </c>
      <c r="M94" s="660" t="s">
        <v>1063</v>
      </c>
      <c r="N94" s="660" t="s">
        <v>1064</v>
      </c>
      <c r="O94" s="660" t="s">
        <v>1067</v>
      </c>
      <c r="P94" s="660" t="s">
        <v>1405</v>
      </c>
      <c r="Q94" s="660">
        <v>2</v>
      </c>
      <c r="R94" s="661"/>
    </row>
    <row r="95" spans="1:18" s="662" customFormat="1" ht="27" customHeight="1">
      <c r="A95" s="654">
        <v>91</v>
      </c>
      <c r="B95" s="654" t="s">
        <v>386</v>
      </c>
      <c r="C95" s="664" t="s">
        <v>1146</v>
      </c>
      <c r="D95" s="655" t="s">
        <v>1001</v>
      </c>
      <c r="E95" s="656">
        <v>26390</v>
      </c>
      <c r="F95" s="156">
        <v>3770</v>
      </c>
      <c r="G95" s="156">
        <v>2110</v>
      </c>
      <c r="H95" s="657" t="s">
        <v>1055</v>
      </c>
      <c r="I95" s="658" t="s">
        <v>118</v>
      </c>
      <c r="J95" s="644" t="s">
        <v>788</v>
      </c>
      <c r="K95" s="659">
        <v>943</v>
      </c>
      <c r="L95" s="643" t="s">
        <v>824</v>
      </c>
      <c r="M95" s="660" t="s">
        <v>1063</v>
      </c>
      <c r="N95" s="660" t="s">
        <v>1064</v>
      </c>
      <c r="O95" s="660" t="s">
        <v>1067</v>
      </c>
      <c r="P95" s="660" t="s">
        <v>1405</v>
      </c>
      <c r="Q95" s="660">
        <v>2</v>
      </c>
      <c r="R95" s="661"/>
    </row>
    <row r="96" spans="1:18" s="662" customFormat="1" ht="27" customHeight="1">
      <c r="A96" s="654">
        <v>92</v>
      </c>
      <c r="B96" s="654" t="s">
        <v>386</v>
      </c>
      <c r="C96" s="664" t="s">
        <v>1338</v>
      </c>
      <c r="D96" s="655" t="s">
        <v>1002</v>
      </c>
      <c r="E96" s="656">
        <v>35339</v>
      </c>
      <c r="F96" s="156">
        <v>891</v>
      </c>
      <c r="G96" s="156">
        <v>808</v>
      </c>
      <c r="H96" s="657" t="s">
        <v>1026</v>
      </c>
      <c r="I96" s="658" t="s">
        <v>118</v>
      </c>
      <c r="J96" s="644"/>
      <c r="K96" s="659">
        <v>408</v>
      </c>
      <c r="L96" s="643"/>
      <c r="M96" s="660" t="s">
        <v>1063</v>
      </c>
      <c r="N96" s="660" t="s">
        <v>1064</v>
      </c>
      <c r="O96" s="660" t="s">
        <v>1068</v>
      </c>
      <c r="P96" s="660" t="s">
        <v>1405</v>
      </c>
      <c r="Q96" s="660">
        <v>1</v>
      </c>
      <c r="R96" s="661"/>
    </row>
    <row r="97" spans="1:18" s="662" customFormat="1" ht="27" customHeight="1">
      <c r="A97" s="654">
        <v>93</v>
      </c>
      <c r="B97" s="654" t="s">
        <v>386</v>
      </c>
      <c r="C97" s="664" t="s">
        <v>1339</v>
      </c>
      <c r="D97" s="655" t="s">
        <v>1003</v>
      </c>
      <c r="E97" s="656">
        <v>40627</v>
      </c>
      <c r="F97" s="156">
        <v>47000</v>
      </c>
      <c r="G97" s="156"/>
      <c r="H97" s="657" t="s">
        <v>1025</v>
      </c>
      <c r="I97" s="658" t="s">
        <v>1056</v>
      </c>
      <c r="J97" s="644" t="s">
        <v>788</v>
      </c>
      <c r="K97" s="659">
        <v>930</v>
      </c>
      <c r="L97" s="643" t="s">
        <v>824</v>
      </c>
      <c r="M97" s="660" t="s">
        <v>1402</v>
      </c>
      <c r="N97" s="660" t="s">
        <v>1064</v>
      </c>
      <c r="O97" s="660" t="s">
        <v>1067</v>
      </c>
      <c r="P97" s="660" t="s">
        <v>1405</v>
      </c>
      <c r="Q97" s="660">
        <v>5</v>
      </c>
      <c r="R97" s="661"/>
    </row>
    <row r="98" spans="1:18" s="662" customFormat="1" ht="27" customHeight="1">
      <c r="A98" s="654">
        <v>94</v>
      </c>
      <c r="B98" s="654" t="s">
        <v>386</v>
      </c>
      <c r="C98" s="664" t="s">
        <v>1429</v>
      </c>
      <c r="D98" s="655" t="s">
        <v>793</v>
      </c>
      <c r="E98" s="656">
        <v>40368</v>
      </c>
      <c r="F98" s="156">
        <v>1150</v>
      </c>
      <c r="G98" s="156"/>
      <c r="H98" s="657" t="s">
        <v>1025</v>
      </c>
      <c r="I98" s="658" t="s">
        <v>1056</v>
      </c>
      <c r="J98" s="644" t="s">
        <v>788</v>
      </c>
      <c r="K98" s="659">
        <v>112.5</v>
      </c>
      <c r="L98" s="643" t="s">
        <v>824</v>
      </c>
      <c r="M98" s="660" t="s">
        <v>1402</v>
      </c>
      <c r="N98" s="660" t="s">
        <v>1064</v>
      </c>
      <c r="O98" s="660" t="s">
        <v>1067</v>
      </c>
      <c r="P98" s="660" t="s">
        <v>1405</v>
      </c>
      <c r="Q98" s="660">
        <v>6</v>
      </c>
      <c r="R98" s="661"/>
    </row>
    <row r="99" spans="1:18" s="662" customFormat="1" ht="27" customHeight="1">
      <c r="A99" s="654">
        <v>95</v>
      </c>
      <c r="B99" s="654" t="s">
        <v>386</v>
      </c>
      <c r="C99" s="664" t="s">
        <v>1340</v>
      </c>
      <c r="D99" s="655" t="s">
        <v>1400</v>
      </c>
      <c r="E99" s="656">
        <v>24654</v>
      </c>
      <c r="F99" s="156">
        <v>5218</v>
      </c>
      <c r="G99" s="156">
        <v>1900</v>
      </c>
      <c r="H99" s="657" t="s">
        <v>1055</v>
      </c>
      <c r="I99" s="658" t="s">
        <v>118</v>
      </c>
      <c r="J99" s="644" t="s">
        <v>788</v>
      </c>
      <c r="K99" s="659">
        <v>939</v>
      </c>
      <c r="L99" s="643" t="s">
        <v>824</v>
      </c>
      <c r="M99" s="660" t="s">
        <v>1063</v>
      </c>
      <c r="N99" s="660" t="s">
        <v>1064</v>
      </c>
      <c r="O99" s="660" t="s">
        <v>1067</v>
      </c>
      <c r="P99" s="660" t="s">
        <v>1406</v>
      </c>
      <c r="Q99" s="660">
        <v>2</v>
      </c>
      <c r="R99" s="661"/>
    </row>
    <row r="100" spans="1:18" s="662" customFormat="1" ht="27" customHeight="1">
      <c r="A100" s="654">
        <v>96</v>
      </c>
      <c r="B100" s="654" t="s">
        <v>386</v>
      </c>
      <c r="C100" s="664" t="s">
        <v>1341</v>
      </c>
      <c r="D100" s="655" t="s">
        <v>1004</v>
      </c>
      <c r="E100" s="656">
        <v>27181</v>
      </c>
      <c r="F100" s="156">
        <v>4455</v>
      </c>
      <c r="G100" s="156">
        <v>1200</v>
      </c>
      <c r="H100" s="657" t="s">
        <v>1055</v>
      </c>
      <c r="I100" s="658" t="s">
        <v>118</v>
      </c>
      <c r="J100" s="644" t="s">
        <v>788</v>
      </c>
      <c r="K100" s="659">
        <v>1336</v>
      </c>
      <c r="L100" s="643" t="s">
        <v>824</v>
      </c>
      <c r="M100" s="660" t="s">
        <v>1063</v>
      </c>
      <c r="N100" s="660" t="s">
        <v>1064</v>
      </c>
      <c r="O100" s="660" t="s">
        <v>1067</v>
      </c>
      <c r="P100" s="660" t="s">
        <v>1406</v>
      </c>
      <c r="Q100" s="660">
        <v>2</v>
      </c>
      <c r="R100" s="661"/>
    </row>
    <row r="101" spans="1:18" s="662" customFormat="1" ht="27" customHeight="1">
      <c r="A101" s="654">
        <v>97</v>
      </c>
      <c r="B101" s="654" t="s">
        <v>386</v>
      </c>
      <c r="C101" s="654" t="s">
        <v>1342</v>
      </c>
      <c r="D101" s="655" t="s">
        <v>1005</v>
      </c>
      <c r="E101" s="656">
        <v>27181</v>
      </c>
      <c r="F101" s="156">
        <v>4418</v>
      </c>
      <c r="G101" s="156">
        <v>1900</v>
      </c>
      <c r="H101" s="657" t="s">
        <v>1055</v>
      </c>
      <c r="I101" s="658" t="s">
        <v>118</v>
      </c>
      <c r="J101" s="644" t="s">
        <v>788</v>
      </c>
      <c r="K101" s="659">
        <v>1325</v>
      </c>
      <c r="L101" s="643" t="s">
        <v>824</v>
      </c>
      <c r="M101" s="660" t="s">
        <v>1063</v>
      </c>
      <c r="N101" s="660" t="s">
        <v>1064</v>
      </c>
      <c r="O101" s="660" t="s">
        <v>1067</v>
      </c>
      <c r="P101" s="660" t="s">
        <v>1406</v>
      </c>
      <c r="Q101" s="660">
        <v>2</v>
      </c>
      <c r="R101" s="661"/>
    </row>
    <row r="102" spans="1:18" s="662" customFormat="1" ht="27" customHeight="1">
      <c r="A102" s="654">
        <v>98</v>
      </c>
      <c r="B102" s="654" t="s">
        <v>386</v>
      </c>
      <c r="C102" s="654" t="s">
        <v>1343</v>
      </c>
      <c r="D102" s="655" t="s">
        <v>1006</v>
      </c>
      <c r="E102" s="656">
        <v>27426</v>
      </c>
      <c r="F102" s="156">
        <v>3800</v>
      </c>
      <c r="G102" s="156">
        <v>1090</v>
      </c>
      <c r="H102" s="657" t="s">
        <v>1055</v>
      </c>
      <c r="I102" s="658" t="s">
        <v>118</v>
      </c>
      <c r="J102" s="644" t="s">
        <v>788</v>
      </c>
      <c r="K102" s="659">
        <v>1140</v>
      </c>
      <c r="L102" s="643" t="s">
        <v>824</v>
      </c>
      <c r="M102" s="660" t="s">
        <v>1063</v>
      </c>
      <c r="N102" s="660" t="s">
        <v>1064</v>
      </c>
      <c r="O102" s="660" t="s">
        <v>1067</v>
      </c>
      <c r="P102" s="660" t="s">
        <v>1406</v>
      </c>
      <c r="Q102" s="660">
        <v>2</v>
      </c>
      <c r="R102" s="661"/>
    </row>
    <row r="103" spans="1:18" s="662" customFormat="1" ht="27" customHeight="1">
      <c r="A103" s="654">
        <v>99</v>
      </c>
      <c r="B103" s="654" t="s">
        <v>386</v>
      </c>
      <c r="C103" s="654" t="s">
        <v>1344</v>
      </c>
      <c r="D103" s="655" t="s">
        <v>1007</v>
      </c>
      <c r="E103" s="656">
        <v>42037</v>
      </c>
      <c r="F103" s="156">
        <v>625</v>
      </c>
      <c r="G103" s="156">
        <v>27</v>
      </c>
      <c r="H103" s="657" t="s">
        <v>1026</v>
      </c>
      <c r="I103" s="658" t="s">
        <v>1157</v>
      </c>
      <c r="J103" s="644"/>
      <c r="K103" s="659">
        <v>112</v>
      </c>
      <c r="L103" s="643"/>
      <c r="M103" s="660" t="s">
        <v>1402</v>
      </c>
      <c r="N103" s="660" t="s">
        <v>1064</v>
      </c>
      <c r="O103" s="660" t="s">
        <v>1067</v>
      </c>
      <c r="P103" s="660" t="s">
        <v>1405</v>
      </c>
      <c r="Q103" s="660">
        <v>1</v>
      </c>
      <c r="R103" s="661"/>
    </row>
    <row r="104" spans="1:18" s="662" customFormat="1" ht="27" customHeight="1">
      <c r="A104" s="654">
        <v>100</v>
      </c>
      <c r="B104" s="654" t="s">
        <v>386</v>
      </c>
      <c r="C104" s="654" t="s">
        <v>1345</v>
      </c>
      <c r="D104" s="655" t="s">
        <v>1008</v>
      </c>
      <c r="E104" s="656">
        <v>33378</v>
      </c>
      <c r="F104" s="156">
        <v>782</v>
      </c>
      <c r="G104" s="156">
        <v>101</v>
      </c>
      <c r="H104" s="657" t="s">
        <v>1026</v>
      </c>
      <c r="I104" s="658" t="s">
        <v>118</v>
      </c>
      <c r="J104" s="644"/>
      <c r="K104" s="659">
        <v>180</v>
      </c>
      <c r="L104" s="643"/>
      <c r="M104" s="660" t="s">
        <v>1402</v>
      </c>
      <c r="N104" s="660" t="s">
        <v>1064</v>
      </c>
      <c r="O104" s="660" t="s">
        <v>1067</v>
      </c>
      <c r="P104" s="660" t="s">
        <v>1405</v>
      </c>
      <c r="Q104" s="660">
        <v>1</v>
      </c>
      <c r="R104" s="661"/>
    </row>
    <row r="105" spans="1:18" s="662" customFormat="1" ht="27" customHeight="1">
      <c r="A105" s="654">
        <v>101</v>
      </c>
      <c r="B105" s="654" t="s">
        <v>386</v>
      </c>
      <c r="C105" s="654" t="s">
        <v>1346</v>
      </c>
      <c r="D105" s="655" t="s">
        <v>1009</v>
      </c>
      <c r="E105" s="656">
        <v>41261</v>
      </c>
      <c r="F105" s="156">
        <v>200</v>
      </c>
      <c r="G105" s="156">
        <v>33</v>
      </c>
      <c r="H105" s="657" t="s">
        <v>1026</v>
      </c>
      <c r="I105" s="658" t="s">
        <v>1157</v>
      </c>
      <c r="J105" s="644"/>
      <c r="K105" s="659">
        <v>80</v>
      </c>
      <c r="L105" s="643"/>
      <c r="M105" s="660" t="s">
        <v>1063</v>
      </c>
      <c r="N105" s="660" t="s">
        <v>1064</v>
      </c>
      <c r="O105" s="660" t="s">
        <v>1067</v>
      </c>
      <c r="P105" s="660" t="s">
        <v>1405</v>
      </c>
      <c r="Q105" s="660">
        <v>1</v>
      </c>
      <c r="R105" s="661"/>
    </row>
    <row r="106" spans="1:18" s="662" customFormat="1" ht="27" customHeight="1">
      <c r="A106" s="654">
        <v>102</v>
      </c>
      <c r="B106" s="654" t="s">
        <v>386</v>
      </c>
      <c r="C106" s="654" t="s">
        <v>1347</v>
      </c>
      <c r="D106" s="655" t="s">
        <v>1010</v>
      </c>
      <c r="E106" s="656">
        <v>37346</v>
      </c>
      <c r="F106" s="156">
        <v>506</v>
      </c>
      <c r="G106" s="156">
        <v>80</v>
      </c>
      <c r="H106" s="657" t="s">
        <v>1026</v>
      </c>
      <c r="I106" s="658" t="s">
        <v>1060</v>
      </c>
      <c r="J106" s="644"/>
      <c r="K106" s="659">
        <v>170</v>
      </c>
      <c r="L106" s="643"/>
      <c r="M106" s="660" t="s">
        <v>1063</v>
      </c>
      <c r="N106" s="660" t="s">
        <v>1064</v>
      </c>
      <c r="O106" s="660" t="s">
        <v>1067</v>
      </c>
      <c r="P106" s="660" t="s">
        <v>1405</v>
      </c>
      <c r="Q106" s="660">
        <v>1</v>
      </c>
      <c r="R106" s="661"/>
    </row>
    <row r="107" spans="1:18" s="662" customFormat="1" ht="27" customHeight="1">
      <c r="A107" s="654">
        <v>103</v>
      </c>
      <c r="B107" s="654" t="s">
        <v>386</v>
      </c>
      <c r="C107" s="654" t="s">
        <v>1348</v>
      </c>
      <c r="D107" s="655" t="s">
        <v>1011</v>
      </c>
      <c r="E107" s="656">
        <v>36486</v>
      </c>
      <c r="F107" s="156">
        <v>10000</v>
      </c>
      <c r="G107" s="156"/>
      <c r="H107" s="657" t="s">
        <v>1025</v>
      </c>
      <c r="I107" s="658" t="s">
        <v>1156</v>
      </c>
      <c r="J107" s="644" t="s">
        <v>788</v>
      </c>
      <c r="K107" s="659">
        <v>408</v>
      </c>
      <c r="L107" s="643" t="s">
        <v>824</v>
      </c>
      <c r="M107" s="660" t="s">
        <v>1063</v>
      </c>
      <c r="N107" s="660" t="s">
        <v>1064</v>
      </c>
      <c r="O107" s="660" t="s">
        <v>1067</v>
      </c>
      <c r="P107" s="660" t="s">
        <v>1405</v>
      </c>
      <c r="Q107" s="660">
        <v>1</v>
      </c>
      <c r="R107" s="661"/>
    </row>
    <row r="108" spans="1:18" s="662" customFormat="1" ht="27" customHeight="1">
      <c r="A108" s="654">
        <v>104</v>
      </c>
      <c r="B108" s="654" t="s">
        <v>386</v>
      </c>
      <c r="C108" s="654" t="s">
        <v>1349</v>
      </c>
      <c r="D108" s="655" t="s">
        <v>1012</v>
      </c>
      <c r="E108" s="656">
        <v>37865</v>
      </c>
      <c r="F108" s="156">
        <v>1750</v>
      </c>
      <c r="G108" s="156"/>
      <c r="H108" s="657" t="s">
        <v>1025</v>
      </c>
      <c r="I108" s="658" t="s">
        <v>1057</v>
      </c>
      <c r="J108" s="644" t="s">
        <v>788</v>
      </c>
      <c r="K108" s="659">
        <v>462</v>
      </c>
      <c r="L108" s="643" t="s">
        <v>824</v>
      </c>
      <c r="M108" s="660" t="s">
        <v>1402</v>
      </c>
      <c r="N108" s="660" t="s">
        <v>1064</v>
      </c>
      <c r="O108" s="660" t="s">
        <v>1067</v>
      </c>
      <c r="P108" s="660" t="s">
        <v>1405</v>
      </c>
      <c r="Q108" s="660">
        <v>1</v>
      </c>
      <c r="R108" s="661"/>
    </row>
    <row r="109" spans="1:18" s="662" customFormat="1" ht="27" customHeight="1">
      <c r="A109" s="654">
        <v>105</v>
      </c>
      <c r="B109" s="654" t="s">
        <v>386</v>
      </c>
      <c r="C109" s="664" t="s">
        <v>1350</v>
      </c>
      <c r="D109" s="655" t="s">
        <v>1013</v>
      </c>
      <c r="E109" s="656">
        <v>30863</v>
      </c>
      <c r="F109" s="156">
        <v>50</v>
      </c>
      <c r="G109" s="156"/>
      <c r="H109" s="657" t="s">
        <v>1026</v>
      </c>
      <c r="I109" s="658" t="s">
        <v>1154</v>
      </c>
      <c r="J109" s="644"/>
      <c r="K109" s="659">
        <v>4000</v>
      </c>
      <c r="L109" s="643"/>
      <c r="M109" s="660" t="s">
        <v>1402</v>
      </c>
      <c r="N109" s="660" t="s">
        <v>1064</v>
      </c>
      <c r="O109" s="660" t="s">
        <v>1067</v>
      </c>
      <c r="P109" s="660" t="s">
        <v>1405</v>
      </c>
      <c r="Q109" s="660">
        <v>1</v>
      </c>
      <c r="R109" s="661"/>
    </row>
    <row r="110" spans="1:18" s="662" customFormat="1" ht="27" customHeight="1">
      <c r="A110" s="654">
        <v>106</v>
      </c>
      <c r="B110" s="654" t="s">
        <v>386</v>
      </c>
      <c r="C110" s="654" t="s">
        <v>1351</v>
      </c>
      <c r="D110" s="655" t="s">
        <v>1014</v>
      </c>
      <c r="E110" s="656">
        <v>41698</v>
      </c>
      <c r="F110" s="156">
        <v>259</v>
      </c>
      <c r="G110" s="156"/>
      <c r="H110" s="657" t="s">
        <v>1026</v>
      </c>
      <c r="I110" s="658" t="s">
        <v>1057</v>
      </c>
      <c r="J110" s="644"/>
      <c r="K110" s="659">
        <v>3500</v>
      </c>
      <c r="L110" s="643"/>
      <c r="M110" s="660" t="s">
        <v>1402</v>
      </c>
      <c r="N110" s="660" t="s">
        <v>1064</v>
      </c>
      <c r="O110" s="660" t="s">
        <v>1067</v>
      </c>
      <c r="P110" s="660" t="s">
        <v>1405</v>
      </c>
      <c r="Q110" s="660">
        <v>1</v>
      </c>
      <c r="R110" s="661"/>
    </row>
    <row r="111" spans="1:18" s="662" customFormat="1" ht="27" customHeight="1">
      <c r="A111" s="654">
        <v>107</v>
      </c>
      <c r="B111" s="654" t="s">
        <v>386</v>
      </c>
      <c r="C111" s="654" t="s">
        <v>1352</v>
      </c>
      <c r="D111" s="655" t="s">
        <v>1015</v>
      </c>
      <c r="E111" s="656">
        <v>39045</v>
      </c>
      <c r="F111" s="156">
        <v>210</v>
      </c>
      <c r="G111" s="156"/>
      <c r="H111" s="657" t="s">
        <v>1025</v>
      </c>
      <c r="I111" s="658" t="s">
        <v>1156</v>
      </c>
      <c r="J111" s="644" t="s">
        <v>788</v>
      </c>
      <c r="K111" s="659">
        <v>230</v>
      </c>
      <c r="L111" s="643" t="s">
        <v>824</v>
      </c>
      <c r="M111" s="660" t="s">
        <v>1402</v>
      </c>
      <c r="N111" s="660" t="s">
        <v>1064</v>
      </c>
      <c r="O111" s="660" t="s">
        <v>1067</v>
      </c>
      <c r="P111" s="660" t="s">
        <v>1405</v>
      </c>
      <c r="Q111" s="660">
        <v>1</v>
      </c>
      <c r="R111" s="661"/>
    </row>
    <row r="112" spans="1:18" s="662" customFormat="1" ht="27" customHeight="1">
      <c r="A112" s="654">
        <v>108</v>
      </c>
      <c r="B112" s="654" t="s">
        <v>386</v>
      </c>
      <c r="C112" s="654" t="s">
        <v>1353</v>
      </c>
      <c r="D112" s="655" t="s">
        <v>1016</v>
      </c>
      <c r="E112" s="656">
        <v>39287</v>
      </c>
      <c r="F112" s="156">
        <v>230</v>
      </c>
      <c r="G112" s="156"/>
      <c r="H112" s="657" t="s">
        <v>1025</v>
      </c>
      <c r="I112" s="658" t="s">
        <v>1156</v>
      </c>
      <c r="J112" s="644" t="s">
        <v>788</v>
      </c>
      <c r="K112" s="659">
        <v>565</v>
      </c>
      <c r="L112" s="643" t="s">
        <v>824</v>
      </c>
      <c r="M112" s="660" t="s">
        <v>1402</v>
      </c>
      <c r="N112" s="660" t="s">
        <v>1064</v>
      </c>
      <c r="O112" s="660" t="s">
        <v>1067</v>
      </c>
      <c r="P112" s="660" t="s">
        <v>1405</v>
      </c>
      <c r="Q112" s="660">
        <v>1</v>
      </c>
      <c r="R112" s="661"/>
    </row>
    <row r="113" spans="1:18" s="662" customFormat="1" ht="27" customHeight="1">
      <c r="A113" s="654">
        <v>109</v>
      </c>
      <c r="B113" s="654" t="s">
        <v>386</v>
      </c>
      <c r="C113" s="654" t="s">
        <v>1354</v>
      </c>
      <c r="D113" s="655" t="s">
        <v>1017</v>
      </c>
      <c r="E113" s="656">
        <v>39283</v>
      </c>
      <c r="F113" s="156">
        <v>225</v>
      </c>
      <c r="G113" s="156"/>
      <c r="H113" s="657" t="s">
        <v>1026</v>
      </c>
      <c r="I113" s="658" t="s">
        <v>1057</v>
      </c>
      <c r="J113" s="644"/>
      <c r="K113" s="659">
        <v>90</v>
      </c>
      <c r="L113" s="643"/>
      <c r="M113" s="660" t="s">
        <v>1402</v>
      </c>
      <c r="N113" s="660" t="s">
        <v>1064</v>
      </c>
      <c r="O113" s="660" t="s">
        <v>1067</v>
      </c>
      <c r="P113" s="660" t="s">
        <v>1405</v>
      </c>
      <c r="Q113" s="660">
        <v>1</v>
      </c>
      <c r="R113" s="661"/>
    </row>
    <row r="114" spans="1:18" s="662" customFormat="1" ht="27" customHeight="1">
      <c r="A114" s="654">
        <v>110</v>
      </c>
      <c r="B114" s="654" t="s">
        <v>386</v>
      </c>
      <c r="C114" s="654" t="s">
        <v>1355</v>
      </c>
      <c r="D114" s="655" t="s">
        <v>1018</v>
      </c>
      <c r="E114" s="656">
        <v>39356</v>
      </c>
      <c r="F114" s="156">
        <v>893</v>
      </c>
      <c r="G114" s="156">
        <v>163</v>
      </c>
      <c r="H114" s="657" t="s">
        <v>1026</v>
      </c>
      <c r="I114" s="658" t="s">
        <v>1056</v>
      </c>
      <c r="J114" s="644"/>
      <c r="K114" s="659">
        <v>203</v>
      </c>
      <c r="L114" s="643"/>
      <c r="M114" s="660" t="s">
        <v>1063</v>
      </c>
      <c r="N114" s="660" t="s">
        <v>1064</v>
      </c>
      <c r="O114" s="660" t="s">
        <v>1067</v>
      </c>
      <c r="P114" s="660" t="s">
        <v>1405</v>
      </c>
      <c r="Q114" s="660">
        <v>1</v>
      </c>
      <c r="R114" s="661"/>
    </row>
    <row r="115" spans="1:18" s="662" customFormat="1" ht="27" customHeight="1">
      <c r="A115" s="654">
        <v>111</v>
      </c>
      <c r="B115" s="654" t="s">
        <v>386</v>
      </c>
      <c r="C115" s="654" t="s">
        <v>1356</v>
      </c>
      <c r="D115" s="655" t="s">
        <v>1019</v>
      </c>
      <c r="E115" s="656">
        <v>39588</v>
      </c>
      <c r="F115" s="156">
        <v>130</v>
      </c>
      <c r="G115" s="156">
        <v>29</v>
      </c>
      <c r="H115" s="657" t="s">
        <v>1026</v>
      </c>
      <c r="I115" s="658" t="s">
        <v>1154</v>
      </c>
      <c r="J115" s="644"/>
      <c r="K115" s="659">
        <v>167</v>
      </c>
      <c r="L115" s="643"/>
      <c r="M115" s="660" t="s">
        <v>1063</v>
      </c>
      <c r="N115" s="660" t="s">
        <v>1064</v>
      </c>
      <c r="O115" s="660" t="s">
        <v>1067</v>
      </c>
      <c r="P115" s="660" t="s">
        <v>1405</v>
      </c>
      <c r="Q115" s="660">
        <v>1</v>
      </c>
      <c r="R115" s="661"/>
    </row>
    <row r="116" spans="1:18" s="662" customFormat="1" ht="27" customHeight="1">
      <c r="A116" s="654">
        <v>112</v>
      </c>
      <c r="B116" s="654" t="s">
        <v>386</v>
      </c>
      <c r="C116" s="654" t="s">
        <v>1357</v>
      </c>
      <c r="D116" s="655" t="s">
        <v>1020</v>
      </c>
      <c r="E116" s="656">
        <v>40107</v>
      </c>
      <c r="F116" s="156">
        <v>320</v>
      </c>
      <c r="G116" s="156"/>
      <c r="H116" s="657" t="s">
        <v>1025</v>
      </c>
      <c r="I116" s="658" t="s">
        <v>1156</v>
      </c>
      <c r="J116" s="644" t="s">
        <v>788</v>
      </c>
      <c r="K116" s="659">
        <v>220</v>
      </c>
      <c r="L116" s="643" t="s">
        <v>824</v>
      </c>
      <c r="M116" s="660" t="s">
        <v>1402</v>
      </c>
      <c r="N116" s="660" t="s">
        <v>1064</v>
      </c>
      <c r="O116" s="660" t="s">
        <v>1067</v>
      </c>
      <c r="P116" s="660" t="s">
        <v>1405</v>
      </c>
      <c r="Q116" s="660">
        <v>1</v>
      </c>
      <c r="R116" s="661"/>
    </row>
    <row r="117" spans="1:18" s="662" customFormat="1" ht="27" customHeight="1">
      <c r="A117" s="654">
        <v>113</v>
      </c>
      <c r="B117" s="654" t="s">
        <v>386</v>
      </c>
      <c r="C117" s="654" t="s">
        <v>1358</v>
      </c>
      <c r="D117" s="655" t="s">
        <v>1021</v>
      </c>
      <c r="E117" s="656">
        <v>35096</v>
      </c>
      <c r="F117" s="156">
        <v>271</v>
      </c>
      <c r="G117" s="156">
        <v>56</v>
      </c>
      <c r="H117" s="657" t="s">
        <v>1026</v>
      </c>
      <c r="I117" s="658" t="s">
        <v>1059</v>
      </c>
      <c r="J117" s="644"/>
      <c r="K117" s="659">
        <v>360</v>
      </c>
      <c r="L117" s="643"/>
      <c r="M117" s="660" t="s">
        <v>1063</v>
      </c>
      <c r="N117" s="660" t="s">
        <v>1064</v>
      </c>
      <c r="O117" s="660" t="s">
        <v>1067</v>
      </c>
      <c r="P117" s="660" t="s">
        <v>1405</v>
      </c>
      <c r="Q117" s="660">
        <v>1</v>
      </c>
      <c r="R117" s="661"/>
    </row>
    <row r="118" spans="1:18" s="662" customFormat="1" ht="27" customHeight="1">
      <c r="A118" s="654">
        <v>114</v>
      </c>
      <c r="B118" s="654" t="s">
        <v>386</v>
      </c>
      <c r="C118" s="654" t="s">
        <v>1359</v>
      </c>
      <c r="D118" s="655" t="s">
        <v>1022</v>
      </c>
      <c r="E118" s="656">
        <v>36505</v>
      </c>
      <c r="F118" s="156">
        <v>305</v>
      </c>
      <c r="G118" s="156">
        <v>56</v>
      </c>
      <c r="H118" s="657" t="s">
        <v>1026</v>
      </c>
      <c r="I118" s="658" t="s">
        <v>1154</v>
      </c>
      <c r="J118" s="644"/>
      <c r="K118" s="659">
        <v>60</v>
      </c>
      <c r="L118" s="643"/>
      <c r="M118" s="660" t="s">
        <v>1063</v>
      </c>
      <c r="N118" s="660" t="s">
        <v>1064</v>
      </c>
      <c r="O118" s="660" t="s">
        <v>1067</v>
      </c>
      <c r="P118" s="660" t="s">
        <v>1405</v>
      </c>
      <c r="Q118" s="660">
        <v>1</v>
      </c>
      <c r="R118" s="661"/>
    </row>
    <row r="119" spans="1:18" s="662" customFormat="1" ht="27" customHeight="1">
      <c r="A119" s="654">
        <v>115</v>
      </c>
      <c r="B119" s="654" t="s">
        <v>386</v>
      </c>
      <c r="C119" s="654" t="s">
        <v>1360</v>
      </c>
      <c r="D119" s="655" t="s">
        <v>1023</v>
      </c>
      <c r="E119" s="656">
        <v>40283</v>
      </c>
      <c r="F119" s="156">
        <v>830</v>
      </c>
      <c r="G119" s="156">
        <v>370</v>
      </c>
      <c r="H119" s="657" t="s">
        <v>1025</v>
      </c>
      <c r="I119" s="658" t="s">
        <v>1156</v>
      </c>
      <c r="J119" s="644" t="s">
        <v>788</v>
      </c>
      <c r="K119" s="659">
        <v>200</v>
      </c>
      <c r="L119" s="643" t="s">
        <v>824</v>
      </c>
      <c r="M119" s="660" t="s">
        <v>1063</v>
      </c>
      <c r="N119" s="660" t="s">
        <v>1064</v>
      </c>
      <c r="O119" s="660" t="s">
        <v>1067</v>
      </c>
      <c r="P119" s="660" t="s">
        <v>1405</v>
      </c>
      <c r="Q119" s="660">
        <v>1</v>
      </c>
      <c r="R119" s="661"/>
    </row>
    <row r="120" spans="1:18" s="662" customFormat="1" ht="27" customHeight="1">
      <c r="A120" s="654">
        <v>116</v>
      </c>
      <c r="B120" s="654" t="s">
        <v>386</v>
      </c>
      <c r="C120" s="654" t="s">
        <v>1361</v>
      </c>
      <c r="D120" s="655" t="s">
        <v>1024</v>
      </c>
      <c r="E120" s="656">
        <v>40812</v>
      </c>
      <c r="F120" s="156">
        <v>468</v>
      </c>
      <c r="G120" s="156"/>
      <c r="H120" s="657" t="s">
        <v>1025</v>
      </c>
      <c r="I120" s="658" t="s">
        <v>1057</v>
      </c>
      <c r="J120" s="644" t="s">
        <v>788</v>
      </c>
      <c r="K120" s="659">
        <v>440</v>
      </c>
      <c r="L120" s="643" t="s">
        <v>824</v>
      </c>
      <c r="M120" s="660" t="s">
        <v>1402</v>
      </c>
      <c r="N120" s="660" t="s">
        <v>1064</v>
      </c>
      <c r="O120" s="660" t="s">
        <v>1067</v>
      </c>
      <c r="P120" s="660" t="s">
        <v>1405</v>
      </c>
      <c r="Q120" s="660">
        <v>1</v>
      </c>
      <c r="R120" s="661"/>
    </row>
    <row r="121" spans="1:18" s="662" customFormat="1" ht="27" customHeight="1">
      <c r="A121" s="654">
        <v>117</v>
      </c>
      <c r="B121" s="654" t="s">
        <v>386</v>
      </c>
      <c r="C121" s="654" t="s">
        <v>1147</v>
      </c>
      <c r="D121" s="655" t="s">
        <v>1148</v>
      </c>
      <c r="E121" s="656">
        <v>42929</v>
      </c>
      <c r="F121" s="156">
        <v>1400</v>
      </c>
      <c r="G121" s="156"/>
      <c r="H121" s="657" t="s">
        <v>1026</v>
      </c>
      <c r="I121" s="658" t="s">
        <v>1057</v>
      </c>
      <c r="J121" s="644"/>
      <c r="K121" s="659">
        <v>140</v>
      </c>
      <c r="L121" s="643"/>
      <c r="M121" s="660" t="s">
        <v>1402</v>
      </c>
      <c r="N121" s="660" t="s">
        <v>1064</v>
      </c>
      <c r="O121" s="660" t="s">
        <v>1067</v>
      </c>
      <c r="P121" s="660" t="s">
        <v>1405</v>
      </c>
      <c r="Q121" s="660">
        <v>1</v>
      </c>
      <c r="R121" s="661"/>
    </row>
    <row r="122" spans="1:18" s="662" customFormat="1" ht="27" customHeight="1">
      <c r="A122" s="654">
        <v>118</v>
      </c>
      <c r="B122" s="654" t="s">
        <v>386</v>
      </c>
      <c r="C122" s="654" t="s">
        <v>1149</v>
      </c>
      <c r="D122" s="655" t="s">
        <v>1150</v>
      </c>
      <c r="E122" s="656">
        <v>43164</v>
      </c>
      <c r="F122" s="156">
        <v>330</v>
      </c>
      <c r="G122" s="156"/>
      <c r="H122" s="657" t="s">
        <v>1025</v>
      </c>
      <c r="I122" s="658" t="s">
        <v>1156</v>
      </c>
      <c r="J122" s="644" t="s">
        <v>788</v>
      </c>
      <c r="K122" s="659">
        <v>575</v>
      </c>
      <c r="L122" s="643" t="s">
        <v>824</v>
      </c>
      <c r="M122" s="660" t="s">
        <v>1402</v>
      </c>
      <c r="N122" s="660" t="s">
        <v>1064</v>
      </c>
      <c r="O122" s="660" t="s">
        <v>1067</v>
      </c>
      <c r="P122" s="660" t="s">
        <v>1405</v>
      </c>
      <c r="Q122" s="660">
        <v>1</v>
      </c>
      <c r="R122" s="661"/>
    </row>
    <row r="123" spans="1:18" s="662" customFormat="1" ht="27" customHeight="1">
      <c r="A123" s="654">
        <v>119</v>
      </c>
      <c r="B123" s="654" t="s">
        <v>387</v>
      </c>
      <c r="C123" s="654" t="s">
        <v>1362</v>
      </c>
      <c r="D123" s="655" t="s">
        <v>965</v>
      </c>
      <c r="E123" s="656">
        <v>27851</v>
      </c>
      <c r="F123" s="156">
        <v>1920</v>
      </c>
      <c r="G123" s="156">
        <v>1920</v>
      </c>
      <c r="H123" s="657" t="s">
        <v>1055</v>
      </c>
      <c r="I123" s="658"/>
      <c r="J123" s="644" t="s">
        <v>788</v>
      </c>
      <c r="K123" s="659">
        <v>396</v>
      </c>
      <c r="L123" s="643" t="s">
        <v>824</v>
      </c>
      <c r="M123" s="660" t="s">
        <v>1063</v>
      </c>
      <c r="N123" s="660" t="s">
        <v>1064</v>
      </c>
      <c r="O123" s="660" t="s">
        <v>1068</v>
      </c>
      <c r="P123" s="660" t="s">
        <v>1405</v>
      </c>
      <c r="Q123" s="660"/>
      <c r="R123" s="661"/>
    </row>
    <row r="124" spans="1:18" s="662" customFormat="1" ht="27" customHeight="1">
      <c r="A124" s="654">
        <v>120</v>
      </c>
      <c r="B124" s="654" t="s">
        <v>387</v>
      </c>
      <c r="C124" s="654" t="s">
        <v>1363</v>
      </c>
      <c r="D124" s="655" t="s">
        <v>966</v>
      </c>
      <c r="E124" s="656">
        <v>27485</v>
      </c>
      <c r="F124" s="156">
        <v>1700</v>
      </c>
      <c r="G124" s="156">
        <v>810</v>
      </c>
      <c r="H124" s="657" t="s">
        <v>1055</v>
      </c>
      <c r="I124" s="658"/>
      <c r="J124" s="644" t="s">
        <v>788</v>
      </c>
      <c r="K124" s="659">
        <v>425</v>
      </c>
      <c r="L124" s="643" t="s">
        <v>824</v>
      </c>
      <c r="M124" s="660" t="s">
        <v>1063</v>
      </c>
      <c r="N124" s="660" t="s">
        <v>1064</v>
      </c>
      <c r="O124" s="660" t="s">
        <v>1067</v>
      </c>
      <c r="P124" s="660" t="s">
        <v>1405</v>
      </c>
      <c r="Q124" s="660">
        <v>2</v>
      </c>
      <c r="R124" s="661"/>
    </row>
    <row r="125" spans="1:18" s="662" customFormat="1" ht="27" customHeight="1">
      <c r="A125" s="654">
        <v>121</v>
      </c>
      <c r="B125" s="654" t="s">
        <v>387</v>
      </c>
      <c r="C125" s="654" t="s">
        <v>1364</v>
      </c>
      <c r="D125" s="655" t="s">
        <v>967</v>
      </c>
      <c r="E125" s="656">
        <v>42223</v>
      </c>
      <c r="F125" s="156"/>
      <c r="G125" s="156"/>
      <c r="H125" s="657" t="s">
        <v>1055</v>
      </c>
      <c r="I125" s="658" t="s">
        <v>118</v>
      </c>
      <c r="J125" s="644" t="s">
        <v>788</v>
      </c>
      <c r="K125" s="659"/>
      <c r="L125" s="643" t="s">
        <v>824</v>
      </c>
      <c r="M125" s="660" t="s">
        <v>1402</v>
      </c>
      <c r="N125" s="660" t="s">
        <v>1064</v>
      </c>
      <c r="O125" s="660" t="s">
        <v>1067</v>
      </c>
      <c r="P125" s="660" t="s">
        <v>1405</v>
      </c>
      <c r="Q125" s="660">
        <v>2</v>
      </c>
      <c r="R125" s="661"/>
    </row>
    <row r="126" spans="1:18" s="662" customFormat="1" ht="27" customHeight="1">
      <c r="A126" s="654">
        <v>122</v>
      </c>
      <c r="B126" s="654" t="s">
        <v>387</v>
      </c>
      <c r="C126" s="654" t="s">
        <v>1365</v>
      </c>
      <c r="D126" s="663" t="s">
        <v>968</v>
      </c>
      <c r="E126" s="656">
        <v>29952</v>
      </c>
      <c r="F126" s="156">
        <v>550</v>
      </c>
      <c r="G126" s="156">
        <v>100</v>
      </c>
      <c r="H126" s="657" t="s">
        <v>1026</v>
      </c>
      <c r="I126" s="658" t="s">
        <v>118</v>
      </c>
      <c r="J126" s="644"/>
      <c r="K126" s="659">
        <v>310</v>
      </c>
      <c r="L126" s="643"/>
      <c r="M126" s="660" t="s">
        <v>1063</v>
      </c>
      <c r="N126" s="660" t="s">
        <v>1064</v>
      </c>
      <c r="O126" s="660" t="s">
        <v>1067</v>
      </c>
      <c r="P126" s="660" t="s">
        <v>1405</v>
      </c>
      <c r="Q126" s="660">
        <v>1</v>
      </c>
      <c r="R126" s="666"/>
    </row>
    <row r="127" spans="1:18" s="662" customFormat="1" ht="27" customHeight="1">
      <c r="A127" s="654">
        <v>123</v>
      </c>
      <c r="B127" s="654" t="s">
        <v>387</v>
      </c>
      <c r="C127" s="654" t="s">
        <v>1366</v>
      </c>
      <c r="D127" s="663" t="s">
        <v>969</v>
      </c>
      <c r="E127" s="656">
        <v>39873</v>
      </c>
      <c r="F127" s="156"/>
      <c r="G127" s="156"/>
      <c r="H127" s="657" t="s">
        <v>1026</v>
      </c>
      <c r="I127" s="658" t="s">
        <v>1061</v>
      </c>
      <c r="J127" s="644"/>
      <c r="K127" s="659">
        <v>13700</v>
      </c>
      <c r="L127" s="643"/>
      <c r="M127" s="660" t="s">
        <v>1402</v>
      </c>
      <c r="N127" s="660" t="s">
        <v>1064</v>
      </c>
      <c r="O127" s="660" t="s">
        <v>1067</v>
      </c>
      <c r="P127" s="660" t="s">
        <v>1405</v>
      </c>
      <c r="Q127" s="660">
        <v>4</v>
      </c>
      <c r="R127" s="666" t="s">
        <v>1409</v>
      </c>
    </row>
    <row r="128" spans="1:18" s="662" customFormat="1" ht="27" customHeight="1">
      <c r="A128" s="654">
        <v>124</v>
      </c>
      <c r="B128" s="654" t="s">
        <v>387</v>
      </c>
      <c r="C128" s="654" t="s">
        <v>1367</v>
      </c>
      <c r="D128" s="663" t="s">
        <v>970</v>
      </c>
      <c r="E128" s="656">
        <v>37803</v>
      </c>
      <c r="F128" s="156"/>
      <c r="G128" s="156"/>
      <c r="H128" s="657" t="s">
        <v>1026</v>
      </c>
      <c r="I128" s="658" t="s">
        <v>1056</v>
      </c>
      <c r="J128" s="644"/>
      <c r="K128" s="659">
        <v>232</v>
      </c>
      <c r="L128" s="643"/>
      <c r="M128" s="660" t="s">
        <v>1402</v>
      </c>
      <c r="N128" s="660" t="s">
        <v>1064</v>
      </c>
      <c r="O128" s="660" t="s">
        <v>1067</v>
      </c>
      <c r="P128" s="660" t="s">
        <v>1405</v>
      </c>
      <c r="Q128" s="660">
        <v>1</v>
      </c>
      <c r="R128" s="661"/>
    </row>
    <row r="129" spans="1:18" s="662" customFormat="1" ht="27" customHeight="1">
      <c r="A129" s="654">
        <v>125</v>
      </c>
      <c r="B129" s="654" t="s">
        <v>387</v>
      </c>
      <c r="C129" s="664" t="s">
        <v>1368</v>
      </c>
      <c r="D129" s="663" t="s">
        <v>1151</v>
      </c>
      <c r="E129" s="656">
        <v>42552</v>
      </c>
      <c r="F129" s="156"/>
      <c r="G129" s="156"/>
      <c r="H129" s="657" t="s">
        <v>1026</v>
      </c>
      <c r="I129" s="658" t="s">
        <v>1062</v>
      </c>
      <c r="J129" s="644"/>
      <c r="K129" s="659">
        <v>1095</v>
      </c>
      <c r="L129" s="643"/>
      <c r="M129" s="660" t="s">
        <v>1402</v>
      </c>
      <c r="N129" s="660" t="s">
        <v>1064</v>
      </c>
      <c r="O129" s="660" t="s">
        <v>1068</v>
      </c>
      <c r="P129" s="660" t="s">
        <v>1405</v>
      </c>
      <c r="Q129" s="660">
        <v>5</v>
      </c>
      <c r="R129" s="661"/>
    </row>
    <row r="130" spans="1:18" s="662" customFormat="1" ht="27" customHeight="1">
      <c r="A130" s="654">
        <v>126</v>
      </c>
      <c r="B130" s="654" t="s">
        <v>387</v>
      </c>
      <c r="C130" s="654" t="s">
        <v>1369</v>
      </c>
      <c r="D130" s="663" t="s">
        <v>971</v>
      </c>
      <c r="E130" s="656">
        <v>38261</v>
      </c>
      <c r="F130" s="156"/>
      <c r="G130" s="156"/>
      <c r="H130" s="657" t="s">
        <v>1026</v>
      </c>
      <c r="I130" s="658" t="s">
        <v>1056</v>
      </c>
      <c r="J130" s="644"/>
      <c r="K130" s="659">
        <v>720</v>
      </c>
      <c r="L130" s="643"/>
      <c r="M130" s="660" t="s">
        <v>1063</v>
      </c>
      <c r="N130" s="660" t="s">
        <v>1064</v>
      </c>
      <c r="O130" s="660" t="s">
        <v>1067</v>
      </c>
      <c r="P130" s="660" t="s">
        <v>1405</v>
      </c>
      <c r="Q130" s="660">
        <v>19</v>
      </c>
      <c r="R130" s="666"/>
    </row>
    <row r="131" spans="1:18" s="662" customFormat="1" ht="27" customHeight="1">
      <c r="A131" s="654">
        <v>127</v>
      </c>
      <c r="B131" s="654" t="s">
        <v>387</v>
      </c>
      <c r="C131" s="654" t="s">
        <v>1370</v>
      </c>
      <c r="D131" s="663" t="s">
        <v>972</v>
      </c>
      <c r="E131" s="656">
        <v>38808</v>
      </c>
      <c r="F131" s="156"/>
      <c r="G131" s="156"/>
      <c r="H131" s="657" t="s">
        <v>1025</v>
      </c>
      <c r="I131" s="658" t="s">
        <v>1062</v>
      </c>
      <c r="J131" s="644" t="s">
        <v>788</v>
      </c>
      <c r="K131" s="659">
        <v>400</v>
      </c>
      <c r="L131" s="643" t="s">
        <v>824</v>
      </c>
      <c r="M131" s="660" t="s">
        <v>1402</v>
      </c>
      <c r="N131" s="660" t="s">
        <v>1064</v>
      </c>
      <c r="O131" s="660" t="s">
        <v>1067</v>
      </c>
      <c r="P131" s="660" t="s">
        <v>1405</v>
      </c>
      <c r="Q131" s="660">
        <v>2</v>
      </c>
      <c r="R131" s="661"/>
    </row>
    <row r="132" spans="1:18" s="662" customFormat="1" ht="27" customHeight="1">
      <c r="A132" s="654">
        <v>128</v>
      </c>
      <c r="B132" s="654" t="s">
        <v>387</v>
      </c>
      <c r="C132" s="654" t="s">
        <v>1371</v>
      </c>
      <c r="D132" s="663" t="s">
        <v>973</v>
      </c>
      <c r="E132" s="656"/>
      <c r="F132" s="156"/>
      <c r="G132" s="156"/>
      <c r="H132" s="657" t="s">
        <v>1055</v>
      </c>
      <c r="I132" s="658"/>
      <c r="J132" s="644" t="s">
        <v>788</v>
      </c>
      <c r="K132" s="659">
        <v>1400</v>
      </c>
      <c r="L132" s="643" t="s">
        <v>824</v>
      </c>
      <c r="M132" s="660" t="s">
        <v>1402</v>
      </c>
      <c r="N132" s="660" t="s">
        <v>1064</v>
      </c>
      <c r="O132" s="660" t="s">
        <v>1067</v>
      </c>
      <c r="P132" s="660" t="s">
        <v>1405</v>
      </c>
      <c r="Q132" s="660">
        <v>1</v>
      </c>
      <c r="R132" s="666"/>
    </row>
    <row r="133" spans="1:18" s="662" customFormat="1" ht="27" customHeight="1">
      <c r="A133" s="654">
        <v>129</v>
      </c>
      <c r="B133" s="654" t="s">
        <v>387</v>
      </c>
      <c r="C133" s="654" t="s">
        <v>1372</v>
      </c>
      <c r="D133" s="663" t="s">
        <v>974</v>
      </c>
      <c r="E133" s="656">
        <v>40026</v>
      </c>
      <c r="F133" s="156">
        <v>20</v>
      </c>
      <c r="G133" s="156">
        <v>7</v>
      </c>
      <c r="H133" s="657" t="s">
        <v>1026</v>
      </c>
      <c r="I133" s="658" t="s">
        <v>1056</v>
      </c>
      <c r="J133" s="644"/>
      <c r="K133" s="659">
        <v>332</v>
      </c>
      <c r="L133" s="643"/>
      <c r="M133" s="660" t="s">
        <v>1402</v>
      </c>
      <c r="N133" s="660" t="s">
        <v>1064</v>
      </c>
      <c r="O133" s="660" t="s">
        <v>1067</v>
      </c>
      <c r="P133" s="660" t="s">
        <v>1405</v>
      </c>
      <c r="Q133" s="660"/>
      <c r="R133" s="661"/>
    </row>
    <row r="134" spans="1:18" s="662" customFormat="1" ht="27" customHeight="1">
      <c r="A134" s="654">
        <v>130</v>
      </c>
      <c r="B134" s="654" t="s">
        <v>387</v>
      </c>
      <c r="C134" s="654" t="s">
        <v>1373</v>
      </c>
      <c r="D134" s="663" t="s">
        <v>975</v>
      </c>
      <c r="E134" s="656">
        <v>40148</v>
      </c>
      <c r="F134" s="156">
        <v>30</v>
      </c>
      <c r="G134" s="156">
        <v>30</v>
      </c>
      <c r="H134" s="657" t="s">
        <v>1025</v>
      </c>
      <c r="I134" s="658" t="s">
        <v>1062</v>
      </c>
      <c r="J134" s="644" t="s">
        <v>788</v>
      </c>
      <c r="K134" s="659">
        <v>280</v>
      </c>
      <c r="L134" s="643" t="s">
        <v>824</v>
      </c>
      <c r="M134" s="660" t="s">
        <v>1402</v>
      </c>
      <c r="N134" s="660" t="s">
        <v>1064</v>
      </c>
      <c r="O134" s="660" t="s">
        <v>1067</v>
      </c>
      <c r="P134" s="660" t="s">
        <v>1405</v>
      </c>
      <c r="Q134" s="660">
        <v>1</v>
      </c>
      <c r="R134" s="661"/>
    </row>
    <row r="135" spans="1:18" s="662" customFormat="1" ht="27" customHeight="1">
      <c r="A135" s="654">
        <v>131</v>
      </c>
      <c r="B135" s="654" t="s">
        <v>387</v>
      </c>
      <c r="C135" s="654" t="s">
        <v>1374</v>
      </c>
      <c r="D135" s="663" t="s">
        <v>976</v>
      </c>
      <c r="E135" s="656">
        <v>40118</v>
      </c>
      <c r="F135" s="156"/>
      <c r="G135" s="156"/>
      <c r="H135" s="657" t="s">
        <v>1025</v>
      </c>
      <c r="I135" s="658" t="s">
        <v>1062</v>
      </c>
      <c r="J135" s="644" t="s">
        <v>788</v>
      </c>
      <c r="K135" s="659">
        <v>350</v>
      </c>
      <c r="L135" s="643" t="s">
        <v>824</v>
      </c>
      <c r="M135" s="660" t="s">
        <v>1402</v>
      </c>
      <c r="N135" s="660" t="s">
        <v>1064</v>
      </c>
      <c r="O135" s="660" t="s">
        <v>1067</v>
      </c>
      <c r="P135" s="660" t="s">
        <v>1405</v>
      </c>
      <c r="Q135" s="660"/>
      <c r="R135" s="666"/>
    </row>
    <row r="136" spans="1:18" s="662" customFormat="1" ht="27" customHeight="1">
      <c r="A136" s="654">
        <v>132</v>
      </c>
      <c r="B136" s="654" t="s">
        <v>387</v>
      </c>
      <c r="C136" s="654" t="s">
        <v>1375</v>
      </c>
      <c r="D136" s="663" t="s">
        <v>977</v>
      </c>
      <c r="E136" s="656">
        <v>40179</v>
      </c>
      <c r="F136" s="156"/>
      <c r="G136" s="156"/>
      <c r="H136" s="657" t="s">
        <v>1025</v>
      </c>
      <c r="I136" s="658" t="s">
        <v>1159</v>
      </c>
      <c r="J136" s="644" t="s">
        <v>788</v>
      </c>
      <c r="K136" s="659">
        <v>119.6</v>
      </c>
      <c r="L136" s="643" t="s">
        <v>824</v>
      </c>
      <c r="M136" s="660" t="s">
        <v>1402</v>
      </c>
      <c r="N136" s="660" t="s">
        <v>1064</v>
      </c>
      <c r="O136" s="660" t="s">
        <v>1067</v>
      </c>
      <c r="P136" s="660" t="s">
        <v>1405</v>
      </c>
      <c r="Q136" s="660">
        <v>10</v>
      </c>
      <c r="R136" s="661"/>
    </row>
    <row r="137" spans="1:18" s="662" customFormat="1" ht="27" customHeight="1">
      <c r="A137" s="654">
        <v>133</v>
      </c>
      <c r="B137" s="654" t="s">
        <v>387</v>
      </c>
      <c r="C137" s="654" t="s">
        <v>1376</v>
      </c>
      <c r="D137" s="663" t="s">
        <v>978</v>
      </c>
      <c r="E137" s="656">
        <v>41214</v>
      </c>
      <c r="F137" s="156"/>
      <c r="G137" s="156"/>
      <c r="H137" s="657" t="s">
        <v>1055</v>
      </c>
      <c r="I137" s="658"/>
      <c r="J137" s="644" t="s">
        <v>788</v>
      </c>
      <c r="K137" s="659">
        <v>172</v>
      </c>
      <c r="L137" s="643" t="s">
        <v>824</v>
      </c>
      <c r="M137" s="660" t="s">
        <v>1404</v>
      </c>
      <c r="N137" s="660" t="s">
        <v>1064</v>
      </c>
      <c r="O137" s="660" t="s">
        <v>1067</v>
      </c>
      <c r="P137" s="660" t="s">
        <v>1405</v>
      </c>
      <c r="Q137" s="660"/>
      <c r="R137" s="661"/>
    </row>
    <row r="138" spans="1:18" s="662" customFormat="1" ht="27" customHeight="1">
      <c r="A138" s="654">
        <v>134</v>
      </c>
      <c r="B138" s="654" t="s">
        <v>387</v>
      </c>
      <c r="C138" s="654" t="s">
        <v>1377</v>
      </c>
      <c r="D138" s="663" t="s">
        <v>979</v>
      </c>
      <c r="E138" s="656">
        <v>41944</v>
      </c>
      <c r="F138" s="156"/>
      <c r="G138" s="156"/>
      <c r="H138" s="657" t="s">
        <v>1025</v>
      </c>
      <c r="I138" s="658" t="s">
        <v>1057</v>
      </c>
      <c r="J138" s="644" t="s">
        <v>788</v>
      </c>
      <c r="K138" s="659">
        <v>183</v>
      </c>
      <c r="L138" s="643" t="s">
        <v>824</v>
      </c>
      <c r="M138" s="660" t="s">
        <v>1402</v>
      </c>
      <c r="N138" s="660" t="s">
        <v>1064</v>
      </c>
      <c r="O138" s="660" t="s">
        <v>1067</v>
      </c>
      <c r="P138" s="660" t="s">
        <v>1405</v>
      </c>
      <c r="Q138" s="660">
        <v>3</v>
      </c>
      <c r="R138" s="661"/>
    </row>
    <row r="139" spans="1:18" s="662" customFormat="1" ht="27" customHeight="1">
      <c r="A139" s="654">
        <v>135</v>
      </c>
      <c r="B139" s="654" t="s">
        <v>387</v>
      </c>
      <c r="C139" s="664" t="s">
        <v>1378</v>
      </c>
      <c r="D139" s="663" t="s">
        <v>980</v>
      </c>
      <c r="E139" s="656"/>
      <c r="F139" s="156">
        <v>30</v>
      </c>
      <c r="G139" s="156">
        <v>164</v>
      </c>
      <c r="H139" s="657" t="s">
        <v>1026</v>
      </c>
      <c r="I139" s="658" t="s">
        <v>1061</v>
      </c>
      <c r="J139" s="644"/>
      <c r="K139" s="659">
        <v>509.5</v>
      </c>
      <c r="L139" s="643"/>
      <c r="M139" s="660" t="s">
        <v>1402</v>
      </c>
      <c r="N139" s="660" t="s">
        <v>1064</v>
      </c>
      <c r="O139" s="660" t="s">
        <v>1067</v>
      </c>
      <c r="P139" s="660" t="s">
        <v>1405</v>
      </c>
      <c r="Q139" s="660">
        <v>10</v>
      </c>
      <c r="R139" s="666" t="s">
        <v>1409</v>
      </c>
    </row>
    <row r="140" spans="1:18" s="662" customFormat="1" ht="27" customHeight="1">
      <c r="A140" s="654">
        <v>136</v>
      </c>
      <c r="B140" s="654" t="s">
        <v>387</v>
      </c>
      <c r="C140" s="654" t="s">
        <v>1379</v>
      </c>
      <c r="D140" s="663" t="s">
        <v>1152</v>
      </c>
      <c r="E140" s="656">
        <v>43160</v>
      </c>
      <c r="F140" s="156"/>
      <c r="G140" s="156"/>
      <c r="H140" s="657" t="s">
        <v>1025</v>
      </c>
      <c r="I140" s="658" t="s">
        <v>1160</v>
      </c>
      <c r="J140" s="644" t="s">
        <v>788</v>
      </c>
      <c r="K140" s="659">
        <v>347.4</v>
      </c>
      <c r="L140" s="643" t="s">
        <v>824</v>
      </c>
      <c r="M140" s="660" t="s">
        <v>1402</v>
      </c>
      <c r="N140" s="660" t="s">
        <v>1064</v>
      </c>
      <c r="O140" s="660" t="s">
        <v>1067</v>
      </c>
      <c r="P140" s="660" t="s">
        <v>1405</v>
      </c>
      <c r="Q140" s="660">
        <v>1</v>
      </c>
      <c r="R140" s="666"/>
    </row>
    <row r="141" spans="1:18" s="662" customFormat="1" ht="27" customHeight="1">
      <c r="A141" s="654">
        <v>137</v>
      </c>
      <c r="B141" s="654" t="s">
        <v>903</v>
      </c>
      <c r="C141" s="654" t="s">
        <v>1049</v>
      </c>
      <c r="D141" s="663" t="s">
        <v>1050</v>
      </c>
      <c r="E141" s="656">
        <v>38384</v>
      </c>
      <c r="F141" s="156"/>
      <c r="G141" s="156"/>
      <c r="H141" s="657" t="s">
        <v>1055</v>
      </c>
      <c r="I141" s="658" t="s">
        <v>1056</v>
      </c>
      <c r="J141" s="644" t="s">
        <v>788</v>
      </c>
      <c r="K141" s="659">
        <v>70</v>
      </c>
      <c r="L141" s="643" t="s">
        <v>824</v>
      </c>
      <c r="M141" s="660" t="s">
        <v>1402</v>
      </c>
      <c r="N141" s="660" t="s">
        <v>1064</v>
      </c>
      <c r="O141" s="660" t="s">
        <v>1067</v>
      </c>
      <c r="P141" s="660" t="s">
        <v>1405</v>
      </c>
      <c r="Q141" s="660">
        <v>2</v>
      </c>
      <c r="R141" s="666"/>
    </row>
    <row r="142" spans="1:18" s="662" customFormat="1" ht="27" customHeight="1">
      <c r="A142" s="654">
        <v>138</v>
      </c>
      <c r="B142" s="654" t="s">
        <v>903</v>
      </c>
      <c r="C142" s="654" t="s">
        <v>1051</v>
      </c>
      <c r="D142" s="663" t="s">
        <v>1052</v>
      </c>
      <c r="E142" s="656">
        <v>39722</v>
      </c>
      <c r="F142" s="156"/>
      <c r="G142" s="156"/>
      <c r="H142" s="657" t="s">
        <v>1055</v>
      </c>
      <c r="I142" s="658" t="s">
        <v>1158</v>
      </c>
      <c r="J142" s="644" t="s">
        <v>788</v>
      </c>
      <c r="K142" s="659">
        <v>250</v>
      </c>
      <c r="L142" s="643" t="s">
        <v>824</v>
      </c>
      <c r="M142" s="660" t="s">
        <v>1402</v>
      </c>
      <c r="N142" s="660" t="s">
        <v>1064</v>
      </c>
      <c r="O142" s="660" t="s">
        <v>1067</v>
      </c>
      <c r="P142" s="660" t="s">
        <v>1405</v>
      </c>
      <c r="Q142" s="660">
        <v>3</v>
      </c>
      <c r="R142" s="661"/>
    </row>
    <row r="143" spans="1:18" s="662" customFormat="1" ht="27" customHeight="1">
      <c r="A143" s="654">
        <v>139</v>
      </c>
      <c r="B143" s="654" t="s">
        <v>903</v>
      </c>
      <c r="C143" s="654" t="s">
        <v>1053</v>
      </c>
      <c r="D143" s="678" t="s">
        <v>1054</v>
      </c>
      <c r="E143" s="656">
        <v>42367</v>
      </c>
      <c r="F143" s="156"/>
      <c r="G143" s="156"/>
      <c r="H143" s="657" t="s">
        <v>1055</v>
      </c>
      <c r="I143" s="658" t="s">
        <v>1156</v>
      </c>
      <c r="J143" s="644" t="s">
        <v>788</v>
      </c>
      <c r="K143" s="659">
        <v>550</v>
      </c>
      <c r="L143" s="643" t="s">
        <v>824</v>
      </c>
      <c r="M143" s="660" t="s">
        <v>1402</v>
      </c>
      <c r="N143" s="660" t="s">
        <v>1064</v>
      </c>
      <c r="O143" s="660" t="s">
        <v>1067</v>
      </c>
      <c r="P143" s="660" t="s">
        <v>1405</v>
      </c>
      <c r="Q143" s="660">
        <v>2</v>
      </c>
      <c r="R143" s="661"/>
    </row>
    <row r="144" spans="1:18" s="662" customFormat="1" ht="27" customHeight="1">
      <c r="A144" s="654">
        <v>140</v>
      </c>
      <c r="B144" s="654" t="s">
        <v>917</v>
      </c>
      <c r="C144" s="654" t="s">
        <v>1088</v>
      </c>
      <c r="D144" s="655" t="s">
        <v>955</v>
      </c>
      <c r="E144" s="656">
        <v>20729</v>
      </c>
      <c r="F144" s="156">
        <v>169</v>
      </c>
      <c r="G144" s="156">
        <v>23</v>
      </c>
      <c r="H144" s="657" t="s">
        <v>1025</v>
      </c>
      <c r="I144" s="658" t="s">
        <v>118</v>
      </c>
      <c r="J144" s="644" t="s">
        <v>788</v>
      </c>
      <c r="K144" s="659">
        <v>750</v>
      </c>
      <c r="L144" s="643" t="s">
        <v>824</v>
      </c>
      <c r="M144" s="660" t="s">
        <v>1063</v>
      </c>
      <c r="N144" s="660" t="s">
        <v>1064</v>
      </c>
      <c r="O144" s="660" t="s">
        <v>1067</v>
      </c>
      <c r="P144" s="660" t="s">
        <v>91</v>
      </c>
      <c r="Q144" s="660">
        <v>2</v>
      </c>
      <c r="R144" s="661"/>
    </row>
    <row r="145" spans="1:18" s="662" customFormat="1" ht="27" customHeight="1">
      <c r="A145" s="654">
        <v>141</v>
      </c>
      <c r="B145" s="654" t="s">
        <v>917</v>
      </c>
      <c r="C145" s="654" t="s">
        <v>1089</v>
      </c>
      <c r="D145" s="655" t="s">
        <v>956</v>
      </c>
      <c r="E145" s="656">
        <v>24504</v>
      </c>
      <c r="F145" s="156">
        <v>2855</v>
      </c>
      <c r="G145" s="156">
        <v>1286</v>
      </c>
      <c r="H145" s="657" t="s">
        <v>1055</v>
      </c>
      <c r="I145" s="658" t="s">
        <v>118</v>
      </c>
      <c r="J145" s="644" t="s">
        <v>788</v>
      </c>
      <c r="K145" s="659">
        <v>514</v>
      </c>
      <c r="L145" s="643" t="s">
        <v>824</v>
      </c>
      <c r="M145" s="660" t="s">
        <v>1063</v>
      </c>
      <c r="N145" s="660" t="s">
        <v>1064</v>
      </c>
      <c r="O145" s="660" t="s">
        <v>1067</v>
      </c>
      <c r="P145" s="660" t="s">
        <v>91</v>
      </c>
      <c r="Q145" s="660">
        <v>7</v>
      </c>
      <c r="R145" s="661"/>
    </row>
    <row r="146" spans="1:18" s="662" customFormat="1" ht="27" customHeight="1">
      <c r="A146" s="654">
        <v>142</v>
      </c>
      <c r="B146" s="654" t="s">
        <v>917</v>
      </c>
      <c r="C146" s="654" t="s">
        <v>1090</v>
      </c>
      <c r="D146" s="655" t="s">
        <v>956</v>
      </c>
      <c r="E146" s="656">
        <v>25051</v>
      </c>
      <c r="F146" s="156">
        <v>3795</v>
      </c>
      <c r="G146" s="156">
        <v>1309</v>
      </c>
      <c r="H146" s="657" t="s">
        <v>1055</v>
      </c>
      <c r="I146" s="658" t="s">
        <v>118</v>
      </c>
      <c r="J146" s="644" t="s">
        <v>788</v>
      </c>
      <c r="K146" s="659">
        <v>683</v>
      </c>
      <c r="L146" s="643" t="s">
        <v>824</v>
      </c>
      <c r="M146" s="660" t="s">
        <v>1063</v>
      </c>
      <c r="N146" s="660" t="s">
        <v>1064</v>
      </c>
      <c r="O146" s="660" t="s">
        <v>1067</v>
      </c>
      <c r="P146" s="660" t="s">
        <v>91</v>
      </c>
      <c r="Q146" s="660">
        <v>7</v>
      </c>
      <c r="R146" s="661"/>
    </row>
    <row r="147" spans="1:18" s="662" customFormat="1" ht="27" customHeight="1">
      <c r="A147" s="654">
        <v>143</v>
      </c>
      <c r="B147" s="654" t="s">
        <v>917</v>
      </c>
      <c r="C147" s="654" t="s">
        <v>918</v>
      </c>
      <c r="D147" s="655" t="s">
        <v>957</v>
      </c>
      <c r="E147" s="656">
        <v>27211</v>
      </c>
      <c r="F147" s="156">
        <v>1320</v>
      </c>
      <c r="G147" s="156">
        <v>610</v>
      </c>
      <c r="H147" s="657" t="s">
        <v>1055</v>
      </c>
      <c r="I147" s="658" t="s">
        <v>118</v>
      </c>
      <c r="J147" s="644" t="s">
        <v>788</v>
      </c>
      <c r="K147" s="659">
        <v>264</v>
      </c>
      <c r="L147" s="643" t="s">
        <v>824</v>
      </c>
      <c r="M147" s="660" t="s">
        <v>1063</v>
      </c>
      <c r="N147" s="660" t="s">
        <v>1064</v>
      </c>
      <c r="O147" s="660" t="s">
        <v>1067</v>
      </c>
      <c r="P147" s="660" t="s">
        <v>91</v>
      </c>
      <c r="Q147" s="660">
        <v>2</v>
      </c>
      <c r="R147" s="661"/>
    </row>
    <row r="148" spans="1:18" s="662" customFormat="1" ht="27" customHeight="1">
      <c r="A148" s="654">
        <v>144</v>
      </c>
      <c r="B148" s="654" t="s">
        <v>917</v>
      </c>
      <c r="C148" s="654" t="s">
        <v>1091</v>
      </c>
      <c r="D148" s="655" t="s">
        <v>958</v>
      </c>
      <c r="E148" s="656">
        <v>27638</v>
      </c>
      <c r="F148" s="156">
        <v>1505</v>
      </c>
      <c r="G148" s="156">
        <v>532</v>
      </c>
      <c r="H148" s="657" t="s">
        <v>1055</v>
      </c>
      <c r="I148" s="658" t="s">
        <v>118</v>
      </c>
      <c r="J148" s="644" t="s">
        <v>788</v>
      </c>
      <c r="K148" s="659">
        <v>452</v>
      </c>
      <c r="L148" s="643" t="s">
        <v>824</v>
      </c>
      <c r="M148" s="660" t="s">
        <v>1063</v>
      </c>
      <c r="N148" s="660" t="s">
        <v>1064</v>
      </c>
      <c r="O148" s="660" t="s">
        <v>1067</v>
      </c>
      <c r="P148" s="660" t="s">
        <v>91</v>
      </c>
      <c r="Q148" s="660">
        <v>7</v>
      </c>
      <c r="R148" s="661"/>
    </row>
    <row r="149" spans="1:18" s="662" customFormat="1" ht="27" customHeight="1">
      <c r="A149" s="654">
        <v>145</v>
      </c>
      <c r="B149" s="654" t="s">
        <v>917</v>
      </c>
      <c r="C149" s="654" t="s">
        <v>1092</v>
      </c>
      <c r="D149" s="655" t="s">
        <v>959</v>
      </c>
      <c r="E149" s="656">
        <v>27638</v>
      </c>
      <c r="F149" s="156">
        <v>2560</v>
      </c>
      <c r="G149" s="156">
        <v>886</v>
      </c>
      <c r="H149" s="657" t="s">
        <v>1055</v>
      </c>
      <c r="I149" s="658" t="s">
        <v>118</v>
      </c>
      <c r="J149" s="644" t="s">
        <v>788</v>
      </c>
      <c r="K149" s="659">
        <v>768</v>
      </c>
      <c r="L149" s="643" t="s">
        <v>824</v>
      </c>
      <c r="M149" s="660" t="s">
        <v>1063</v>
      </c>
      <c r="N149" s="660" t="s">
        <v>1064</v>
      </c>
      <c r="O149" s="660" t="s">
        <v>1067</v>
      </c>
      <c r="P149" s="660" t="s">
        <v>91</v>
      </c>
      <c r="Q149" s="660">
        <v>7</v>
      </c>
      <c r="R149" s="661"/>
    </row>
    <row r="150" spans="1:18" s="662" customFormat="1" ht="27" customHeight="1">
      <c r="A150" s="654">
        <v>146</v>
      </c>
      <c r="B150" s="654" t="s">
        <v>917</v>
      </c>
      <c r="C150" s="654" t="s">
        <v>919</v>
      </c>
      <c r="D150" s="655" t="s">
        <v>960</v>
      </c>
      <c r="E150" s="656"/>
      <c r="F150" s="156"/>
      <c r="G150" s="156"/>
      <c r="H150" s="657" t="s">
        <v>1055</v>
      </c>
      <c r="I150" s="658"/>
      <c r="J150" s="644" t="s">
        <v>788</v>
      </c>
      <c r="K150" s="659">
        <v>400</v>
      </c>
      <c r="L150" s="643" t="s">
        <v>824</v>
      </c>
      <c r="M150" s="660" t="s">
        <v>1402</v>
      </c>
      <c r="N150" s="660" t="s">
        <v>1064</v>
      </c>
      <c r="O150" s="660" t="s">
        <v>1067</v>
      </c>
      <c r="P150" s="660" t="s">
        <v>91</v>
      </c>
      <c r="Q150" s="660">
        <v>1</v>
      </c>
      <c r="R150" s="661"/>
    </row>
    <row r="151" spans="1:18" s="662" customFormat="1" ht="27" customHeight="1">
      <c r="A151" s="654">
        <v>147</v>
      </c>
      <c r="B151" s="654" t="s">
        <v>917</v>
      </c>
      <c r="C151" s="654" t="s">
        <v>1093</v>
      </c>
      <c r="D151" s="655" t="s">
        <v>961</v>
      </c>
      <c r="E151" s="656">
        <v>40808</v>
      </c>
      <c r="F151" s="156">
        <v>95</v>
      </c>
      <c r="G151" s="156">
        <v>80</v>
      </c>
      <c r="H151" s="657" t="s">
        <v>1025</v>
      </c>
      <c r="I151" s="658" t="s">
        <v>1154</v>
      </c>
      <c r="J151" s="644" t="s">
        <v>788</v>
      </c>
      <c r="K151" s="659">
        <v>35</v>
      </c>
      <c r="L151" s="643" t="s">
        <v>824</v>
      </c>
      <c r="M151" s="660" t="s">
        <v>1063</v>
      </c>
      <c r="N151" s="660" t="s">
        <v>1064</v>
      </c>
      <c r="O151" s="660" t="s">
        <v>1067</v>
      </c>
      <c r="P151" s="660" t="s">
        <v>91</v>
      </c>
      <c r="Q151" s="660">
        <v>1</v>
      </c>
      <c r="R151" s="661"/>
    </row>
    <row r="152" spans="1:18" s="662" customFormat="1" ht="27" customHeight="1">
      <c r="A152" s="654">
        <v>148</v>
      </c>
      <c r="B152" s="654" t="s">
        <v>917</v>
      </c>
      <c r="C152" s="654" t="s">
        <v>1094</v>
      </c>
      <c r="D152" s="655" t="s">
        <v>962</v>
      </c>
      <c r="E152" s="656">
        <v>40994</v>
      </c>
      <c r="F152" s="156">
        <v>405</v>
      </c>
      <c r="G152" s="156"/>
      <c r="H152" s="657" t="s">
        <v>1025</v>
      </c>
      <c r="I152" s="658" t="s">
        <v>1056</v>
      </c>
      <c r="J152" s="644" t="s">
        <v>788</v>
      </c>
      <c r="K152" s="659">
        <v>90</v>
      </c>
      <c r="L152" s="643" t="s">
        <v>824</v>
      </c>
      <c r="M152" s="660" t="s">
        <v>1063</v>
      </c>
      <c r="N152" s="660" t="s">
        <v>1064</v>
      </c>
      <c r="O152" s="660" t="s">
        <v>1067</v>
      </c>
      <c r="P152" s="660" t="s">
        <v>91</v>
      </c>
      <c r="Q152" s="660">
        <v>2</v>
      </c>
      <c r="R152" s="661"/>
    </row>
    <row r="153" spans="1:18" s="662" customFormat="1" ht="27" customHeight="1">
      <c r="A153" s="654">
        <v>149</v>
      </c>
      <c r="B153" s="654" t="s">
        <v>917</v>
      </c>
      <c r="C153" s="664" t="s">
        <v>1422</v>
      </c>
      <c r="D153" s="663" t="s">
        <v>1423</v>
      </c>
      <c r="E153" s="656">
        <v>43357</v>
      </c>
      <c r="F153" s="156">
        <v>250</v>
      </c>
      <c r="G153" s="156">
        <v>0</v>
      </c>
      <c r="H153" s="657" t="s">
        <v>1025</v>
      </c>
      <c r="I153" s="658" t="s">
        <v>1424</v>
      </c>
      <c r="J153" s="644" t="s">
        <v>788</v>
      </c>
      <c r="K153" s="659">
        <v>3360</v>
      </c>
      <c r="L153" s="643" t="s">
        <v>824</v>
      </c>
      <c r="M153" s="660" t="s">
        <v>1402</v>
      </c>
      <c r="N153" s="660" t="s">
        <v>1064</v>
      </c>
      <c r="O153" s="660" t="s">
        <v>1067</v>
      </c>
      <c r="P153" s="660" t="s">
        <v>91</v>
      </c>
      <c r="Q153" s="660">
        <v>9</v>
      </c>
      <c r="R153" s="661"/>
    </row>
    <row r="154" spans="1:18" s="662" customFormat="1" ht="27" customHeight="1">
      <c r="A154" s="654">
        <v>150</v>
      </c>
      <c r="B154" s="654" t="s">
        <v>599</v>
      </c>
      <c r="C154" s="654" t="s">
        <v>904</v>
      </c>
      <c r="D154" s="678" t="s">
        <v>932</v>
      </c>
      <c r="E154" s="656">
        <v>23255</v>
      </c>
      <c r="F154" s="156">
        <v>19111</v>
      </c>
      <c r="G154" s="156">
        <v>2510</v>
      </c>
      <c r="H154" s="657" t="s">
        <v>1055</v>
      </c>
      <c r="I154" s="658" t="s">
        <v>118</v>
      </c>
      <c r="J154" s="644" t="s">
        <v>788</v>
      </c>
      <c r="K154" s="659">
        <v>1720</v>
      </c>
      <c r="L154" s="643" t="s">
        <v>824</v>
      </c>
      <c r="M154" s="660" t="s">
        <v>1063</v>
      </c>
      <c r="N154" s="660" t="s">
        <v>1064</v>
      </c>
      <c r="O154" s="660" t="s">
        <v>1067</v>
      </c>
      <c r="P154" s="660" t="s">
        <v>1405</v>
      </c>
      <c r="Q154" s="660">
        <v>1</v>
      </c>
      <c r="R154" s="661"/>
    </row>
    <row r="155" spans="1:18" s="662" customFormat="1" ht="27" customHeight="1">
      <c r="A155" s="654">
        <v>151</v>
      </c>
      <c r="B155" s="654" t="s">
        <v>599</v>
      </c>
      <c r="C155" s="654" t="s">
        <v>905</v>
      </c>
      <c r="D155" s="678" t="s">
        <v>933</v>
      </c>
      <c r="E155" s="656">
        <v>28946</v>
      </c>
      <c r="F155" s="156">
        <v>9480</v>
      </c>
      <c r="G155" s="156">
        <v>6479</v>
      </c>
      <c r="H155" s="657" t="s">
        <v>1055</v>
      </c>
      <c r="I155" s="658" t="s">
        <v>118</v>
      </c>
      <c r="J155" s="644" t="s">
        <v>788</v>
      </c>
      <c r="K155" s="659">
        <v>3087</v>
      </c>
      <c r="L155" s="643" t="s">
        <v>824</v>
      </c>
      <c r="M155" s="660" t="s">
        <v>1063</v>
      </c>
      <c r="N155" s="660" t="s">
        <v>1064</v>
      </c>
      <c r="O155" s="660" t="s">
        <v>1067</v>
      </c>
      <c r="P155" s="660" t="s">
        <v>1405</v>
      </c>
      <c r="Q155" s="660">
        <v>1</v>
      </c>
      <c r="R155" s="661"/>
    </row>
    <row r="156" spans="1:18" s="662" customFormat="1" ht="27" customHeight="1">
      <c r="A156" s="654">
        <v>152</v>
      </c>
      <c r="B156" s="654" t="s">
        <v>599</v>
      </c>
      <c r="C156" s="654" t="s">
        <v>906</v>
      </c>
      <c r="D156" s="663" t="s">
        <v>934</v>
      </c>
      <c r="E156" s="656">
        <v>29281</v>
      </c>
      <c r="F156" s="156">
        <v>3555</v>
      </c>
      <c r="G156" s="156">
        <v>2690</v>
      </c>
      <c r="H156" s="657" t="s">
        <v>1055</v>
      </c>
      <c r="I156" s="658" t="s">
        <v>118</v>
      </c>
      <c r="J156" s="644" t="s">
        <v>788</v>
      </c>
      <c r="K156" s="659">
        <v>1167</v>
      </c>
      <c r="L156" s="643" t="s">
        <v>824</v>
      </c>
      <c r="M156" s="660" t="s">
        <v>1063</v>
      </c>
      <c r="N156" s="660" t="s">
        <v>1064</v>
      </c>
      <c r="O156" s="660" t="s">
        <v>1067</v>
      </c>
      <c r="P156" s="660" t="s">
        <v>1405</v>
      </c>
      <c r="Q156" s="660">
        <v>1</v>
      </c>
      <c r="R156" s="661"/>
    </row>
    <row r="157" spans="1:18" s="662" customFormat="1" ht="27" customHeight="1">
      <c r="A157" s="654">
        <v>153</v>
      </c>
      <c r="B157" s="654" t="s">
        <v>599</v>
      </c>
      <c r="C157" s="654" t="s">
        <v>1444</v>
      </c>
      <c r="D157" s="663" t="s">
        <v>935</v>
      </c>
      <c r="E157" s="656">
        <v>29281</v>
      </c>
      <c r="F157" s="156">
        <v>2766</v>
      </c>
      <c r="G157" s="156">
        <v>1967</v>
      </c>
      <c r="H157" s="657" t="s">
        <v>1055</v>
      </c>
      <c r="I157" s="658" t="s">
        <v>118</v>
      </c>
      <c r="J157" s="644" t="s">
        <v>788</v>
      </c>
      <c r="K157" s="659">
        <v>829</v>
      </c>
      <c r="L157" s="643" t="s">
        <v>824</v>
      </c>
      <c r="M157" s="660" t="s">
        <v>1063</v>
      </c>
      <c r="N157" s="660" t="s">
        <v>1064</v>
      </c>
      <c r="O157" s="660" t="s">
        <v>1067</v>
      </c>
      <c r="P157" s="660" t="s">
        <v>1405</v>
      </c>
      <c r="Q157" s="660">
        <v>1</v>
      </c>
      <c r="R157" s="661"/>
    </row>
    <row r="158" spans="1:18" s="662" customFormat="1" ht="27" customHeight="1">
      <c r="A158" s="654">
        <v>154</v>
      </c>
      <c r="B158" s="654" t="s">
        <v>599</v>
      </c>
      <c r="C158" s="654" t="s">
        <v>1436</v>
      </c>
      <c r="D158" s="663" t="s">
        <v>936</v>
      </c>
      <c r="E158" s="656">
        <v>30317</v>
      </c>
      <c r="F158" s="156">
        <v>2992</v>
      </c>
      <c r="G158" s="156">
        <v>2260</v>
      </c>
      <c r="H158" s="657" t="s">
        <v>1055</v>
      </c>
      <c r="I158" s="658" t="s">
        <v>118</v>
      </c>
      <c r="J158" s="644" t="s">
        <v>788</v>
      </c>
      <c r="K158" s="659">
        <v>897</v>
      </c>
      <c r="L158" s="643" t="s">
        <v>824</v>
      </c>
      <c r="M158" s="660" t="s">
        <v>1063</v>
      </c>
      <c r="N158" s="660" t="s">
        <v>1064</v>
      </c>
      <c r="O158" s="660" t="s">
        <v>1067</v>
      </c>
      <c r="P158" s="660" t="s">
        <v>1405</v>
      </c>
      <c r="Q158" s="660">
        <v>1</v>
      </c>
      <c r="R158" s="661"/>
    </row>
    <row r="159" spans="1:18" s="662" customFormat="1" ht="27" customHeight="1">
      <c r="A159" s="654">
        <v>155</v>
      </c>
      <c r="B159" s="654" t="s">
        <v>599</v>
      </c>
      <c r="C159" s="654" t="s">
        <v>907</v>
      </c>
      <c r="D159" s="663" t="s">
        <v>934</v>
      </c>
      <c r="E159" s="656">
        <v>31017</v>
      </c>
      <c r="F159" s="156">
        <v>3037</v>
      </c>
      <c r="G159" s="156">
        <v>1988</v>
      </c>
      <c r="H159" s="657" t="s">
        <v>1055</v>
      </c>
      <c r="I159" s="658" t="s">
        <v>118</v>
      </c>
      <c r="J159" s="644" t="s">
        <v>788</v>
      </c>
      <c r="K159" s="659">
        <v>911</v>
      </c>
      <c r="L159" s="643" t="s">
        <v>824</v>
      </c>
      <c r="M159" s="660" t="s">
        <v>1063</v>
      </c>
      <c r="N159" s="660" t="s">
        <v>1064</v>
      </c>
      <c r="O159" s="660" t="s">
        <v>1067</v>
      </c>
      <c r="P159" s="660" t="s">
        <v>1405</v>
      </c>
      <c r="Q159" s="660">
        <v>1</v>
      </c>
      <c r="R159" s="661"/>
    </row>
    <row r="160" spans="1:18" s="662" customFormat="1" ht="27" customHeight="1">
      <c r="A160" s="654">
        <v>156</v>
      </c>
      <c r="B160" s="654" t="s">
        <v>599</v>
      </c>
      <c r="C160" s="654" t="s">
        <v>908</v>
      </c>
      <c r="D160" s="663" t="s">
        <v>937</v>
      </c>
      <c r="E160" s="656">
        <v>31168</v>
      </c>
      <c r="F160" s="156">
        <v>3436</v>
      </c>
      <c r="G160" s="156">
        <v>2546</v>
      </c>
      <c r="H160" s="657" t="s">
        <v>1055</v>
      </c>
      <c r="I160" s="658" t="s">
        <v>118</v>
      </c>
      <c r="J160" s="644" t="s">
        <v>788</v>
      </c>
      <c r="K160" s="659">
        <v>1030</v>
      </c>
      <c r="L160" s="643" t="s">
        <v>824</v>
      </c>
      <c r="M160" s="660" t="s">
        <v>1063</v>
      </c>
      <c r="N160" s="660" t="s">
        <v>1064</v>
      </c>
      <c r="O160" s="660" t="s">
        <v>1067</v>
      </c>
      <c r="P160" s="660" t="s">
        <v>1405</v>
      </c>
      <c r="Q160" s="660">
        <v>1</v>
      </c>
      <c r="R160" s="661"/>
    </row>
    <row r="161" spans="1:18" s="662" customFormat="1" ht="27" customHeight="1">
      <c r="A161" s="654">
        <v>157</v>
      </c>
      <c r="B161" s="654" t="s">
        <v>599</v>
      </c>
      <c r="C161" s="654" t="s">
        <v>909</v>
      </c>
      <c r="D161" s="663" t="s">
        <v>935</v>
      </c>
      <c r="E161" s="656">
        <v>30498</v>
      </c>
      <c r="F161" s="156">
        <v>3943</v>
      </c>
      <c r="G161" s="156">
        <v>2318</v>
      </c>
      <c r="H161" s="657" t="s">
        <v>1055</v>
      </c>
      <c r="I161" s="658" t="s">
        <v>118</v>
      </c>
      <c r="J161" s="644" t="s">
        <v>788</v>
      </c>
      <c r="K161" s="659">
        <v>1182</v>
      </c>
      <c r="L161" s="643" t="s">
        <v>824</v>
      </c>
      <c r="M161" s="660" t="s">
        <v>1063</v>
      </c>
      <c r="N161" s="660" t="s">
        <v>1064</v>
      </c>
      <c r="O161" s="660" t="s">
        <v>1067</v>
      </c>
      <c r="P161" s="660" t="s">
        <v>1405</v>
      </c>
      <c r="Q161" s="660">
        <v>1</v>
      </c>
      <c r="R161" s="661"/>
    </row>
    <row r="162" spans="1:18" s="662" customFormat="1" ht="27" customHeight="1">
      <c r="A162" s="654">
        <v>158</v>
      </c>
      <c r="B162" s="654" t="s">
        <v>599</v>
      </c>
      <c r="C162" s="654" t="s">
        <v>910</v>
      </c>
      <c r="D162" s="663" t="s">
        <v>938</v>
      </c>
      <c r="E162" s="656">
        <v>30834</v>
      </c>
      <c r="F162" s="156">
        <v>180</v>
      </c>
      <c r="G162" s="156"/>
      <c r="H162" s="657" t="s">
        <v>1055</v>
      </c>
      <c r="I162" s="658" t="s">
        <v>118</v>
      </c>
      <c r="J162" s="644" t="s">
        <v>788</v>
      </c>
      <c r="K162" s="659">
        <v>610</v>
      </c>
      <c r="L162" s="643" t="s">
        <v>824</v>
      </c>
      <c r="M162" s="660" t="s">
        <v>1063</v>
      </c>
      <c r="N162" s="660" t="s">
        <v>1064</v>
      </c>
      <c r="O162" s="660" t="s">
        <v>1067</v>
      </c>
      <c r="P162" s="660" t="s">
        <v>1405</v>
      </c>
      <c r="Q162" s="660">
        <v>2</v>
      </c>
      <c r="R162" s="661"/>
    </row>
    <row r="163" spans="1:18" s="662" customFormat="1" ht="27" customHeight="1">
      <c r="A163" s="654">
        <v>159</v>
      </c>
      <c r="B163" s="654" t="s">
        <v>599</v>
      </c>
      <c r="C163" s="654" t="s">
        <v>911</v>
      </c>
      <c r="D163" s="663" t="s">
        <v>939</v>
      </c>
      <c r="E163" s="656"/>
      <c r="F163" s="156">
        <v>6</v>
      </c>
      <c r="G163" s="156"/>
      <c r="H163" s="657" t="s">
        <v>1055</v>
      </c>
      <c r="I163" s="658" t="s">
        <v>118</v>
      </c>
      <c r="J163" s="644" t="s">
        <v>788</v>
      </c>
      <c r="K163" s="659">
        <v>195</v>
      </c>
      <c r="L163" s="643" t="s">
        <v>824</v>
      </c>
      <c r="M163" s="660" t="s">
        <v>1063</v>
      </c>
      <c r="N163" s="660" t="s">
        <v>1064</v>
      </c>
      <c r="O163" s="660" t="s">
        <v>1067</v>
      </c>
      <c r="P163" s="660" t="s">
        <v>1405</v>
      </c>
      <c r="Q163" s="660">
        <v>1</v>
      </c>
      <c r="R163" s="661"/>
    </row>
    <row r="164" spans="1:18" s="662" customFormat="1" ht="27" customHeight="1">
      <c r="A164" s="654">
        <v>160</v>
      </c>
      <c r="B164" s="654" t="s">
        <v>599</v>
      </c>
      <c r="C164" s="654" t="s">
        <v>912</v>
      </c>
      <c r="D164" s="663" t="s">
        <v>940</v>
      </c>
      <c r="E164" s="656">
        <v>38108</v>
      </c>
      <c r="F164" s="156">
        <v>188</v>
      </c>
      <c r="G164" s="156">
        <v>98</v>
      </c>
      <c r="H164" s="657" t="s">
        <v>1026</v>
      </c>
      <c r="I164" s="658" t="s">
        <v>1056</v>
      </c>
      <c r="J164" s="644"/>
      <c r="K164" s="659">
        <v>50</v>
      </c>
      <c r="L164" s="643"/>
      <c r="M164" s="660" t="s">
        <v>1063</v>
      </c>
      <c r="N164" s="660" t="s">
        <v>1064</v>
      </c>
      <c r="O164" s="660" t="s">
        <v>1067</v>
      </c>
      <c r="P164" s="660" t="s">
        <v>1405</v>
      </c>
      <c r="Q164" s="660">
        <v>1</v>
      </c>
      <c r="R164" s="661"/>
    </row>
    <row r="165" spans="1:18" s="662" customFormat="1" ht="27" customHeight="1">
      <c r="A165" s="654">
        <v>161</v>
      </c>
      <c r="B165" s="654" t="s">
        <v>599</v>
      </c>
      <c r="C165" s="654" t="s">
        <v>1380</v>
      </c>
      <c r="D165" s="663" t="s">
        <v>941</v>
      </c>
      <c r="E165" s="656">
        <v>39583</v>
      </c>
      <c r="F165" s="156"/>
      <c r="G165" s="156"/>
      <c r="H165" s="657" t="s">
        <v>1025</v>
      </c>
      <c r="I165" s="658" t="s">
        <v>1056</v>
      </c>
      <c r="J165" s="644" t="s">
        <v>788</v>
      </c>
      <c r="K165" s="659">
        <v>420</v>
      </c>
      <c r="L165" s="643" t="s">
        <v>824</v>
      </c>
      <c r="M165" s="660" t="s">
        <v>1063</v>
      </c>
      <c r="N165" s="660" t="s">
        <v>1064</v>
      </c>
      <c r="O165" s="660" t="s">
        <v>1067</v>
      </c>
      <c r="P165" s="660" t="s">
        <v>1405</v>
      </c>
      <c r="Q165" s="660">
        <v>1</v>
      </c>
      <c r="R165" s="661"/>
    </row>
    <row r="166" spans="1:18" s="662" customFormat="1" ht="27" customHeight="1">
      <c r="A166" s="654">
        <v>162</v>
      </c>
      <c r="B166" s="654" t="s">
        <v>599</v>
      </c>
      <c r="C166" s="654" t="s">
        <v>1381</v>
      </c>
      <c r="D166" s="663" t="s">
        <v>942</v>
      </c>
      <c r="E166" s="656">
        <v>39959</v>
      </c>
      <c r="F166" s="156">
        <v>512</v>
      </c>
      <c r="G166" s="156">
        <v>266</v>
      </c>
      <c r="H166" s="657" t="s">
        <v>1025</v>
      </c>
      <c r="I166" s="658" t="s">
        <v>1056</v>
      </c>
      <c r="J166" s="644" t="s">
        <v>788</v>
      </c>
      <c r="K166" s="659">
        <v>126</v>
      </c>
      <c r="L166" s="643" t="s">
        <v>824</v>
      </c>
      <c r="M166" s="660" t="s">
        <v>1063</v>
      </c>
      <c r="N166" s="660" t="s">
        <v>1064</v>
      </c>
      <c r="O166" s="660" t="s">
        <v>1067</v>
      </c>
      <c r="P166" s="660" t="s">
        <v>1405</v>
      </c>
      <c r="Q166" s="660">
        <v>1</v>
      </c>
      <c r="R166" s="661"/>
    </row>
    <row r="167" spans="1:18" s="662" customFormat="1" ht="27" customHeight="1">
      <c r="A167" s="654">
        <v>163</v>
      </c>
      <c r="B167" s="654" t="s">
        <v>599</v>
      </c>
      <c r="C167" s="654" t="s">
        <v>1382</v>
      </c>
      <c r="D167" s="663" t="s">
        <v>943</v>
      </c>
      <c r="E167" s="656">
        <v>40715</v>
      </c>
      <c r="F167" s="156"/>
      <c r="G167" s="156"/>
      <c r="H167" s="657" t="s">
        <v>1025</v>
      </c>
      <c r="I167" s="658" t="s">
        <v>1056</v>
      </c>
      <c r="J167" s="644" t="s">
        <v>788</v>
      </c>
      <c r="K167" s="659">
        <v>98</v>
      </c>
      <c r="L167" s="643" t="s">
        <v>824</v>
      </c>
      <c r="M167" s="660" t="s">
        <v>1063</v>
      </c>
      <c r="N167" s="660" t="s">
        <v>1064</v>
      </c>
      <c r="O167" s="660" t="s">
        <v>1067</v>
      </c>
      <c r="P167" s="660" t="s">
        <v>1405</v>
      </c>
      <c r="Q167" s="660">
        <v>1</v>
      </c>
      <c r="R167" s="661"/>
    </row>
    <row r="168" spans="1:18" s="662" customFormat="1" ht="27" customHeight="1">
      <c r="A168" s="654">
        <v>164</v>
      </c>
      <c r="B168" s="654" t="s">
        <v>599</v>
      </c>
      <c r="C168" s="654" t="s">
        <v>1383</v>
      </c>
      <c r="D168" s="663" t="s">
        <v>944</v>
      </c>
      <c r="E168" s="656">
        <v>41021</v>
      </c>
      <c r="F168" s="156"/>
      <c r="G168" s="156"/>
      <c r="H168" s="657" t="s">
        <v>1025</v>
      </c>
      <c r="I168" s="658" t="s">
        <v>1056</v>
      </c>
      <c r="J168" s="644" t="s">
        <v>788</v>
      </c>
      <c r="K168" s="659">
        <v>65</v>
      </c>
      <c r="L168" s="643" t="s">
        <v>824</v>
      </c>
      <c r="M168" s="660" t="s">
        <v>1063</v>
      </c>
      <c r="N168" s="660" t="s">
        <v>1064</v>
      </c>
      <c r="O168" s="660" t="s">
        <v>1067</v>
      </c>
      <c r="P168" s="660" t="s">
        <v>1405</v>
      </c>
      <c r="Q168" s="660">
        <v>1</v>
      </c>
      <c r="R168" s="661"/>
    </row>
    <row r="169" spans="1:18" s="662" customFormat="1" ht="27" customHeight="1">
      <c r="A169" s="654">
        <v>165</v>
      </c>
      <c r="B169" s="654" t="s">
        <v>599</v>
      </c>
      <c r="C169" s="664" t="s">
        <v>913</v>
      </c>
      <c r="D169" s="663" t="s">
        <v>945</v>
      </c>
      <c r="E169" s="656">
        <v>41122</v>
      </c>
      <c r="F169" s="156"/>
      <c r="G169" s="156"/>
      <c r="H169" s="657" t="s">
        <v>1025</v>
      </c>
      <c r="I169" s="658" t="s">
        <v>1056</v>
      </c>
      <c r="J169" s="644" t="s">
        <v>788</v>
      </c>
      <c r="K169" s="659">
        <v>79</v>
      </c>
      <c r="L169" s="643" t="s">
        <v>824</v>
      </c>
      <c r="M169" s="660" t="s">
        <v>1063</v>
      </c>
      <c r="N169" s="660" t="s">
        <v>1064</v>
      </c>
      <c r="O169" s="660" t="s">
        <v>1067</v>
      </c>
      <c r="P169" s="660" t="s">
        <v>1405</v>
      </c>
      <c r="Q169" s="660">
        <v>1</v>
      </c>
      <c r="R169" s="661"/>
    </row>
    <row r="170" spans="1:18" s="662" customFormat="1" ht="27" customHeight="1">
      <c r="A170" s="654">
        <v>166</v>
      </c>
      <c r="B170" s="654" t="s">
        <v>599</v>
      </c>
      <c r="C170" s="664" t="s">
        <v>1445</v>
      </c>
      <c r="D170" s="663" t="s">
        <v>946</v>
      </c>
      <c r="E170" s="656">
        <v>41149</v>
      </c>
      <c r="F170" s="156"/>
      <c r="G170" s="156"/>
      <c r="H170" s="657" t="s">
        <v>1025</v>
      </c>
      <c r="I170" s="658" t="s">
        <v>1056</v>
      </c>
      <c r="J170" s="644" t="s">
        <v>788</v>
      </c>
      <c r="K170" s="659">
        <v>520</v>
      </c>
      <c r="L170" s="643" t="s">
        <v>824</v>
      </c>
      <c r="M170" s="660" t="s">
        <v>1402</v>
      </c>
      <c r="N170" s="660" t="s">
        <v>1064</v>
      </c>
      <c r="O170" s="660" t="s">
        <v>1067</v>
      </c>
      <c r="P170" s="660" t="s">
        <v>1405</v>
      </c>
      <c r="Q170" s="660">
        <v>1</v>
      </c>
      <c r="R170" s="661"/>
    </row>
    <row r="171" spans="1:18" s="662" customFormat="1" ht="27" customHeight="1">
      <c r="A171" s="654">
        <v>167</v>
      </c>
      <c r="B171" s="654" t="s">
        <v>599</v>
      </c>
      <c r="C171" s="654" t="s">
        <v>1384</v>
      </c>
      <c r="D171" s="663" t="s">
        <v>947</v>
      </c>
      <c r="E171" s="656">
        <v>41388</v>
      </c>
      <c r="F171" s="156"/>
      <c r="G171" s="156"/>
      <c r="H171" s="657" t="s">
        <v>1025</v>
      </c>
      <c r="I171" s="658" t="s">
        <v>1056</v>
      </c>
      <c r="J171" s="644" t="s">
        <v>788</v>
      </c>
      <c r="K171" s="659">
        <v>271</v>
      </c>
      <c r="L171" s="643" t="s">
        <v>824</v>
      </c>
      <c r="M171" s="660" t="s">
        <v>1063</v>
      </c>
      <c r="N171" s="660" t="s">
        <v>1064</v>
      </c>
      <c r="O171" s="660" t="s">
        <v>1067</v>
      </c>
      <c r="P171" s="660" t="s">
        <v>1405</v>
      </c>
      <c r="Q171" s="660">
        <v>1</v>
      </c>
      <c r="R171" s="661"/>
    </row>
    <row r="172" spans="1:18" s="662" customFormat="1" ht="27" customHeight="1">
      <c r="A172" s="654">
        <v>168</v>
      </c>
      <c r="B172" s="654" t="s">
        <v>599</v>
      </c>
      <c r="C172" s="654" t="s">
        <v>1385</v>
      </c>
      <c r="D172" s="663" t="s">
        <v>948</v>
      </c>
      <c r="E172" s="656">
        <v>41438</v>
      </c>
      <c r="F172" s="156"/>
      <c r="G172" s="156"/>
      <c r="H172" s="657" t="s">
        <v>1025</v>
      </c>
      <c r="I172" s="658" t="s">
        <v>1056</v>
      </c>
      <c r="J172" s="644" t="s">
        <v>788</v>
      </c>
      <c r="K172" s="659">
        <v>312</v>
      </c>
      <c r="L172" s="643" t="s">
        <v>824</v>
      </c>
      <c r="M172" s="660" t="s">
        <v>1402</v>
      </c>
      <c r="N172" s="660" t="s">
        <v>1064</v>
      </c>
      <c r="O172" s="660" t="s">
        <v>1067</v>
      </c>
      <c r="P172" s="660" t="s">
        <v>1405</v>
      </c>
      <c r="Q172" s="660">
        <v>1</v>
      </c>
      <c r="R172" s="661"/>
    </row>
    <row r="173" spans="1:18" s="662" customFormat="1" ht="27" customHeight="1">
      <c r="A173" s="654">
        <v>169</v>
      </c>
      <c r="B173" s="654" t="s">
        <v>599</v>
      </c>
      <c r="C173" s="654" t="s">
        <v>1386</v>
      </c>
      <c r="D173" s="663" t="s">
        <v>1401</v>
      </c>
      <c r="E173" s="656">
        <v>41718</v>
      </c>
      <c r="F173" s="156"/>
      <c r="G173" s="156"/>
      <c r="H173" s="657" t="s">
        <v>1025</v>
      </c>
      <c r="I173" s="658" t="s">
        <v>1056</v>
      </c>
      <c r="J173" s="644" t="s">
        <v>788</v>
      </c>
      <c r="K173" s="659">
        <v>300</v>
      </c>
      <c r="L173" s="643" t="s">
        <v>824</v>
      </c>
      <c r="M173" s="660" t="s">
        <v>1402</v>
      </c>
      <c r="N173" s="660" t="s">
        <v>1064</v>
      </c>
      <c r="O173" s="660" t="s">
        <v>1067</v>
      </c>
      <c r="P173" s="660" t="s">
        <v>1405</v>
      </c>
      <c r="Q173" s="660">
        <v>1</v>
      </c>
      <c r="R173" s="661"/>
    </row>
    <row r="174" spans="1:18" s="662" customFormat="1" ht="27" customHeight="1">
      <c r="A174" s="654">
        <v>170</v>
      </c>
      <c r="B174" s="654" t="s">
        <v>599</v>
      </c>
      <c r="C174" s="654" t="s">
        <v>1387</v>
      </c>
      <c r="D174" s="663" t="s">
        <v>1153</v>
      </c>
      <c r="E174" s="656">
        <v>43186</v>
      </c>
      <c r="F174" s="156">
        <v>193</v>
      </c>
      <c r="G174" s="156">
        <v>189</v>
      </c>
      <c r="H174" s="657" t="s">
        <v>1025</v>
      </c>
      <c r="I174" s="658" t="s">
        <v>1056</v>
      </c>
      <c r="J174" s="644" t="s">
        <v>788</v>
      </c>
      <c r="K174" s="659">
        <v>154</v>
      </c>
      <c r="L174" s="643" t="s">
        <v>824</v>
      </c>
      <c r="M174" s="660" t="s">
        <v>1063</v>
      </c>
      <c r="N174" s="660" t="s">
        <v>1064</v>
      </c>
      <c r="O174" s="660" t="s">
        <v>1067</v>
      </c>
      <c r="P174" s="660" t="s">
        <v>1405</v>
      </c>
      <c r="Q174" s="660">
        <v>1</v>
      </c>
      <c r="R174" s="661"/>
    </row>
    <row r="175" spans="1:18" s="662" customFormat="1" ht="27" customHeight="1">
      <c r="A175" s="654">
        <v>171</v>
      </c>
      <c r="B175" s="654" t="s">
        <v>599</v>
      </c>
      <c r="C175" s="654" t="s">
        <v>1425</v>
      </c>
      <c r="D175" s="663" t="s">
        <v>941</v>
      </c>
      <c r="E175" s="656">
        <v>43426</v>
      </c>
      <c r="F175" s="156">
        <v>0</v>
      </c>
      <c r="G175" s="156">
        <v>0</v>
      </c>
      <c r="H175" s="657" t="s">
        <v>1025</v>
      </c>
      <c r="I175" s="658" t="s">
        <v>1056</v>
      </c>
      <c r="J175" s="644" t="s">
        <v>788</v>
      </c>
      <c r="K175" s="659">
        <v>130</v>
      </c>
      <c r="L175" s="643" t="s">
        <v>824</v>
      </c>
      <c r="M175" s="660" t="s">
        <v>1063</v>
      </c>
      <c r="N175" s="660" t="s">
        <v>1064</v>
      </c>
      <c r="O175" s="660" t="s">
        <v>1067</v>
      </c>
      <c r="P175" s="660" t="s">
        <v>91</v>
      </c>
      <c r="Q175" s="660">
        <v>1</v>
      </c>
      <c r="R175" s="661"/>
    </row>
    <row r="176" spans="1:18" s="662" customFormat="1" ht="27" customHeight="1">
      <c r="A176" s="654">
        <v>172</v>
      </c>
      <c r="B176" s="654" t="s">
        <v>599</v>
      </c>
      <c r="C176" s="664" t="s">
        <v>914</v>
      </c>
      <c r="D176" s="663" t="s">
        <v>939</v>
      </c>
      <c r="E176" s="656"/>
      <c r="F176" s="156">
        <v>364</v>
      </c>
      <c r="G176" s="156"/>
      <c r="H176" s="657" t="s">
        <v>1055</v>
      </c>
      <c r="I176" s="658" t="s">
        <v>118</v>
      </c>
      <c r="J176" s="644" t="s">
        <v>788</v>
      </c>
      <c r="K176" s="659">
        <v>189</v>
      </c>
      <c r="L176" s="643" t="s">
        <v>824</v>
      </c>
      <c r="M176" s="660" t="s">
        <v>1063</v>
      </c>
      <c r="N176" s="660"/>
      <c r="O176" s="660"/>
      <c r="P176" s="660"/>
      <c r="Q176" s="660"/>
      <c r="R176" s="661" t="s">
        <v>1161</v>
      </c>
    </row>
    <row r="177" spans="1:18" ht="25.5" customHeight="1">
      <c r="A177" s="331"/>
      <c r="B177" s="649" t="s">
        <v>486</v>
      </c>
      <c r="C177" s="649"/>
      <c r="D177" s="649"/>
      <c r="E177" s="332"/>
      <c r="F177" s="333">
        <f>SUM(F5:F176)</f>
        <v>331180</v>
      </c>
      <c r="G177" s="333">
        <f>SUM(G5:G176)</f>
        <v>67540</v>
      </c>
      <c r="H177" s="333"/>
      <c r="I177" s="478"/>
      <c r="J177" s="453"/>
      <c r="K177" s="334">
        <f>SUM(K5:K176)</f>
        <v>184564.9</v>
      </c>
      <c r="L177" s="454"/>
      <c r="M177" s="333"/>
      <c r="N177" s="333"/>
      <c r="O177" s="333"/>
      <c r="P177" s="333"/>
      <c r="Q177" s="333">
        <f>SUM(Q5:Q176)</f>
        <v>500</v>
      </c>
      <c r="R177" s="331"/>
    </row>
    <row r="178" spans="1:18" ht="15.95" customHeight="1">
      <c r="H178" s="30"/>
      <c r="I178" s="479"/>
      <c r="J178" s="30"/>
      <c r="L178" s="30"/>
      <c r="M178" s="30"/>
      <c r="N178" s="30"/>
      <c r="O178" s="30"/>
      <c r="P178" s="30"/>
      <c r="Q178" s="30"/>
    </row>
    <row r="179" spans="1:18" ht="15.95" customHeight="1">
      <c r="F179" s="35"/>
      <c r="G179" s="35"/>
      <c r="H179" s="35"/>
      <c r="I179" s="480"/>
      <c r="J179" s="35"/>
      <c r="K179" s="35"/>
      <c r="M179" s="35"/>
      <c r="N179" s="35"/>
      <c r="O179" s="35"/>
      <c r="P179" s="35"/>
      <c r="Q179" s="35"/>
    </row>
    <row r="180" spans="1:18" ht="15.95" customHeight="1">
      <c r="I180" s="481"/>
      <c r="P180" s="30"/>
    </row>
    <row r="181" spans="1:18" ht="15.95" customHeight="1">
      <c r="I181" s="481"/>
    </row>
    <row r="182" spans="1:18" ht="15.95" customHeight="1">
      <c r="I182" s="481"/>
    </row>
    <row r="183" spans="1:18" ht="15.95" customHeight="1">
      <c r="I183" s="481"/>
    </row>
    <row r="184" spans="1:18" ht="15.95" customHeight="1">
      <c r="I184" s="481"/>
    </row>
    <row r="185" spans="1:18" ht="15.95" customHeight="1">
      <c r="I185" s="481"/>
    </row>
    <row r="186" spans="1:18" ht="15.95" customHeight="1">
      <c r="I186" s="481"/>
    </row>
    <row r="187" spans="1:18" ht="15.95" customHeight="1">
      <c r="I187" s="481"/>
    </row>
    <row r="188" spans="1:18" ht="15.95" customHeight="1">
      <c r="I188" s="481"/>
    </row>
    <row r="189" spans="1:18" ht="15.95" customHeight="1">
      <c r="I189" s="481"/>
    </row>
    <row r="190" spans="1:18" ht="15.95" customHeight="1">
      <c r="I190" s="481"/>
    </row>
    <row r="191" spans="1:18" ht="15.95" customHeight="1">
      <c r="I191" s="481"/>
    </row>
    <row r="192" spans="1:18" ht="15.95" customHeight="1">
      <c r="I192" s="481"/>
    </row>
    <row r="193" spans="9:9" ht="15.95" customHeight="1">
      <c r="I193" s="481"/>
    </row>
    <row r="194" spans="9:9" ht="15.95" customHeight="1">
      <c r="I194" s="481"/>
    </row>
    <row r="195" spans="9:9" ht="15.95" customHeight="1">
      <c r="I195" s="481"/>
    </row>
    <row r="196" spans="9:9" ht="15.95" customHeight="1">
      <c r="I196" s="481"/>
    </row>
    <row r="197" spans="9:9" ht="15.95" customHeight="1">
      <c r="I197" s="481"/>
    </row>
    <row r="198" spans="9:9" ht="15.95" customHeight="1">
      <c r="I198" s="481"/>
    </row>
    <row r="199" spans="9:9" ht="15.95" customHeight="1">
      <c r="I199" s="481"/>
    </row>
    <row r="200" spans="9:9" ht="15.95" customHeight="1">
      <c r="I200" s="481"/>
    </row>
    <row r="201" spans="9:9" ht="15.95" customHeight="1">
      <c r="I201" s="481"/>
    </row>
    <row r="202" spans="9:9" ht="15.95" customHeight="1">
      <c r="I202" s="481"/>
    </row>
    <row r="203" spans="9:9" ht="15.95" customHeight="1">
      <c r="I203" s="481"/>
    </row>
    <row r="204" spans="9:9" ht="15.95" customHeight="1">
      <c r="I204" s="481"/>
    </row>
    <row r="205" spans="9:9" ht="15.95" customHeight="1">
      <c r="I205" s="481"/>
    </row>
    <row r="206" spans="9:9" ht="15.95" customHeight="1">
      <c r="I206" s="481"/>
    </row>
    <row r="207" spans="9:9" ht="15.95" customHeight="1">
      <c r="I207" s="481"/>
    </row>
    <row r="208" spans="9:9" ht="15.95" customHeight="1">
      <c r="I208" s="481"/>
    </row>
    <row r="209" spans="9:9" ht="15.95" customHeight="1">
      <c r="I209" s="481"/>
    </row>
    <row r="210" spans="9:9" ht="15.95" customHeight="1">
      <c r="I210" s="481"/>
    </row>
    <row r="211" spans="9:9" ht="15.95" customHeight="1">
      <c r="I211" s="481"/>
    </row>
    <row r="212" spans="9:9" ht="15.95" customHeight="1">
      <c r="I212" s="481"/>
    </row>
    <row r="213" spans="9:9" ht="15.95" customHeight="1">
      <c r="I213" s="481"/>
    </row>
    <row r="214" spans="9:9" ht="15.95" customHeight="1">
      <c r="I214" s="481"/>
    </row>
    <row r="215" spans="9:9" ht="15.95" customHeight="1">
      <c r="I215" s="481"/>
    </row>
    <row r="216" spans="9:9" ht="15.95" customHeight="1">
      <c r="I216" s="481"/>
    </row>
    <row r="217" spans="9:9" ht="15.95" customHeight="1">
      <c r="I217" s="481"/>
    </row>
    <row r="218" spans="9:9" ht="15.95" customHeight="1">
      <c r="I218" s="481"/>
    </row>
    <row r="219" spans="9:9" ht="15.95" customHeight="1">
      <c r="I219" s="481"/>
    </row>
    <row r="220" spans="9:9" ht="15.95" customHeight="1">
      <c r="I220" s="481"/>
    </row>
    <row r="221" spans="9:9" ht="15.95" customHeight="1">
      <c r="I221" s="481"/>
    </row>
    <row r="222" spans="9:9" ht="15.95" customHeight="1">
      <c r="I222" s="481"/>
    </row>
    <row r="223" spans="9:9" ht="15.95" customHeight="1">
      <c r="I223" s="481"/>
    </row>
    <row r="224" spans="9:9" ht="15.95" customHeight="1">
      <c r="I224" s="481"/>
    </row>
    <row r="225" spans="9:9" ht="15.95" customHeight="1">
      <c r="I225" s="481"/>
    </row>
    <row r="226" spans="9:9" ht="15.95" customHeight="1">
      <c r="I226" s="481"/>
    </row>
    <row r="227" spans="9:9" ht="15.95" customHeight="1">
      <c r="I227" s="481"/>
    </row>
    <row r="228" spans="9:9" ht="15.95" customHeight="1">
      <c r="I228" s="481"/>
    </row>
    <row r="229" spans="9:9" ht="15.95" customHeight="1">
      <c r="I229" s="481"/>
    </row>
    <row r="230" spans="9:9" ht="15.95" customHeight="1">
      <c r="I230" s="481"/>
    </row>
    <row r="231" spans="9:9" ht="15.95" customHeight="1">
      <c r="I231" s="481"/>
    </row>
    <row r="232" spans="9:9" ht="15.95" customHeight="1">
      <c r="I232" s="481"/>
    </row>
    <row r="233" spans="9:9" ht="15.95" customHeight="1">
      <c r="I233" s="481"/>
    </row>
    <row r="234" spans="9:9" ht="15.95" customHeight="1">
      <c r="I234" s="481"/>
    </row>
    <row r="235" spans="9:9" ht="15.95" customHeight="1">
      <c r="I235" s="481"/>
    </row>
    <row r="236" spans="9:9" ht="15.95" customHeight="1">
      <c r="I236" s="481"/>
    </row>
    <row r="237" spans="9:9" ht="15.95" customHeight="1">
      <c r="I237" s="481"/>
    </row>
    <row r="238" spans="9:9" ht="15.95" customHeight="1">
      <c r="I238" s="481"/>
    </row>
    <row r="239" spans="9:9" ht="15.95" customHeight="1">
      <c r="I239" s="481"/>
    </row>
    <row r="240" spans="9:9" ht="15.95" customHeight="1">
      <c r="I240" s="481"/>
    </row>
    <row r="241" spans="9:9" ht="15.95" customHeight="1">
      <c r="I241" s="481"/>
    </row>
    <row r="242" spans="9:9" ht="15.95" customHeight="1">
      <c r="I242" s="481"/>
    </row>
    <row r="243" spans="9:9" ht="15.95" customHeight="1">
      <c r="I243" s="481"/>
    </row>
    <row r="244" spans="9:9" ht="15.95" customHeight="1">
      <c r="I244" s="481"/>
    </row>
    <row r="245" spans="9:9" ht="15.95" customHeight="1">
      <c r="I245" s="481"/>
    </row>
    <row r="246" spans="9:9" ht="15.95" customHeight="1">
      <c r="I246" s="481"/>
    </row>
    <row r="247" spans="9:9" ht="15.95" customHeight="1">
      <c r="I247" s="481"/>
    </row>
    <row r="248" spans="9:9" ht="15.95" customHeight="1">
      <c r="I248" s="481"/>
    </row>
    <row r="249" spans="9:9" ht="15.95" customHeight="1">
      <c r="I249" s="481"/>
    </row>
    <row r="250" spans="9:9" ht="15.95" customHeight="1">
      <c r="I250" s="481"/>
    </row>
    <row r="251" spans="9:9" ht="15.95" customHeight="1">
      <c r="I251" s="481"/>
    </row>
    <row r="252" spans="9:9" ht="15.95" customHeight="1">
      <c r="I252" s="481"/>
    </row>
    <row r="253" spans="9:9" ht="15.95" customHeight="1">
      <c r="I253" s="481"/>
    </row>
    <row r="254" spans="9:9" ht="15.95" customHeight="1">
      <c r="I254" s="481"/>
    </row>
    <row r="255" spans="9:9" ht="15.95" customHeight="1">
      <c r="I255" s="481"/>
    </row>
    <row r="256" spans="9:9" ht="15.95" customHeight="1">
      <c r="I256" s="481"/>
    </row>
    <row r="257" spans="9:9" ht="15.95" customHeight="1">
      <c r="I257" s="481"/>
    </row>
    <row r="258" spans="9:9" ht="15.95" customHeight="1">
      <c r="I258" s="481"/>
    </row>
    <row r="259" spans="9:9" ht="15.95" customHeight="1">
      <c r="I259" s="481"/>
    </row>
    <row r="260" spans="9:9" ht="15.95" customHeight="1">
      <c r="I260" s="481"/>
    </row>
    <row r="261" spans="9:9" ht="15.95" customHeight="1">
      <c r="I261" s="481"/>
    </row>
    <row r="262" spans="9:9" ht="15.95" customHeight="1">
      <c r="I262" s="481"/>
    </row>
    <row r="263" spans="9:9" ht="15.95" customHeight="1">
      <c r="I263" s="481"/>
    </row>
    <row r="264" spans="9:9" ht="15.95" customHeight="1">
      <c r="I264" s="481"/>
    </row>
    <row r="265" spans="9:9" ht="15.95" customHeight="1">
      <c r="I265" s="481"/>
    </row>
    <row r="266" spans="9:9" ht="15.95" customHeight="1">
      <c r="I266" s="481"/>
    </row>
    <row r="267" spans="9:9" ht="15.95" customHeight="1">
      <c r="I267" s="481"/>
    </row>
    <row r="268" spans="9:9" ht="15.95" customHeight="1">
      <c r="I268" s="481"/>
    </row>
    <row r="269" spans="9:9" ht="15.95" customHeight="1">
      <c r="I269" s="481"/>
    </row>
    <row r="270" spans="9:9" ht="15.95" customHeight="1">
      <c r="I270" s="481"/>
    </row>
    <row r="271" spans="9:9" ht="15.95" customHeight="1">
      <c r="I271" s="481"/>
    </row>
    <row r="272" spans="9:9" ht="15.95" customHeight="1">
      <c r="I272" s="481"/>
    </row>
    <row r="273" spans="9:9" ht="15.95" customHeight="1">
      <c r="I273" s="481"/>
    </row>
    <row r="274" spans="9:9" ht="15.95" customHeight="1">
      <c r="I274" s="481"/>
    </row>
    <row r="275" spans="9:9" ht="15.95" customHeight="1">
      <c r="I275" s="481"/>
    </row>
    <row r="276" spans="9:9" ht="15.95" customHeight="1">
      <c r="I276" s="481"/>
    </row>
    <row r="277" spans="9:9" ht="15.95" customHeight="1">
      <c r="I277" s="481"/>
    </row>
    <row r="278" spans="9:9" ht="15.95" customHeight="1">
      <c r="I278" s="481"/>
    </row>
    <row r="279" spans="9:9" ht="15.95" customHeight="1">
      <c r="I279" s="481"/>
    </row>
    <row r="280" spans="9:9" ht="15.95" customHeight="1">
      <c r="I280" s="481"/>
    </row>
    <row r="281" spans="9:9" ht="15.95" customHeight="1">
      <c r="I281" s="481"/>
    </row>
    <row r="282" spans="9:9" ht="15.95" customHeight="1">
      <c r="I282" s="481"/>
    </row>
    <row r="283" spans="9:9" ht="15.95" customHeight="1">
      <c r="I283" s="481"/>
    </row>
    <row r="284" spans="9:9" ht="15.95" customHeight="1">
      <c r="I284" s="481"/>
    </row>
    <row r="285" spans="9:9" ht="15.95" customHeight="1">
      <c r="I285" s="481"/>
    </row>
    <row r="286" spans="9:9" ht="15.95" customHeight="1">
      <c r="I286" s="481"/>
    </row>
    <row r="287" spans="9:9" ht="15.95" customHeight="1">
      <c r="I287" s="481"/>
    </row>
    <row r="288" spans="9:9" ht="15.95" customHeight="1">
      <c r="I288" s="481"/>
    </row>
    <row r="289" spans="9:9" ht="15.95" customHeight="1">
      <c r="I289" s="481"/>
    </row>
    <row r="290" spans="9:9" ht="15.95" customHeight="1">
      <c r="I290" s="481"/>
    </row>
    <row r="291" spans="9:9" ht="15.95" customHeight="1">
      <c r="I291" s="481"/>
    </row>
    <row r="292" spans="9:9" ht="15.95" customHeight="1">
      <c r="I292" s="481"/>
    </row>
    <row r="293" spans="9:9" ht="15.95" customHeight="1">
      <c r="I293" s="481"/>
    </row>
    <row r="294" spans="9:9" ht="15.95" customHeight="1">
      <c r="I294" s="481"/>
    </row>
    <row r="295" spans="9:9" ht="15.95" customHeight="1">
      <c r="I295" s="481"/>
    </row>
    <row r="296" spans="9:9" ht="15.95" customHeight="1">
      <c r="I296" s="481"/>
    </row>
    <row r="297" spans="9:9" ht="15.95" customHeight="1">
      <c r="I297" s="481"/>
    </row>
    <row r="298" spans="9:9" ht="15.95" customHeight="1">
      <c r="I298" s="481"/>
    </row>
    <row r="299" spans="9:9" ht="15.95" customHeight="1">
      <c r="I299" s="481"/>
    </row>
  </sheetData>
  <mergeCells count="5">
    <mergeCell ref="R2:R4"/>
    <mergeCell ref="I2:I4"/>
    <mergeCell ref="O2:O4"/>
    <mergeCell ref="P2:P4"/>
    <mergeCell ref="J2:L4"/>
  </mergeCells>
  <phoneticPr fontId="2"/>
  <dataValidations count="4">
    <dataValidation allowBlank="1" showErrorMessage="1" sqref="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xr:uid="{00000000-0002-0000-1100-000000000000}"/>
    <dataValidation imeMode="hiragana" allowBlank="1" showInputMessage="1" showErrorMessage="1" sqref="WMD59:WMD124 WCH59:WCH124 VSL59:VSL124 VIP59:VIP124 UYT59:UYT124 UOX59:UOX124 UFB59:UFB124 TVF59:TVF124 TLJ59:TLJ124 TBN59:TBN124 SRR59:SRR124 SHV59:SHV124 RXZ59:RXZ124 ROD59:ROD124 REH59:REH124 QUL59:QUL124 QKP59:QKP124 QAT59:QAT124 PQX59:PQX124 PHB59:PHB124 OXF59:OXF124 ONJ59:ONJ124 ODN59:ODN124 NTR59:NTR124 NJV59:NJV124 MZZ59:MZZ124 MQD59:MQD124 MGH59:MGH124 LWL59:LWL124 LMP59:LMP124 LCT59:LCT124 KSX59:KSX124 KJB59:KJB124 JZF59:JZF124 JPJ59:JPJ124 JFN59:JFN124 IVR59:IVR124 ILV59:ILV124 IBZ59:IBZ124 HSD59:HSD124 HIH59:HIH124 GYL59:GYL124 GOP59:GOP124 GET59:GET124 FUX59:FUX124 FLB59:FLB124 FBF59:FBF124 ERJ59:ERJ124 EHN59:EHN124 DXR59:DXR124 DNV59:DNV124 DDZ59:DDZ124 CUD59:CUD124 CKH59:CKH124 CAL59:CAL124 BQP59:BQP124 BGT59:BGT124 AWX59:AWX124 ANB59:ANB124 ADF59:ADF124 TJ59:TJ124 JN59:JN124 R59:R124 WVZ59:WVZ124 WMD46:WMD57 R43:R44 WVZ43:WVZ44 JN43:JN44 TJ43:TJ44 ADF43:ADF44 ANB43:ANB44 AWX43:AWX44 BGT43:BGT44 BQP43:BQP44 CAL43:CAL44 CKH43:CKH44 CUD43:CUD44 DDZ43:DDZ44 DNV43:DNV44 DXR43:DXR44 EHN43:EHN44 ERJ43:ERJ44 FBF43:FBF44 FLB43:FLB44 FUX43:FUX44 GET43:GET44 GOP43:GOP44 GYL43:GYL44 HIH43:HIH44 HSD43:HSD44 IBZ43:IBZ44 ILV43:ILV44 IVR43:IVR44 JFN43:JFN44 JPJ43:JPJ44 JZF43:JZF44 KJB43:KJB44 KSX43:KSX44 LCT43:LCT44 LMP43:LMP44 LWL43:LWL44 MGH43:MGH44 MQD43:MQD44 MZZ43:MZZ44 NJV43:NJV44 NTR43:NTR44 ODN43:ODN44 ONJ43:ONJ44 OXF43:OXF44 PHB43:PHB44 PQX43:PQX44 QAT43:QAT44 QKP43:QKP44 QUL43:QUL44 REH43:REH44 ROD43:ROD44 RXZ43:RXZ44 SHV43:SHV44 SRR43:SRR44 TBN43:TBN44 TLJ43:TLJ44 TVF43:TVF44 UFB43:UFB44 UOX43:UOX44 UYT43:UYT44 VIP43:VIP44 VSL43:VSL44 WCH43:WCH44 WMD43:WMD44 WVZ46:WVZ57 WVW43:WVY124 WMA43:WMC124 WCE43:WCG124 VSI43:VSK124 VIM43:VIO124 UYQ43:UYS124 UOU43:UOW124 UEY43:UFA124 TVC43:TVE124 TLG43:TLI124 TBK43:TBM124 SRO43:SRQ124 SHS43:SHU124 RXW43:RXY124 ROA43:ROC124 REE43:REG124 QUI43:QUK124 QKM43:QKO124 QAQ43:QAS124 PQU43:PQW124 PGY43:PHA124 OXC43:OXE124 ONG43:ONI124 ODK43:ODM124 NTO43:NTQ124 NJS43:NJU124 MZW43:MZY124 MQA43:MQC124 MGE43:MGG124 LWI43:LWK124 LMM43:LMO124 LCQ43:LCS124 KSU43:KSW124 KIY43:KJA124 JZC43:JZE124 JPG43:JPI124 JFK43:JFM124 IVO43:IVQ124 ILS43:ILU124 IBW43:IBY124 HSA43:HSC124 HIE43:HIG124 GYI43:GYK124 GOM43:GOO124 GEQ43:GES124 FUU43:FUW124 FKY43:FLA124 FBC43:FBE124 ERG43:ERI124 EHK43:EHM124 DXO43:DXQ124 DNS43:DNU124 DDW43:DDY124 CUA43:CUC124 CKE43:CKG124 CAI43:CAK124 BQM43:BQO124 BGQ43:BGS124 AWU43:AWW124 AMY43:ANA124 ADC43:ADE124 TG43:TI124 JK43:JM124 R46:R57 JN46:JN57 TJ46:TJ57 ADF46:ADF57 ANB46:ANB57 AWX46:AWX57 BGT46:BGT57 BQP46:BQP57 CAL46:CAL57 CKH46:CKH57 CUD46:CUD57 DDZ46:DDZ57 DNV46:DNV57 DXR46:DXR57 EHN46:EHN57 ERJ46:ERJ57 FBF46:FBF57 FLB46:FLB57 FUX46:FUX57 GET46:GET57 GOP46:GOP57 GYL46:GYL57 HIH46:HIH57 HSD46:HSD57 IBZ46:IBZ57 ILV46:ILV57 IVR46:IVR57 JFN46:JFN57 JPJ46:JPJ57 JZF46:JZF57 KJB46:KJB57 KSX46:KSX57 LCT46:LCT57 LMP46:LMP57 LWL46:LWL57 MGH46:MGH57 MQD46:MQD57 MZZ46:MZZ57 NJV46:NJV57 NTR46:NTR57 ODN46:ODN57 ONJ46:ONJ57 OXF46:OXF57 PHB46:PHB57 PQX46:PQX57 QAT46:QAT57 QKP46:QKP57 QUL46:QUL57 REH46:REH57 ROD46:ROD57 RXZ46:RXZ57 SHV46:SHV57 SRR46:SRR57 TBN46:TBN57 TLJ46:TLJ57 TVF46:TVF57 UFB46:UFB57 UOX46:UOX57 UYT46:UYT57 VIP46:VIP57 VSL46:VSL57 WCH46:WCH57 Q43:Q124 JK5:JN42 WVW5:WVZ42 WMA5:WMD42 WCE5:WCH42 VSI5:VSL42 VIM5:VIP42 UYQ5:UYT42 UOU5:UOX42 UEY5:UFB42 TVC5:TVF42 TLG5:TLJ42 TBK5:TBN42 SRO5:SRR42 SHS5:SHV42 RXW5:RXZ42 ROA5:ROD42 REE5:REH42 QUI5:QUL42 QKM5:QKP42 QAQ5:QAT42 PQU5:PQX42 PGY5:PHB42 OXC5:OXF42 ONG5:ONJ42 ODK5:ODN42 NTO5:NTR42 NJS5:NJV42 MZW5:MZZ42 MQA5:MQD42 MGE5:MGH42 LWI5:LWL42 LMM5:LMP42 LCQ5:LCT42 KSU5:KSX42 KIY5:KJB42 JZC5:JZF42 JPG5:JPJ42 JFK5:JFN42 IVO5:IVR42 ILS5:ILV42 IBW5:IBZ42 HSA5:HSD42 HIE5:HIH42 GYI5:GYL42 GOM5:GOP42 GEQ5:GET42 FUU5:FUX42 FKY5:FLB42 FBC5:FBF42 ERG5:ERJ42 EHK5:EHN42 DXO5:DXR42 DNS5:DNV42 DDW5:DDZ42 CUA5:CUD42 CKE5:CKH42 CAI5:CAL42 BQM5:BQP42 BGQ5:BGT42 AWU5:AWX42 AMY5:ANB42 ADC5:ADF42 TG5:TJ42 Q5:R42 H5:I176 JK125:JN176 TG125:TJ176 ADC125:ADF176 AMY125:ANB176 AWU125:AWX176 BGQ125:BGT176 BQM125:BQP176 CAI125:CAL176 CKE125:CKH176 CUA125:CUD176 DDW125:DDZ176 DNS125:DNV176 DXO125:DXR176 EHK125:EHN176 ERG125:ERJ176 FBC125:FBF176 FKY125:FLB176 FUU125:FUX176 GEQ125:GET176 GOM125:GOP176 GYI125:GYL176 HIE125:HIH176 HSA125:HSD176 IBW125:IBZ176 ILS125:ILV176 IVO125:IVR176 JFK125:JFN176 JPG125:JPJ176 JZC125:JZF176 KIY125:KJB176 KSU125:KSX176 LCQ125:LCT176 LMM125:LMP176 LWI125:LWL176 MGE125:MGH176 MQA125:MQD176 MZW125:MZZ176 NJS125:NJV176 NTO125:NTR176 ODK125:ODN176 ONG125:ONJ176 OXC125:OXF176 PGY125:PHB176 PQU125:PQX176 QAQ125:QAT176 QKM125:QKP176 QUI125:QUL176 REE125:REH176 ROA125:ROD176 RXW125:RXZ176 SHS125:SHV176 SRO125:SRR176 TBK125:TBN176 TLG125:TLJ176 TVC125:TVF176 UEY125:UFB176 UOU125:UOX176 UYQ125:UYT176 VIM125:VIP176 VSI125:VSL176 WCE125:WCH176 WMA125:WMD176 Q125:R176 WLX5:WLX176 WCB5:WCB176 VSF5:VSF176 VIJ5:VIJ176 UYN5:UYN176 UOR5:UOR176 UEV5:UEV176 TUZ5:TUZ176 TLD5:TLD176 TBH5:TBH176 SRL5:SRL176 SHP5:SHP176 RXT5:RXT176 RNX5:RNX176 REB5:REB176 QUF5:QUF176 QKJ5:QKJ176 QAN5:QAN176 PQR5:PQR176 PGV5:PGV176 OWZ5:OWZ176 OND5:OND176 ODH5:ODH176 NTL5:NTL176 NJP5:NJP176 MZT5:MZT176 MPX5:MPX176 MGB5:MGB176 LWF5:LWF176 LMJ5:LMJ176 LCN5:LCN176 KSR5:KSR176 KIV5:KIV176 JYZ5:JYZ176 JPD5:JPD176 JFH5:JFH176 IVL5:IVL176 ILP5:ILP176 IBT5:IBT176 HRX5:HRX176 HIB5:HIB176 GYF5:GYF176 GOJ5:GOJ176 GEN5:GEN176 FUR5:FUR176 FKV5:FKV176 FAZ5:FAZ176 ERD5:ERD176 EHH5:EHH176 DXL5:DXL176 DNP5:DNP176 DDT5:DDT176 CTX5:CTX176 CKB5:CKB176 CAF5:CAF176 BQJ5:BQJ176 BGN5:BGN176 AWR5:AWR176 AMV5:AMV176 ACZ5:ACZ176 TD5:TD176 JH5:JH176 WVT5:WVT176 WVP5:WVR176 WLT5:WLV176 WBX5:WBZ176 VSB5:VSD176 VIF5:VIH176 UYJ5:UYL176 UON5:UOP176 UER5:UET176 TUV5:TUX176 TKZ5:TLB176 TBD5:TBF176 SRH5:SRJ176 SHL5:SHN176 RXP5:RXR176 RNT5:RNV176 RDX5:RDZ176 QUB5:QUD176 QKF5:QKH176 QAJ5:QAL176 PQN5:PQP176 PGR5:PGT176 OWV5:OWX176 OMZ5:ONB176 ODD5:ODF176 NTH5:NTJ176 NJL5:NJN176 MZP5:MZR176 MPT5:MPV176 MFX5:MFZ176 LWB5:LWD176 LMF5:LMH176 LCJ5:LCL176 KSN5:KSP176 KIR5:KIT176 JYV5:JYX176 JOZ5:JPB176 JFD5:JFF176 IVH5:IVJ176 ILL5:ILN176 IBP5:IBR176 HRT5:HRV176 HHX5:HHZ176 GYB5:GYD176 GOF5:GOH176 GEJ5:GEL176 FUN5:FUP176 FKR5:FKT176 FAV5:FAX176 EQZ5:ERB176 EHD5:EHF176 DXH5:DXJ176 DNL5:DNN176 DDP5:DDR176 CTT5:CTV176 CJX5:CJZ176 CAB5:CAD176 BQF5:BQH176 BGJ5:BGL176 AWN5:AWP176 AMR5:AMT176 ACV5:ACX176 SZ5:TB176 JD5:JF176 O5:P176 WVW125:WVZ176" xr:uid="{00000000-0002-0000-1100-000001000000}"/>
    <dataValidation imeMode="hiragana" allowBlank="1" showInputMessage="1" showErrorMessage="1" promptTitle="第三者委託" prompt="第三者委託の有無を入力　_x000a_【1】第三者委託の実施あり_x000a_【2】第三者委託の実施なし" sqref="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xr:uid="{00000000-0002-0000-1100-000002000000}"/>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TC27:TC127 JG27:JG127 WVS27:WVS127 WLW27:WLW127 WCA27:WCA127 VSE27:VSE127 VII27:VII127 UYM27:UYM127 UOQ27:UOQ127 UEU27:UEU127 TUY27:TUY127 TLC27:TLC127 TBG27:TBG127 SRK27:SRK127 SHO27:SHO127 RXS27:RXS127 RNW27:RNW127 REA27:REA127 QUE27:QUE127 QKI27:QKI127 QAM27:QAM127 PQQ27:PQQ127 PGU27:PGU127 OWY27:OWY127 ONC27:ONC127 ODG27:ODG127 NTK27:NTK127 NJO27:NJO127 MZS27:MZS127 MPW27:MPW127 MGA27:MGA127 LWE27:LWE127 LMI27:LMI127 LCM27:LCM127 KSQ27:KSQ127 KIU27:KIU127 JYY27:JYY127 JPC27:JPC127 JFG27:JFG127 IVK27:IVK127 ILO27:ILO127 IBS27:IBS127 HRW27:HRW127 HIA27:HIA127 GYE27:GYE127 GOI27:GOI127 GEM27:GEM127 FUQ27:FUQ127 FKU27:FKU127 FAY27:FAY127 ERC27:ERC127 EHG27:EHG127 DXK27:DXK127 DNO27:DNO127 DDS27:DDS127 CTW27:CTW127 CKA27:CKA127 CAE27:CAE127 BQI27:BQI127 BGM27:BGM127 AWQ27:AWQ127 AMU27:AMU127 ACY27:ACY127 WVS7:WVS18 WLW7:WLW18 WCA7:WCA18 VSE7:VSE18 VII7:VII18 UYM7:UYM18 UOQ7:UOQ18 UEU7:UEU18 TUY7:TUY18 TLC7:TLC18 TBG7:TBG18 SRK7:SRK18 SHO7:SHO18 RXS7:RXS18 RNW7:RNW18 REA7:REA18 QUE7:QUE18 QKI7:QKI18 QAM7:QAM18 PQQ7:PQQ18 PGU7:PGU18 OWY7:OWY18 ONC7:ONC18 ODG7:ODG18 NTK7:NTK18 NJO7:NJO18 MZS7:MZS18 MPW7:MPW18 MGA7:MGA18 LWE7:LWE18 LMI7:LMI18 LCM7:LCM18 KSQ7:KSQ18 KIU7:KIU18 JYY7:JYY18 JPC7:JPC18 JFG7:JFG18 IVK7:IVK18 ILO7:ILO18 IBS7:IBS18 HRW7:HRW18 HIA7:HIA18 GYE7:GYE18 GOI7:GOI18 GEM7:GEM18 FUQ7:FUQ18 FKU7:FKU18 FAY7:FAY18 ERC7:ERC18 EHG7:EHG18 DXK7:DXK18 DNO7:DNO18 DDS7:DDS18 CTW7:CTW18 CKA7:CKA18 CAE7:CAE18 BQI7:BQI18 BGM7:BGM18 AWQ7:AWQ18 AMU7:AMU18 ACY7:ACY18 TC7:TC18 JG7:JG18 VSE129:VSE176 VII129:VII176 UYM129:UYM176 UOQ129:UOQ176 UEU129:UEU176 TUY129:TUY176 TLC129:TLC176 TBG129:TBG176 SRK129:SRK176 SHO129:SHO176 RXS129:RXS176 RNW129:RNW176 REA129:REA176 QUE129:QUE176 QKI129:QKI176 QAM129:QAM176 PQQ129:PQQ176 PGU129:PGU176 OWY129:OWY176 ONC129:ONC176 ODG129:ODG176 NTK129:NTK176 NJO129:NJO176 MZS129:MZS176 MPW129:MPW176 MGA129:MGA176 LWE129:LWE176 LMI129:LMI176 LCM129:LCM176 KSQ129:KSQ176 KIU129:KIU176 JYY129:JYY176 JPC129:JPC176 JFG129:JFG176 IVK129:IVK176 ILO129:ILO176 IBS129:IBS176 HRW129:HRW176 HIA129:HIA176 GYE129:GYE176 GOI129:GOI176 GEM129:GEM176 FUQ129:FUQ176 FKU129:FKU176 FAY129:FAY176 ERC129:ERC176 EHG129:EHG176 DXK129:DXK176 DNO129:DNO176 DDS129:DDS176 CTW129:CTW176 CKA129:CKA176 CAE129:CAE176 BQI129:BQI176 BGM129:BGM176 AWQ129:AWQ176 AMU129:AMU176 ACY129:ACY176 TC129:TC176 JG129:JG176 WVS129:WVS176 WLW129:WLW176 WCA129:WCA176" xr:uid="{00000000-0002-0000-1100-000003000000}">
      <formula1>0.01</formula1>
      <formula2>1000000000</formula2>
    </dataValidation>
  </dataValidations>
  <printOptions horizontalCentered="1"/>
  <pageMargins left="0.23622047244094491" right="0.19685039370078741" top="0.59055118110236227" bottom="0.47244094488188981" header="0.51181102362204722" footer="0.27559055118110237"/>
  <pageSetup paperSize="9" scale="55" fitToHeight="0" orientation="landscape" blackAndWhite="1" r:id="rId1"/>
  <headerFooter scaleWithDoc="0" alignWithMargins="0">
    <oddFooter>&amp;C- &amp;P+19 -</oddFooter>
  </headerFooter>
  <rowBreaks count="4" manualBreakCount="4">
    <brk id="40" max="17" man="1"/>
    <brk id="76" max="17" man="1"/>
    <brk id="112" max="17" man="1"/>
    <brk id="148" max="17"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H22"/>
  <sheetViews>
    <sheetView showZeros="0" view="pageBreakPreview" zoomScale="75" zoomScaleNormal="75" zoomScaleSheetLayoutView="75" workbookViewId="0">
      <pane xSplit="2" ySplit="4" topLeftCell="C11" activePane="bottomRight" state="frozen"/>
      <selection activeCell="H20" sqref="H20"/>
      <selection pane="topRight" activeCell="H20" sqref="H20"/>
      <selection pane="bottomLeft" activeCell="H20" sqref="H20"/>
      <selection pane="bottomRight" activeCell="F26" sqref="F26"/>
    </sheetView>
  </sheetViews>
  <sheetFormatPr defaultColWidth="8.625" defaultRowHeight="17.25"/>
  <cols>
    <col min="1" max="1" width="13.75" style="187" customWidth="1"/>
    <col min="2" max="2" width="20.875" style="187" customWidth="1"/>
    <col min="3" max="3" width="13.375" style="165" customWidth="1"/>
    <col min="4" max="4" width="13.375" style="187" customWidth="1"/>
    <col min="5" max="5" width="13.375" style="165" customWidth="1"/>
    <col min="6" max="6" width="25.75" style="165" customWidth="1"/>
    <col min="7" max="7" width="27.375" style="165" customWidth="1"/>
    <col min="8" max="8" width="15" style="165" customWidth="1"/>
    <col min="9" max="16384" width="8.625" style="165"/>
  </cols>
  <sheetData>
    <row r="1" spans="1:8">
      <c r="A1" s="186" t="s">
        <v>267</v>
      </c>
      <c r="C1" s="188"/>
      <c r="D1" s="189" t="s">
        <v>172</v>
      </c>
      <c r="E1" s="188" t="s">
        <v>172</v>
      </c>
      <c r="F1" s="188"/>
      <c r="G1" s="188"/>
      <c r="H1" s="188"/>
    </row>
    <row r="2" spans="1:8" ht="27.75" customHeight="1">
      <c r="A2" s="826" t="s">
        <v>759</v>
      </c>
      <c r="B2" s="823" t="s">
        <v>760</v>
      </c>
      <c r="C2" s="190"/>
      <c r="D2" s="191" t="s">
        <v>268</v>
      </c>
      <c r="E2" s="192"/>
      <c r="F2" s="817" t="s">
        <v>757</v>
      </c>
      <c r="G2" s="820" t="s">
        <v>758</v>
      </c>
      <c r="H2" s="193"/>
    </row>
    <row r="3" spans="1:8" ht="27.75" customHeight="1">
      <c r="A3" s="827"/>
      <c r="B3" s="824"/>
      <c r="C3" s="830" t="s">
        <v>269</v>
      </c>
      <c r="D3" s="830" t="s">
        <v>270</v>
      </c>
      <c r="E3" s="830" t="s">
        <v>271</v>
      </c>
      <c r="F3" s="818"/>
      <c r="G3" s="821"/>
      <c r="H3" s="194" t="s">
        <v>174</v>
      </c>
    </row>
    <row r="4" spans="1:8">
      <c r="A4" s="828"/>
      <c r="B4" s="825"/>
      <c r="C4" s="829"/>
      <c r="D4" s="829"/>
      <c r="E4" s="829"/>
      <c r="F4" s="819"/>
      <c r="G4" s="822"/>
      <c r="H4" s="195"/>
    </row>
    <row r="5" spans="1:8" ht="30" customHeight="1">
      <c r="A5" s="196" t="s">
        <v>492</v>
      </c>
      <c r="B5" s="197" t="s">
        <v>795</v>
      </c>
      <c r="C5" s="198"/>
      <c r="D5" s="198"/>
      <c r="E5" s="198">
        <f>C5+D5</f>
        <v>0</v>
      </c>
      <c r="F5" s="198"/>
      <c r="G5" s="198"/>
      <c r="H5" s="199"/>
    </row>
    <row r="6" spans="1:8" ht="30" customHeight="1">
      <c r="A6" s="826" t="s">
        <v>439</v>
      </c>
      <c r="B6" s="197" t="s">
        <v>794</v>
      </c>
      <c r="C6" s="200"/>
      <c r="D6" s="200">
        <v>4</v>
      </c>
      <c r="E6" s="198">
        <f>C6+D6</f>
        <v>4</v>
      </c>
      <c r="F6" s="201">
        <v>1200</v>
      </c>
      <c r="G6" s="201">
        <f>SUM('26-28'!G8:G11)</f>
        <v>0</v>
      </c>
      <c r="H6" s="199"/>
    </row>
    <row r="7" spans="1:8" ht="30" customHeight="1">
      <c r="A7" s="829"/>
      <c r="B7" s="197" t="s">
        <v>796</v>
      </c>
      <c r="C7" s="200"/>
      <c r="D7" s="200">
        <v>2</v>
      </c>
      <c r="E7" s="198">
        <f t="shared" ref="E7:E19" si="0">C7+D7</f>
        <v>2</v>
      </c>
      <c r="F7" s="201">
        <v>660</v>
      </c>
      <c r="G7" s="201">
        <f>SUM('26-28'!G6:G7)</f>
        <v>0</v>
      </c>
      <c r="H7" s="199"/>
    </row>
    <row r="8" spans="1:8" ht="30" customHeight="1">
      <c r="A8" s="595" t="s">
        <v>1414</v>
      </c>
      <c r="B8" s="197" t="s">
        <v>443</v>
      </c>
      <c r="C8" s="200"/>
      <c r="D8" s="200">
        <v>2</v>
      </c>
      <c r="E8" s="198">
        <f t="shared" si="0"/>
        <v>2</v>
      </c>
      <c r="F8" s="201">
        <v>280</v>
      </c>
      <c r="G8" s="201">
        <f>SUM('26-28'!G12:G13)</f>
        <v>0</v>
      </c>
      <c r="H8" s="199"/>
    </row>
    <row r="9" spans="1:8" ht="30" customHeight="1">
      <c r="A9" s="196" t="s">
        <v>444</v>
      </c>
      <c r="B9" s="197" t="s">
        <v>797</v>
      </c>
      <c r="C9" s="201"/>
      <c r="D9" s="201">
        <v>10</v>
      </c>
      <c r="E9" s="198">
        <f t="shared" si="0"/>
        <v>10</v>
      </c>
      <c r="F9" s="201">
        <v>2037</v>
      </c>
      <c r="G9" s="201">
        <v>94</v>
      </c>
      <c r="H9" s="199"/>
    </row>
    <row r="10" spans="1:8" ht="30" customHeight="1">
      <c r="A10" s="196" t="s">
        <v>445</v>
      </c>
      <c r="B10" s="197" t="s">
        <v>445</v>
      </c>
      <c r="C10" s="201"/>
      <c r="D10" s="201">
        <v>2</v>
      </c>
      <c r="E10" s="198">
        <f t="shared" si="0"/>
        <v>2</v>
      </c>
      <c r="F10" s="201">
        <v>380</v>
      </c>
      <c r="G10" s="201">
        <v>0</v>
      </c>
      <c r="H10" s="199"/>
    </row>
    <row r="11" spans="1:8" ht="30" customHeight="1">
      <c r="A11" s="826" t="s">
        <v>446</v>
      </c>
      <c r="B11" s="197" t="s">
        <v>798</v>
      </c>
      <c r="C11" s="200"/>
      <c r="D11" s="200"/>
      <c r="E11" s="198">
        <f t="shared" si="0"/>
        <v>0</v>
      </c>
      <c r="F11" s="201"/>
      <c r="G11" s="201"/>
      <c r="H11" s="199"/>
    </row>
    <row r="12" spans="1:8" ht="30" customHeight="1">
      <c r="A12" s="829"/>
      <c r="B12" s="197" t="s">
        <v>799</v>
      </c>
      <c r="C12" s="200">
        <v>4</v>
      </c>
      <c r="D12" s="200"/>
      <c r="E12" s="198">
        <f t="shared" si="0"/>
        <v>4</v>
      </c>
      <c r="F12" s="201">
        <v>225</v>
      </c>
      <c r="G12" s="201">
        <v>48</v>
      </c>
      <c r="H12" s="199"/>
    </row>
    <row r="13" spans="1:8" ht="30" customHeight="1">
      <c r="A13" s="826" t="s">
        <v>495</v>
      </c>
      <c r="B13" s="197" t="s">
        <v>800</v>
      </c>
      <c r="C13" s="200">
        <v>1</v>
      </c>
      <c r="D13" s="200">
        <v>0</v>
      </c>
      <c r="E13" s="198">
        <f t="shared" si="0"/>
        <v>1</v>
      </c>
      <c r="F13" s="439">
        <v>1000</v>
      </c>
      <c r="G13" s="201">
        <v>0</v>
      </c>
      <c r="H13" s="199"/>
    </row>
    <row r="14" spans="1:8" ht="30" customHeight="1">
      <c r="A14" s="829"/>
      <c r="B14" s="197" t="s">
        <v>801</v>
      </c>
      <c r="C14" s="200">
        <v>3</v>
      </c>
      <c r="D14" s="200">
        <v>1</v>
      </c>
      <c r="E14" s="198">
        <f t="shared" si="0"/>
        <v>4</v>
      </c>
      <c r="F14" s="201">
        <v>560</v>
      </c>
      <c r="G14" s="201">
        <v>60</v>
      </c>
      <c r="H14" s="199"/>
    </row>
    <row r="15" spans="1:8" ht="30" customHeight="1">
      <c r="A15" s="196" t="s">
        <v>562</v>
      </c>
      <c r="B15" s="197" t="s">
        <v>802</v>
      </c>
      <c r="C15" s="201"/>
      <c r="D15" s="201">
        <v>7</v>
      </c>
      <c r="E15" s="198">
        <f t="shared" si="0"/>
        <v>7</v>
      </c>
      <c r="F15" s="201">
        <v>1244</v>
      </c>
      <c r="G15" s="201">
        <v>0</v>
      </c>
      <c r="H15" s="199"/>
    </row>
    <row r="16" spans="1:8" ht="30" customHeight="1">
      <c r="A16" s="196" t="s">
        <v>569</v>
      </c>
      <c r="B16" s="197" t="s">
        <v>803</v>
      </c>
      <c r="C16" s="201"/>
      <c r="D16" s="201">
        <v>3</v>
      </c>
      <c r="E16" s="198">
        <f t="shared" si="0"/>
        <v>3</v>
      </c>
      <c r="F16" s="201">
        <v>440</v>
      </c>
      <c r="G16" s="201">
        <f>SUM('26-28'!G54:G56)</f>
        <v>0</v>
      </c>
      <c r="H16" s="199"/>
    </row>
    <row r="17" spans="1:8" ht="30" customHeight="1">
      <c r="A17" s="306" t="s">
        <v>176</v>
      </c>
      <c r="B17" s="202" t="s">
        <v>570</v>
      </c>
      <c r="C17" s="201"/>
      <c r="D17" s="201">
        <v>15</v>
      </c>
      <c r="E17" s="198">
        <f t="shared" si="0"/>
        <v>15</v>
      </c>
      <c r="F17" s="439">
        <v>3108</v>
      </c>
      <c r="G17" s="201">
        <v>60</v>
      </c>
      <c r="H17" s="199"/>
    </row>
    <row r="18" spans="1:8" ht="30" customHeight="1">
      <c r="A18" s="306" t="s">
        <v>177</v>
      </c>
      <c r="B18" s="203" t="s">
        <v>571</v>
      </c>
      <c r="C18" s="201">
        <v>1</v>
      </c>
      <c r="D18" s="201">
        <v>9</v>
      </c>
      <c r="E18" s="198">
        <f t="shared" si="0"/>
        <v>10</v>
      </c>
      <c r="F18" s="201">
        <v>4367</v>
      </c>
      <c r="G18" s="201">
        <v>93</v>
      </c>
      <c r="H18" s="199"/>
    </row>
    <row r="19" spans="1:8" ht="30" customHeight="1">
      <c r="A19" s="306" t="s">
        <v>178</v>
      </c>
      <c r="B19" s="203" t="s">
        <v>572</v>
      </c>
      <c r="C19" s="204"/>
      <c r="D19" s="204">
        <v>1</v>
      </c>
      <c r="E19" s="198">
        <f t="shared" si="0"/>
        <v>1</v>
      </c>
      <c r="F19" s="204">
        <v>153</v>
      </c>
      <c r="G19" s="204">
        <v>0</v>
      </c>
      <c r="H19" s="205"/>
    </row>
    <row r="20" spans="1:8" ht="30" customHeight="1">
      <c r="A20" s="620"/>
      <c r="B20" s="596" t="s">
        <v>1415</v>
      </c>
      <c r="C20" s="204"/>
      <c r="D20" s="204"/>
      <c r="E20" s="628"/>
      <c r="F20" s="204"/>
      <c r="G20" s="204"/>
      <c r="H20" s="205"/>
    </row>
    <row r="21" spans="1:8" ht="30" customHeight="1" thickBot="1">
      <c r="A21" s="206"/>
      <c r="B21" s="629" t="s">
        <v>573</v>
      </c>
      <c r="C21" s="207"/>
      <c r="D21" s="207">
        <v>3</v>
      </c>
      <c r="E21" s="208">
        <f>C21+D21</f>
        <v>3</v>
      </c>
      <c r="F21" s="207">
        <v>154</v>
      </c>
      <c r="G21" s="207"/>
      <c r="H21" s="209"/>
    </row>
    <row r="22" spans="1:8" ht="30" customHeight="1" thickTop="1">
      <c r="A22" s="210"/>
      <c r="B22" s="307" t="s">
        <v>804</v>
      </c>
      <c r="C22" s="200">
        <f t="shared" ref="C22:H22" si="1">SUM(C5:C21)</f>
        <v>9</v>
      </c>
      <c r="D22" s="200">
        <f t="shared" si="1"/>
        <v>59</v>
      </c>
      <c r="E22" s="200">
        <f t="shared" si="1"/>
        <v>68</v>
      </c>
      <c r="F22" s="200">
        <f t="shared" si="1"/>
        <v>15808</v>
      </c>
      <c r="G22" s="200">
        <f t="shared" si="1"/>
        <v>355</v>
      </c>
      <c r="H22" s="211">
        <f t="shared" si="1"/>
        <v>0</v>
      </c>
    </row>
  </sheetData>
  <mergeCells count="10">
    <mergeCell ref="F2:F4"/>
    <mergeCell ref="G2:G4"/>
    <mergeCell ref="B2:B4"/>
    <mergeCell ref="A2:A4"/>
    <mergeCell ref="A13:A14"/>
    <mergeCell ref="C3:C4"/>
    <mergeCell ref="D3:D4"/>
    <mergeCell ref="E3:E4"/>
    <mergeCell ref="A6:A7"/>
    <mergeCell ref="A11:A12"/>
  </mergeCells>
  <phoneticPr fontId="2"/>
  <printOptions horizontalCentered="1"/>
  <pageMargins left="0.59055118110236227" right="0.59055118110236227" top="0.98425196850393704" bottom="0.98425196850393704" header="0.51181102362204722" footer="0.51181102362204722"/>
  <pageSetup paperSize="9" scale="79" orientation="landscape" r:id="rId1"/>
  <headerFooter scaleWithDoc="0" alignWithMargins="0">
    <oddFooter>&amp;C- 25 -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7"/>
  <sheetViews>
    <sheetView tabSelected="1" topLeftCell="A19" workbookViewId="0"/>
  </sheetViews>
  <sheetFormatPr defaultRowHeight="13.5"/>
  <cols>
    <col min="1" max="1" width="48.5" customWidth="1"/>
    <col min="2" max="2" width="3.5" bestFit="1" customWidth="1"/>
  </cols>
  <sheetData>
    <row r="1" spans="1:3" ht="17.25">
      <c r="A1" s="214" t="s">
        <v>1411</v>
      </c>
      <c r="C1" t="s">
        <v>1418</v>
      </c>
    </row>
    <row r="3" spans="1:3" ht="20.25" customHeight="1">
      <c r="A3" t="s">
        <v>420</v>
      </c>
      <c r="B3" s="32">
        <v>1</v>
      </c>
    </row>
    <row r="4" spans="1:3" ht="20.25" customHeight="1">
      <c r="A4" t="s">
        <v>421</v>
      </c>
      <c r="B4" s="32">
        <v>3</v>
      </c>
    </row>
    <row r="5" spans="1:3" ht="20.25" customHeight="1">
      <c r="A5" t="s">
        <v>422</v>
      </c>
      <c r="B5" s="32">
        <v>3</v>
      </c>
    </row>
    <row r="6" spans="1:3" ht="20.25" customHeight="1">
      <c r="A6" t="s">
        <v>423</v>
      </c>
      <c r="B6" s="32">
        <v>4</v>
      </c>
    </row>
    <row r="7" spans="1:3" ht="20.25" customHeight="1"/>
    <row r="8" spans="1:3" ht="20.25" customHeight="1">
      <c r="A8" t="s">
        <v>1417</v>
      </c>
    </row>
    <row r="9" spans="1:3" ht="20.25" customHeight="1">
      <c r="A9" t="s">
        <v>424</v>
      </c>
      <c r="B9" s="32">
        <v>5</v>
      </c>
    </row>
    <row r="10" spans="1:3" ht="20.25" customHeight="1">
      <c r="A10" t="s">
        <v>600</v>
      </c>
      <c r="B10" s="32">
        <v>6</v>
      </c>
    </row>
    <row r="11" spans="1:3" ht="20.25" customHeight="1">
      <c r="A11" t="s">
        <v>297</v>
      </c>
      <c r="B11" s="32">
        <v>7</v>
      </c>
    </row>
    <row r="12" spans="1:3" ht="20.25" customHeight="1"/>
    <row r="13" spans="1:3" ht="20.25" customHeight="1">
      <c r="A13" t="s">
        <v>487</v>
      </c>
    </row>
    <row r="14" spans="1:3" ht="20.25" customHeight="1">
      <c r="A14" t="s">
        <v>751</v>
      </c>
      <c r="B14" s="32">
        <v>8</v>
      </c>
    </row>
    <row r="15" spans="1:3" ht="20.25" customHeight="1">
      <c r="A15" t="s">
        <v>425</v>
      </c>
      <c r="B15" s="32">
        <v>9</v>
      </c>
    </row>
    <row r="16" spans="1:3" ht="20.25" customHeight="1">
      <c r="A16" t="s">
        <v>426</v>
      </c>
      <c r="B16" s="32">
        <v>11</v>
      </c>
    </row>
    <row r="17" spans="1:2" ht="20.25" customHeight="1">
      <c r="A17" t="s">
        <v>428</v>
      </c>
      <c r="B17" s="32">
        <v>13</v>
      </c>
    </row>
    <row r="18" spans="1:2" ht="20.25" customHeight="1">
      <c r="A18" t="s">
        <v>429</v>
      </c>
      <c r="B18" s="32">
        <v>15</v>
      </c>
    </row>
    <row r="19" spans="1:2" ht="20.25" customHeight="1">
      <c r="A19" t="s">
        <v>430</v>
      </c>
      <c r="B19" s="32">
        <v>16</v>
      </c>
    </row>
    <row r="20" spans="1:2" ht="20.25" customHeight="1">
      <c r="A20" t="s">
        <v>431</v>
      </c>
      <c r="B20" s="32">
        <v>17</v>
      </c>
    </row>
    <row r="21" spans="1:2" ht="20.25" customHeight="1">
      <c r="A21" t="s">
        <v>432</v>
      </c>
      <c r="B21" s="32">
        <v>18</v>
      </c>
    </row>
    <row r="22" spans="1:2" ht="20.25" customHeight="1">
      <c r="A22" t="s">
        <v>433</v>
      </c>
      <c r="B22" s="32">
        <v>19</v>
      </c>
    </row>
    <row r="23" spans="1:2" ht="20.25" customHeight="1">
      <c r="A23" t="s">
        <v>434</v>
      </c>
      <c r="B23" s="32">
        <v>20</v>
      </c>
    </row>
    <row r="24" spans="1:2" ht="20.25" customHeight="1">
      <c r="A24" t="s">
        <v>435</v>
      </c>
      <c r="B24" s="32">
        <v>25</v>
      </c>
    </row>
    <row r="25" spans="1:2" ht="20.25" customHeight="1">
      <c r="A25" t="s">
        <v>436</v>
      </c>
      <c r="B25" s="32">
        <v>26</v>
      </c>
    </row>
    <row r="26" spans="1:2" ht="20.25" customHeight="1">
      <c r="A26" t="s">
        <v>437</v>
      </c>
      <c r="B26" s="32">
        <v>29</v>
      </c>
    </row>
    <row r="27" spans="1:2" ht="20.25" customHeight="1">
      <c r="A27" t="s">
        <v>438</v>
      </c>
      <c r="B27" s="32">
        <v>31</v>
      </c>
    </row>
  </sheetData>
  <phoneticPr fontId="2"/>
  <hyperlinks>
    <hyperlink ref="B9" location="'5'!A1" display="'5'!A1" xr:uid="{00000000-0004-0000-0100-000000000000}"/>
    <hyperlink ref="B11" location="'7'!A1" display="'7'!A1" xr:uid="{00000000-0004-0000-0100-000001000000}"/>
    <hyperlink ref="B14" location="'8'!A1" display="'8'!A1" xr:uid="{00000000-0004-0000-0100-000002000000}"/>
    <hyperlink ref="B15" location="'9-10'!A1" display="'9-10'!A1" xr:uid="{00000000-0004-0000-0100-000003000000}"/>
    <hyperlink ref="B16" location="'11-12'!A1" display="'11-12'!A1" xr:uid="{00000000-0004-0000-0100-000004000000}"/>
    <hyperlink ref="B17" location="'13-14'!A1" display="'13-14'!A1" xr:uid="{00000000-0004-0000-0100-000005000000}"/>
    <hyperlink ref="B18" location="'15'!A1" display="'15'!A1" xr:uid="{00000000-0004-0000-0100-000006000000}"/>
    <hyperlink ref="B19" location="'16'!A1" display="'16'!A1" xr:uid="{00000000-0004-0000-0100-000007000000}"/>
    <hyperlink ref="B20" location="'17'!A1" display="'17'!A1" xr:uid="{00000000-0004-0000-0100-000008000000}"/>
    <hyperlink ref="B22" location="'19'!A1" display="'19'!A1" xr:uid="{00000000-0004-0000-0100-000009000000}"/>
    <hyperlink ref="B23" location="'20-24'!A1" display="'20-24'!A1" xr:uid="{00000000-0004-0000-0100-00000A000000}"/>
    <hyperlink ref="B24" location="'25'!A1" display="'25'!A1" xr:uid="{00000000-0004-0000-0100-00000B000000}"/>
    <hyperlink ref="B25" location="'26-28'!A1" display="'26-28'!A1" xr:uid="{00000000-0004-0000-0100-00000C000000}"/>
    <hyperlink ref="B3" location="'1-2'!A1" display="'1-2'!A1" xr:uid="{00000000-0004-0000-0100-00000D000000}"/>
    <hyperlink ref="B5" location="'3'!A65" display="'3'!A65" xr:uid="{00000000-0004-0000-0100-00000E000000}"/>
    <hyperlink ref="B6" location="'4'!A1" display="'4'!A1" xr:uid="{00000000-0004-0000-0100-00000F000000}"/>
    <hyperlink ref="B26" location="'29-30'!A1" display="'29-30'!A1" xr:uid="{00000000-0004-0000-0100-000010000000}"/>
    <hyperlink ref="B27" location="'31'!A1" display="'31'!A1" xr:uid="{00000000-0004-0000-0100-000011000000}"/>
    <hyperlink ref="B10" location="'6'!A1" display="'6'!A1" xr:uid="{00000000-0004-0000-0100-000012000000}"/>
    <hyperlink ref="B4" location="'3'!A1" display="'3'!A1" xr:uid="{00000000-0004-0000-0100-000013000000}"/>
    <hyperlink ref="B21" location="'18'!A1" display="'18'!A1" xr:uid="{00000000-0004-0000-0100-000014000000}"/>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pageSetUpPr fitToPage="1"/>
  </sheetPr>
  <dimension ref="A1:X76"/>
  <sheetViews>
    <sheetView defaultGridColor="0" view="pageBreakPreview" colorId="22" zoomScale="75" zoomScaleNormal="75" workbookViewId="0">
      <pane xSplit="2" ySplit="1" topLeftCell="C74" activePane="bottomRight" state="frozen"/>
      <selection activeCell="H20" sqref="H20"/>
      <selection pane="topRight" activeCell="H20" sqref="H20"/>
      <selection pane="bottomLeft" activeCell="H20" sqref="H20"/>
      <selection pane="bottomRight" activeCell="E96" sqref="E96"/>
    </sheetView>
  </sheetViews>
  <sheetFormatPr defaultColWidth="13.375" defaultRowHeight="19.5" customHeight="1"/>
  <cols>
    <col min="1" max="1" width="5.125" style="57" customWidth="1"/>
    <col min="2" max="2" width="14.5" style="59" customWidth="1"/>
    <col min="3" max="3" width="48.875" style="57" customWidth="1"/>
    <col min="4" max="4" width="13.125" style="58" customWidth="1"/>
    <col min="5" max="5" width="46.875" style="279" customWidth="1"/>
    <col min="6" max="6" width="12.625" style="57" customWidth="1"/>
    <col min="7" max="7" width="15.875" style="57" customWidth="1"/>
    <col min="8" max="8" width="11.25" style="59" customWidth="1"/>
    <col min="9" max="9" width="26.25" style="573" customWidth="1"/>
    <col min="10" max="10" width="12.5" style="59" customWidth="1"/>
    <col min="11" max="11" width="13.375" style="57"/>
    <col min="12" max="13" width="15.875" style="57" customWidth="1"/>
    <col min="14" max="14" width="32.125" style="57" customWidth="1"/>
    <col min="15" max="15" width="30.875" style="57" customWidth="1"/>
    <col min="16" max="17" width="23.375" style="57" customWidth="1"/>
    <col min="18" max="18" width="24.625" style="57" customWidth="1"/>
    <col min="19" max="19" width="2.125" style="57" customWidth="1"/>
    <col min="20" max="16384" width="13.375" style="57"/>
  </cols>
  <sheetData>
    <row r="1" spans="1:10" ht="19.5" customHeight="1">
      <c r="A1" s="55" t="s">
        <v>290</v>
      </c>
      <c r="B1" s="55"/>
    </row>
    <row r="2" spans="1:10" s="59" customFormat="1" ht="14.25">
      <c r="A2" s="833" t="s">
        <v>1069</v>
      </c>
      <c r="B2" s="833" t="s">
        <v>291</v>
      </c>
      <c r="C2" s="833" t="s">
        <v>292</v>
      </c>
      <c r="D2" s="836" t="s">
        <v>520</v>
      </c>
      <c r="E2" s="837" t="s">
        <v>293</v>
      </c>
      <c r="F2" s="836" t="s">
        <v>294</v>
      </c>
      <c r="G2" s="836" t="s">
        <v>261</v>
      </c>
      <c r="H2" s="130"/>
      <c r="I2" s="574"/>
      <c r="J2" s="836" t="s">
        <v>295</v>
      </c>
    </row>
    <row r="3" spans="1:10" s="59" customFormat="1" ht="14.25">
      <c r="A3" s="834"/>
      <c r="B3" s="834" t="s">
        <v>222</v>
      </c>
      <c r="C3" s="834" t="s">
        <v>521</v>
      </c>
      <c r="D3" s="834" t="s">
        <v>522</v>
      </c>
      <c r="E3" s="838" t="s">
        <v>523</v>
      </c>
      <c r="F3" s="834" t="s">
        <v>524</v>
      </c>
      <c r="G3" s="840" t="s">
        <v>1070</v>
      </c>
      <c r="H3" s="132" t="s">
        <v>22</v>
      </c>
      <c r="I3" s="575" t="s">
        <v>23</v>
      </c>
      <c r="J3" s="834" t="s">
        <v>1071</v>
      </c>
    </row>
    <row r="4" spans="1:10" s="59" customFormat="1" ht="14.25">
      <c r="A4" s="834"/>
      <c r="B4" s="834"/>
      <c r="C4" s="834"/>
      <c r="D4" s="834"/>
      <c r="E4" s="838"/>
      <c r="F4" s="834" t="s">
        <v>296</v>
      </c>
      <c r="G4" s="840" t="s">
        <v>1072</v>
      </c>
      <c r="H4" s="132" t="s">
        <v>525</v>
      </c>
      <c r="I4" s="575" t="s">
        <v>526</v>
      </c>
      <c r="J4" s="834"/>
    </row>
    <row r="5" spans="1:10" s="59" customFormat="1" ht="14.25">
      <c r="A5" s="835"/>
      <c r="B5" s="835"/>
      <c r="C5" s="835"/>
      <c r="D5" s="835"/>
      <c r="E5" s="839"/>
      <c r="F5" s="835"/>
      <c r="G5" s="841" t="s">
        <v>1073</v>
      </c>
      <c r="H5" s="133"/>
      <c r="I5" s="576"/>
      <c r="J5" s="835"/>
    </row>
    <row r="6" spans="1:10" s="54" customFormat="1" ht="24.95" customHeight="1">
      <c r="A6" s="118">
        <v>1</v>
      </c>
      <c r="B6" s="114" t="s">
        <v>1165</v>
      </c>
      <c r="C6" s="115" t="s">
        <v>1166</v>
      </c>
      <c r="D6" s="116">
        <v>27520</v>
      </c>
      <c r="E6" s="117" t="s">
        <v>1167</v>
      </c>
      <c r="F6" s="135">
        <v>340</v>
      </c>
      <c r="G6" s="135"/>
      <c r="H6" s="114" t="s">
        <v>1168</v>
      </c>
      <c r="I6" s="119" t="s">
        <v>1169</v>
      </c>
      <c r="J6" s="114"/>
    </row>
    <row r="7" spans="1:10" s="54" customFormat="1" ht="24.95" customHeight="1">
      <c r="A7" s="118">
        <v>2</v>
      </c>
      <c r="B7" s="114" t="s">
        <v>1165</v>
      </c>
      <c r="C7" s="115" t="s">
        <v>1170</v>
      </c>
      <c r="D7" s="116">
        <v>36777</v>
      </c>
      <c r="E7" s="117" t="s">
        <v>1171</v>
      </c>
      <c r="F7" s="135">
        <v>320</v>
      </c>
      <c r="G7" s="135"/>
      <c r="H7" s="114" t="s">
        <v>1172</v>
      </c>
      <c r="I7" s="119" t="s">
        <v>1169</v>
      </c>
      <c r="J7" s="114"/>
    </row>
    <row r="8" spans="1:10" s="54" customFormat="1" ht="24.95" customHeight="1">
      <c r="A8" s="118">
        <v>3</v>
      </c>
      <c r="B8" s="114" t="s">
        <v>1173</v>
      </c>
      <c r="C8" s="115" t="s">
        <v>1174</v>
      </c>
      <c r="D8" s="116">
        <v>22685</v>
      </c>
      <c r="E8" s="117" t="s">
        <v>1175</v>
      </c>
      <c r="F8" s="135">
        <v>150</v>
      </c>
      <c r="G8" s="135"/>
      <c r="H8" s="114" t="s">
        <v>1172</v>
      </c>
      <c r="I8" s="119" t="s">
        <v>1169</v>
      </c>
      <c r="J8" s="151"/>
    </row>
    <row r="9" spans="1:10" s="54" customFormat="1" ht="24.95" customHeight="1">
      <c r="A9" s="118">
        <v>4</v>
      </c>
      <c r="B9" s="114" t="s">
        <v>1173</v>
      </c>
      <c r="C9" s="115" t="s">
        <v>1176</v>
      </c>
      <c r="D9" s="116">
        <v>23841</v>
      </c>
      <c r="E9" s="117" t="s">
        <v>1177</v>
      </c>
      <c r="F9" s="135">
        <v>350</v>
      </c>
      <c r="G9" s="135"/>
      <c r="H9" s="114" t="s">
        <v>1178</v>
      </c>
      <c r="I9" s="119" t="s">
        <v>1169</v>
      </c>
      <c r="J9" s="151"/>
    </row>
    <row r="10" spans="1:10" s="54" customFormat="1" ht="24.95" customHeight="1">
      <c r="A10" s="118">
        <v>5</v>
      </c>
      <c r="B10" s="114" t="s">
        <v>1173</v>
      </c>
      <c r="C10" s="115" t="s">
        <v>1179</v>
      </c>
      <c r="D10" s="116">
        <v>24014</v>
      </c>
      <c r="E10" s="117" t="s">
        <v>1180</v>
      </c>
      <c r="F10" s="135">
        <v>300</v>
      </c>
      <c r="G10" s="135"/>
      <c r="H10" s="114" t="s">
        <v>1181</v>
      </c>
      <c r="I10" s="119" t="s">
        <v>1169</v>
      </c>
      <c r="J10" s="151"/>
    </row>
    <row r="11" spans="1:10" s="54" customFormat="1" ht="24.95" customHeight="1">
      <c r="A11" s="118">
        <v>6</v>
      </c>
      <c r="B11" s="114" t="s">
        <v>1173</v>
      </c>
      <c r="C11" s="115" t="s">
        <v>1182</v>
      </c>
      <c r="D11" s="116">
        <v>26950</v>
      </c>
      <c r="E11" s="117" t="s">
        <v>1183</v>
      </c>
      <c r="F11" s="135">
        <v>400</v>
      </c>
      <c r="G11" s="135"/>
      <c r="H11" s="114" t="s">
        <v>1178</v>
      </c>
      <c r="I11" s="119" t="s">
        <v>1169</v>
      </c>
      <c r="J11" s="151"/>
    </row>
    <row r="12" spans="1:10" s="54" customFormat="1" ht="24.95" customHeight="1">
      <c r="A12" s="118">
        <v>7</v>
      </c>
      <c r="B12" s="114" t="s">
        <v>1184</v>
      </c>
      <c r="C12" s="115" t="s">
        <v>498</v>
      </c>
      <c r="D12" s="116">
        <v>38285</v>
      </c>
      <c r="E12" s="117" t="s">
        <v>499</v>
      </c>
      <c r="F12" s="135">
        <v>80</v>
      </c>
      <c r="G12" s="135"/>
      <c r="H12" s="114" t="s">
        <v>500</v>
      </c>
      <c r="I12" s="119" t="s">
        <v>1074</v>
      </c>
      <c r="J12" s="114"/>
    </row>
    <row r="13" spans="1:10" s="54" customFormat="1" ht="24.95" customHeight="1">
      <c r="A13" s="118">
        <v>8</v>
      </c>
      <c r="B13" s="114" t="s">
        <v>1184</v>
      </c>
      <c r="C13" s="115" t="s">
        <v>1185</v>
      </c>
      <c r="D13" s="116">
        <v>41143</v>
      </c>
      <c r="E13" s="117" t="s">
        <v>1186</v>
      </c>
      <c r="F13" s="135">
        <v>200</v>
      </c>
      <c r="G13" s="135"/>
      <c r="H13" s="114" t="s">
        <v>500</v>
      </c>
      <c r="I13" s="119" t="s">
        <v>1187</v>
      </c>
      <c r="J13" s="114"/>
    </row>
    <row r="14" spans="1:10" s="54" customFormat="1" ht="24.95" customHeight="1">
      <c r="A14" s="118">
        <v>9</v>
      </c>
      <c r="B14" s="114" t="s">
        <v>501</v>
      </c>
      <c r="C14" s="115" t="s">
        <v>502</v>
      </c>
      <c r="D14" s="116">
        <v>20758</v>
      </c>
      <c r="E14" s="117" t="s">
        <v>503</v>
      </c>
      <c r="F14" s="135">
        <v>420</v>
      </c>
      <c r="G14" s="135"/>
      <c r="H14" s="114" t="s">
        <v>504</v>
      </c>
      <c r="I14" s="119" t="s">
        <v>119</v>
      </c>
      <c r="J14" s="114"/>
    </row>
    <row r="15" spans="1:10" s="54" customFormat="1" ht="24.95" customHeight="1">
      <c r="A15" s="118">
        <v>10</v>
      </c>
      <c r="B15" s="114" t="s">
        <v>501</v>
      </c>
      <c r="C15" s="115" t="s">
        <v>505</v>
      </c>
      <c r="D15" s="116">
        <v>25225</v>
      </c>
      <c r="E15" s="117" t="s">
        <v>506</v>
      </c>
      <c r="F15" s="135">
        <v>72</v>
      </c>
      <c r="G15" s="135"/>
      <c r="H15" s="114" t="s">
        <v>504</v>
      </c>
      <c r="I15" s="119" t="s">
        <v>118</v>
      </c>
      <c r="J15" s="114"/>
    </row>
    <row r="16" spans="1:10" s="54" customFormat="1" ht="24.95" customHeight="1">
      <c r="A16" s="118">
        <v>11</v>
      </c>
      <c r="B16" s="114" t="s">
        <v>501</v>
      </c>
      <c r="C16" s="115" t="s">
        <v>507</v>
      </c>
      <c r="D16" s="116">
        <v>32777</v>
      </c>
      <c r="E16" s="117" t="s">
        <v>503</v>
      </c>
      <c r="F16" s="135">
        <v>510</v>
      </c>
      <c r="G16" s="135"/>
      <c r="H16" s="114" t="s">
        <v>504</v>
      </c>
      <c r="I16" s="119" t="s">
        <v>119</v>
      </c>
      <c r="J16" s="114"/>
    </row>
    <row r="17" spans="1:10" s="54" customFormat="1" ht="24.95" customHeight="1">
      <c r="A17" s="118">
        <v>12</v>
      </c>
      <c r="B17" s="114" t="s">
        <v>501</v>
      </c>
      <c r="C17" s="115" t="s">
        <v>508</v>
      </c>
      <c r="D17" s="116">
        <v>32812</v>
      </c>
      <c r="E17" s="117" t="s">
        <v>503</v>
      </c>
      <c r="F17" s="135">
        <v>240</v>
      </c>
      <c r="G17" s="135"/>
      <c r="H17" s="114" t="s">
        <v>504</v>
      </c>
      <c r="I17" s="119" t="s">
        <v>119</v>
      </c>
      <c r="J17" s="114"/>
    </row>
    <row r="18" spans="1:10" s="54" customFormat="1" ht="24.95" customHeight="1">
      <c r="A18" s="118">
        <v>13</v>
      </c>
      <c r="B18" s="114" t="s">
        <v>501</v>
      </c>
      <c r="C18" s="115" t="s">
        <v>509</v>
      </c>
      <c r="D18" s="116">
        <v>35654</v>
      </c>
      <c r="E18" s="117" t="s">
        <v>510</v>
      </c>
      <c r="F18" s="135">
        <v>90</v>
      </c>
      <c r="G18" s="135"/>
      <c r="H18" s="114" t="s">
        <v>504</v>
      </c>
      <c r="I18" s="119" t="s">
        <v>118</v>
      </c>
      <c r="J18" s="114"/>
    </row>
    <row r="19" spans="1:10" s="54" customFormat="1" ht="24.95" customHeight="1">
      <c r="A19" s="118">
        <v>14</v>
      </c>
      <c r="B19" s="114" t="s">
        <v>511</v>
      </c>
      <c r="C19" s="115" t="s">
        <v>512</v>
      </c>
      <c r="D19" s="116">
        <v>22813</v>
      </c>
      <c r="E19" s="117" t="s">
        <v>503</v>
      </c>
      <c r="F19" s="135">
        <v>230</v>
      </c>
      <c r="G19" s="135"/>
      <c r="H19" s="114" t="s">
        <v>513</v>
      </c>
      <c r="I19" s="119" t="s">
        <v>118</v>
      </c>
      <c r="J19" s="114"/>
    </row>
    <row r="20" spans="1:10" s="54" customFormat="1" ht="24.95" customHeight="1">
      <c r="A20" s="118">
        <v>15</v>
      </c>
      <c r="B20" s="114" t="s">
        <v>514</v>
      </c>
      <c r="C20" s="115" t="s">
        <v>515</v>
      </c>
      <c r="D20" s="116">
        <v>35117</v>
      </c>
      <c r="E20" s="117" t="s">
        <v>516</v>
      </c>
      <c r="F20" s="135">
        <v>56</v>
      </c>
      <c r="G20" s="135"/>
      <c r="H20" s="114" t="s">
        <v>504</v>
      </c>
      <c r="I20" s="119" t="s">
        <v>119</v>
      </c>
      <c r="J20" s="114"/>
    </row>
    <row r="21" spans="1:10" s="54" customFormat="1" ht="24.95" customHeight="1">
      <c r="A21" s="118">
        <v>16</v>
      </c>
      <c r="B21" s="114" t="s">
        <v>514</v>
      </c>
      <c r="C21" s="115" t="s">
        <v>1188</v>
      </c>
      <c r="D21" s="116">
        <v>43105</v>
      </c>
      <c r="E21" s="117" t="s">
        <v>1189</v>
      </c>
      <c r="F21" s="135">
        <v>39</v>
      </c>
      <c r="G21" s="135">
        <v>29</v>
      </c>
      <c r="H21" s="114" t="s">
        <v>504</v>
      </c>
      <c r="I21" s="119" t="s">
        <v>119</v>
      </c>
      <c r="J21" s="114"/>
    </row>
    <row r="22" spans="1:10" s="54" customFormat="1" ht="24.95" customHeight="1">
      <c r="A22" s="118">
        <v>17</v>
      </c>
      <c r="B22" s="114" t="s">
        <v>595</v>
      </c>
      <c r="C22" s="134" t="s">
        <v>517</v>
      </c>
      <c r="D22" s="116">
        <v>26635</v>
      </c>
      <c r="E22" s="280" t="s">
        <v>518</v>
      </c>
      <c r="F22" s="135">
        <v>180</v>
      </c>
      <c r="G22" s="135">
        <v>30</v>
      </c>
      <c r="H22" s="114" t="s">
        <v>519</v>
      </c>
      <c r="I22" s="119" t="s">
        <v>119</v>
      </c>
      <c r="J22" s="150"/>
    </row>
    <row r="23" spans="1:10" s="54" customFormat="1" ht="24.95" customHeight="1">
      <c r="A23" s="118">
        <v>18</v>
      </c>
      <c r="B23" s="119" t="s">
        <v>18</v>
      </c>
      <c r="C23" s="117" t="s">
        <v>1190</v>
      </c>
      <c r="D23" s="152">
        <v>31212</v>
      </c>
      <c r="E23" s="117" t="s">
        <v>1191</v>
      </c>
      <c r="F23" s="277">
        <v>200</v>
      </c>
      <c r="G23" s="277">
        <v>35</v>
      </c>
      <c r="H23" s="119" t="s">
        <v>1192</v>
      </c>
      <c r="I23" s="119" t="s">
        <v>1193</v>
      </c>
      <c r="J23" s="119"/>
    </row>
    <row r="24" spans="1:10" s="54" customFormat="1" ht="24.95" customHeight="1">
      <c r="A24" s="118">
        <v>19</v>
      </c>
      <c r="B24" s="119" t="s">
        <v>1194</v>
      </c>
      <c r="C24" s="117" t="s">
        <v>1195</v>
      </c>
      <c r="D24" s="152">
        <v>30210</v>
      </c>
      <c r="E24" s="117" t="s">
        <v>1196</v>
      </c>
      <c r="F24" s="277">
        <v>80</v>
      </c>
      <c r="G24" s="277"/>
      <c r="H24" s="119" t="s">
        <v>1197</v>
      </c>
      <c r="I24" s="119" t="s">
        <v>1198</v>
      </c>
      <c r="J24" s="119"/>
    </row>
    <row r="25" spans="1:10" s="54" customFormat="1" ht="24.95" customHeight="1">
      <c r="A25" s="118">
        <v>20</v>
      </c>
      <c r="B25" s="119" t="s">
        <v>1194</v>
      </c>
      <c r="C25" s="117" t="s">
        <v>1199</v>
      </c>
      <c r="D25" s="152">
        <v>35667</v>
      </c>
      <c r="E25" s="117" t="s">
        <v>1200</v>
      </c>
      <c r="F25" s="277">
        <v>300</v>
      </c>
      <c r="G25" s="277"/>
      <c r="H25" s="119" t="s">
        <v>1197</v>
      </c>
      <c r="I25" s="119" t="s">
        <v>1198</v>
      </c>
      <c r="J25" s="119"/>
    </row>
    <row r="26" spans="1:10" s="54" customFormat="1" ht="24.95" customHeight="1">
      <c r="A26" s="118">
        <v>21</v>
      </c>
      <c r="B26" s="114" t="s">
        <v>378</v>
      </c>
      <c r="C26" s="115" t="s">
        <v>209</v>
      </c>
      <c r="D26" s="116">
        <v>29507</v>
      </c>
      <c r="E26" s="117" t="s">
        <v>210</v>
      </c>
      <c r="F26" s="135">
        <v>50</v>
      </c>
      <c r="G26" s="135">
        <v>12</v>
      </c>
      <c r="H26" s="114" t="s">
        <v>274</v>
      </c>
      <c r="I26" s="119" t="s">
        <v>31</v>
      </c>
      <c r="J26" s="114" t="s">
        <v>276</v>
      </c>
    </row>
    <row r="27" spans="1:10" s="54" customFormat="1" ht="24.95" customHeight="1">
      <c r="A27" s="118">
        <v>22</v>
      </c>
      <c r="B27" s="114" t="s">
        <v>378</v>
      </c>
      <c r="C27" s="115" t="s">
        <v>209</v>
      </c>
      <c r="D27" s="116">
        <v>35872</v>
      </c>
      <c r="E27" s="117" t="s">
        <v>211</v>
      </c>
      <c r="F27" s="135">
        <v>60</v>
      </c>
      <c r="G27" s="135">
        <v>12</v>
      </c>
      <c r="H27" s="114" t="s">
        <v>333</v>
      </c>
      <c r="I27" s="119" t="s">
        <v>212</v>
      </c>
      <c r="J27" s="114" t="s">
        <v>276</v>
      </c>
    </row>
    <row r="28" spans="1:10" s="54" customFormat="1" ht="24.95" customHeight="1">
      <c r="A28" s="118">
        <v>23</v>
      </c>
      <c r="B28" s="114" t="s">
        <v>378</v>
      </c>
      <c r="C28" s="115" t="s">
        <v>209</v>
      </c>
      <c r="D28" s="116">
        <v>36843</v>
      </c>
      <c r="E28" s="117" t="s">
        <v>213</v>
      </c>
      <c r="F28" s="135">
        <v>65</v>
      </c>
      <c r="G28" s="135">
        <v>14</v>
      </c>
      <c r="H28" s="114" t="s">
        <v>333</v>
      </c>
      <c r="I28" s="119" t="s">
        <v>214</v>
      </c>
      <c r="J28" s="114" t="s">
        <v>276</v>
      </c>
    </row>
    <row r="29" spans="1:10" s="54" customFormat="1" ht="24.95" customHeight="1">
      <c r="A29" s="118">
        <v>24</v>
      </c>
      <c r="B29" s="114" t="s">
        <v>378</v>
      </c>
      <c r="C29" s="115" t="s">
        <v>209</v>
      </c>
      <c r="D29" s="116">
        <v>39317</v>
      </c>
      <c r="E29" s="117" t="s">
        <v>215</v>
      </c>
      <c r="F29" s="135">
        <v>50</v>
      </c>
      <c r="G29" s="135">
        <v>10</v>
      </c>
      <c r="H29" s="114" t="s">
        <v>333</v>
      </c>
      <c r="I29" s="119" t="s">
        <v>212</v>
      </c>
      <c r="J29" s="118" t="s">
        <v>276</v>
      </c>
    </row>
    <row r="30" spans="1:10" s="54" customFormat="1" ht="24.95" customHeight="1">
      <c r="A30" s="118">
        <v>25</v>
      </c>
      <c r="B30" s="114" t="s">
        <v>527</v>
      </c>
      <c r="C30" s="115" t="s">
        <v>528</v>
      </c>
      <c r="D30" s="116">
        <v>34474</v>
      </c>
      <c r="E30" s="117" t="s">
        <v>762</v>
      </c>
      <c r="F30" s="135">
        <v>1000</v>
      </c>
      <c r="G30" s="135"/>
      <c r="H30" s="114" t="s">
        <v>333</v>
      </c>
      <c r="I30" s="119" t="s">
        <v>31</v>
      </c>
      <c r="J30" s="114" t="s">
        <v>276</v>
      </c>
    </row>
    <row r="31" spans="1:10" s="54" customFormat="1" ht="24.95" customHeight="1">
      <c r="A31" s="118">
        <v>26</v>
      </c>
      <c r="B31" s="114" t="s">
        <v>1201</v>
      </c>
      <c r="C31" s="115" t="s">
        <v>1202</v>
      </c>
      <c r="D31" s="116">
        <v>35027</v>
      </c>
      <c r="E31" s="117" t="s">
        <v>1203</v>
      </c>
      <c r="F31" s="135">
        <v>330</v>
      </c>
      <c r="G31" s="135"/>
      <c r="H31" s="114" t="s">
        <v>1204</v>
      </c>
      <c r="I31" s="119" t="s">
        <v>1205</v>
      </c>
      <c r="J31" s="114"/>
    </row>
    <row r="32" spans="1:10" s="54" customFormat="1" ht="24.95" customHeight="1">
      <c r="A32" s="118">
        <v>27</v>
      </c>
      <c r="B32" s="114" t="s">
        <v>1206</v>
      </c>
      <c r="C32" s="115" t="s">
        <v>1207</v>
      </c>
      <c r="D32" s="116">
        <v>26132</v>
      </c>
      <c r="E32" s="117" t="s">
        <v>1208</v>
      </c>
      <c r="F32" s="135">
        <v>60</v>
      </c>
      <c r="G32" s="135">
        <v>3</v>
      </c>
      <c r="H32" s="114" t="s">
        <v>1209</v>
      </c>
      <c r="I32" s="119" t="s">
        <v>1205</v>
      </c>
      <c r="J32" s="118" t="s">
        <v>1210</v>
      </c>
    </row>
    <row r="33" spans="1:10" s="54" customFormat="1" ht="24.95" customHeight="1">
      <c r="A33" s="118">
        <v>28</v>
      </c>
      <c r="B33" s="114" t="s">
        <v>1206</v>
      </c>
      <c r="C33" s="115" t="s">
        <v>1207</v>
      </c>
      <c r="D33" s="116">
        <v>26840</v>
      </c>
      <c r="E33" s="117" t="s">
        <v>1211</v>
      </c>
      <c r="F33" s="135">
        <v>97</v>
      </c>
      <c r="G33" s="135">
        <v>37</v>
      </c>
      <c r="H33" s="114" t="s">
        <v>1209</v>
      </c>
      <c r="I33" s="119" t="s">
        <v>1193</v>
      </c>
      <c r="J33" s="114" t="s">
        <v>1210</v>
      </c>
    </row>
    <row r="34" spans="1:10" s="54" customFormat="1" ht="24.95" customHeight="1">
      <c r="A34" s="118">
        <v>29</v>
      </c>
      <c r="B34" s="114" t="s">
        <v>1206</v>
      </c>
      <c r="C34" s="115" t="s">
        <v>1207</v>
      </c>
      <c r="D34" s="116">
        <v>28992</v>
      </c>
      <c r="E34" s="117" t="s">
        <v>1212</v>
      </c>
      <c r="F34" s="135">
        <v>73</v>
      </c>
      <c r="G34" s="135">
        <v>20</v>
      </c>
      <c r="H34" s="114" t="s">
        <v>1209</v>
      </c>
      <c r="I34" s="119" t="s">
        <v>1193</v>
      </c>
      <c r="J34" s="114" t="s">
        <v>1210</v>
      </c>
    </row>
    <row r="35" spans="1:10" s="54" customFormat="1" ht="24.95" customHeight="1">
      <c r="A35" s="118">
        <v>30</v>
      </c>
      <c r="B35" s="114" t="s">
        <v>597</v>
      </c>
      <c r="C35" s="115" t="s">
        <v>1213</v>
      </c>
      <c r="D35" s="116">
        <v>28678</v>
      </c>
      <c r="E35" s="117" t="s">
        <v>1214</v>
      </c>
      <c r="F35" s="135">
        <v>250</v>
      </c>
      <c r="G35" s="135"/>
      <c r="H35" s="114" t="s">
        <v>529</v>
      </c>
      <c r="I35" s="119" t="s">
        <v>119</v>
      </c>
      <c r="J35" s="114"/>
    </row>
    <row r="36" spans="1:10" s="54" customFormat="1" ht="24.95" customHeight="1">
      <c r="A36" s="118">
        <v>31</v>
      </c>
      <c r="B36" s="114" t="s">
        <v>597</v>
      </c>
      <c r="C36" s="115" t="s">
        <v>1215</v>
      </c>
      <c r="D36" s="116">
        <v>31999</v>
      </c>
      <c r="E36" s="117" t="s">
        <v>1216</v>
      </c>
      <c r="F36" s="135">
        <v>330</v>
      </c>
      <c r="G36" s="135"/>
      <c r="H36" s="114" t="s">
        <v>513</v>
      </c>
      <c r="I36" s="119" t="s">
        <v>119</v>
      </c>
      <c r="J36" s="114"/>
    </row>
    <row r="37" spans="1:10" s="54" customFormat="1" ht="24.95" customHeight="1">
      <c r="A37" s="118">
        <v>32</v>
      </c>
      <c r="B37" s="114" t="s">
        <v>597</v>
      </c>
      <c r="C37" s="115" t="s">
        <v>537</v>
      </c>
      <c r="D37" s="116">
        <v>32232</v>
      </c>
      <c r="E37" s="117" t="s">
        <v>1217</v>
      </c>
      <c r="F37" s="135">
        <v>300</v>
      </c>
      <c r="G37" s="135"/>
      <c r="H37" s="114" t="s">
        <v>513</v>
      </c>
      <c r="I37" s="119" t="s">
        <v>119</v>
      </c>
      <c r="J37" s="114"/>
    </row>
    <row r="38" spans="1:10" s="54" customFormat="1" ht="24.95" customHeight="1">
      <c r="A38" s="118">
        <v>33</v>
      </c>
      <c r="B38" s="114" t="s">
        <v>597</v>
      </c>
      <c r="C38" s="115" t="s">
        <v>1218</v>
      </c>
      <c r="D38" s="116">
        <v>40577</v>
      </c>
      <c r="E38" s="117" t="s">
        <v>1219</v>
      </c>
      <c r="F38" s="135">
        <v>74</v>
      </c>
      <c r="G38" s="135"/>
      <c r="H38" s="114" t="s">
        <v>1172</v>
      </c>
      <c r="I38" s="119" t="s">
        <v>1187</v>
      </c>
      <c r="J38" s="114"/>
    </row>
    <row r="39" spans="1:10" s="54" customFormat="1" ht="24.95" customHeight="1">
      <c r="A39" s="118">
        <v>34</v>
      </c>
      <c r="B39" s="114" t="s">
        <v>262</v>
      </c>
      <c r="C39" s="115" t="s">
        <v>539</v>
      </c>
      <c r="D39" s="116">
        <v>28031</v>
      </c>
      <c r="E39" s="117" t="s">
        <v>540</v>
      </c>
      <c r="F39" s="135">
        <v>65</v>
      </c>
      <c r="G39" s="135"/>
      <c r="H39" s="114" t="s">
        <v>513</v>
      </c>
      <c r="I39" s="119" t="s">
        <v>119</v>
      </c>
      <c r="J39" s="114" t="s">
        <v>541</v>
      </c>
    </row>
    <row r="40" spans="1:10" s="54" customFormat="1" ht="24.95" customHeight="1">
      <c r="A40" s="118">
        <v>35</v>
      </c>
      <c r="B40" s="114" t="s">
        <v>262</v>
      </c>
      <c r="C40" s="115" t="s">
        <v>538</v>
      </c>
      <c r="D40" s="116">
        <v>32594</v>
      </c>
      <c r="E40" s="117" t="s">
        <v>279</v>
      </c>
      <c r="F40" s="135">
        <v>75</v>
      </c>
      <c r="G40" s="135"/>
      <c r="H40" s="114" t="s">
        <v>529</v>
      </c>
      <c r="I40" s="119" t="s">
        <v>119</v>
      </c>
      <c r="J40" s="114"/>
    </row>
    <row r="41" spans="1:10" s="54" customFormat="1" ht="24.95" customHeight="1">
      <c r="A41" s="118">
        <v>36</v>
      </c>
      <c r="B41" s="114" t="s">
        <v>262</v>
      </c>
      <c r="C41" s="115" t="s">
        <v>1220</v>
      </c>
      <c r="D41" s="116">
        <v>40494</v>
      </c>
      <c r="E41" s="117" t="s">
        <v>1221</v>
      </c>
      <c r="F41" s="135">
        <v>150</v>
      </c>
      <c r="G41" s="135"/>
      <c r="H41" s="114" t="s">
        <v>1222</v>
      </c>
      <c r="I41" s="119" t="s">
        <v>1223</v>
      </c>
      <c r="J41" s="114"/>
    </row>
    <row r="42" spans="1:10" s="54" customFormat="1" ht="24.95" customHeight="1">
      <c r="A42" s="118">
        <v>37</v>
      </c>
      <c r="B42" s="114" t="s">
        <v>1224</v>
      </c>
      <c r="C42" s="115" t="s">
        <v>1225</v>
      </c>
      <c r="D42" s="116">
        <v>33547</v>
      </c>
      <c r="E42" s="117" t="s">
        <v>1226</v>
      </c>
      <c r="F42" s="135">
        <v>200</v>
      </c>
      <c r="G42" s="135"/>
      <c r="H42" s="114" t="s">
        <v>1178</v>
      </c>
      <c r="I42" s="119" t="s">
        <v>1169</v>
      </c>
      <c r="J42" s="114"/>
    </row>
    <row r="43" spans="1:10" s="54" customFormat="1" ht="24.95" customHeight="1">
      <c r="A43" s="118">
        <v>38</v>
      </c>
      <c r="B43" s="131" t="s">
        <v>1227</v>
      </c>
      <c r="C43" s="153" t="s">
        <v>1228</v>
      </c>
      <c r="D43" s="154">
        <v>36095</v>
      </c>
      <c r="E43" s="281" t="s">
        <v>1229</v>
      </c>
      <c r="F43" s="278">
        <v>80</v>
      </c>
      <c r="G43" s="135"/>
      <c r="H43" s="131" t="s">
        <v>1172</v>
      </c>
      <c r="I43" s="574" t="s">
        <v>1169</v>
      </c>
      <c r="J43" s="131"/>
    </row>
    <row r="44" spans="1:10" s="54" customFormat="1" ht="24.95" customHeight="1">
      <c r="A44" s="118">
        <v>39</v>
      </c>
      <c r="B44" s="114" t="s">
        <v>1227</v>
      </c>
      <c r="C44" s="115" t="s">
        <v>1230</v>
      </c>
      <c r="D44" s="116">
        <v>41585</v>
      </c>
      <c r="E44" s="117" t="s">
        <v>1231</v>
      </c>
      <c r="F44" s="135">
        <v>160</v>
      </c>
      <c r="G44" s="135"/>
      <c r="H44" s="114" t="s">
        <v>1232</v>
      </c>
      <c r="I44" s="119" t="s">
        <v>1233</v>
      </c>
      <c r="J44" s="114"/>
    </row>
    <row r="45" spans="1:10" s="54" customFormat="1" ht="24.95" customHeight="1">
      <c r="A45" s="118">
        <v>40</v>
      </c>
      <c r="B45" s="114" t="s">
        <v>483</v>
      </c>
      <c r="C45" s="115" t="s">
        <v>1234</v>
      </c>
      <c r="D45" s="116">
        <v>39750</v>
      </c>
      <c r="E45" s="117" t="s">
        <v>1235</v>
      </c>
      <c r="F45" s="135">
        <v>172</v>
      </c>
      <c r="G45" s="135"/>
      <c r="H45" s="114" t="s">
        <v>278</v>
      </c>
      <c r="I45" s="119" t="s">
        <v>264</v>
      </c>
      <c r="J45" s="114"/>
    </row>
    <row r="46" spans="1:10" s="54" customFormat="1" ht="24.95" customHeight="1">
      <c r="A46" s="118">
        <v>41</v>
      </c>
      <c r="B46" s="114" t="s">
        <v>483</v>
      </c>
      <c r="C46" s="115" t="s">
        <v>280</v>
      </c>
      <c r="D46" s="116">
        <v>32168</v>
      </c>
      <c r="E46" s="117" t="s">
        <v>1236</v>
      </c>
      <c r="F46" s="135">
        <v>98</v>
      </c>
      <c r="G46" s="135"/>
      <c r="H46" s="114" t="s">
        <v>277</v>
      </c>
      <c r="I46" s="119" t="s">
        <v>275</v>
      </c>
      <c r="J46" s="114"/>
    </row>
    <row r="47" spans="1:10" s="54" customFormat="1" ht="24.95" customHeight="1">
      <c r="A47" s="118">
        <v>42</v>
      </c>
      <c r="B47" s="114" t="s">
        <v>483</v>
      </c>
      <c r="C47" s="115" t="s">
        <v>282</v>
      </c>
      <c r="D47" s="116">
        <v>36091</v>
      </c>
      <c r="E47" s="117" t="s">
        <v>273</v>
      </c>
      <c r="F47" s="135">
        <v>215</v>
      </c>
      <c r="G47" s="135"/>
      <c r="H47" s="114" t="s">
        <v>277</v>
      </c>
      <c r="I47" s="119" t="s">
        <v>281</v>
      </c>
      <c r="J47" s="114"/>
    </row>
    <row r="48" spans="1:10" s="54" customFormat="1" ht="24.95" customHeight="1">
      <c r="A48" s="118">
        <v>43</v>
      </c>
      <c r="B48" s="114" t="s">
        <v>483</v>
      </c>
      <c r="C48" s="115" t="s">
        <v>1237</v>
      </c>
      <c r="D48" s="116">
        <v>42082</v>
      </c>
      <c r="E48" s="117" t="s">
        <v>273</v>
      </c>
      <c r="F48" s="135">
        <v>450</v>
      </c>
      <c r="G48" s="135"/>
      <c r="H48" s="114" t="s">
        <v>1238</v>
      </c>
      <c r="I48" s="119" t="s">
        <v>1239</v>
      </c>
      <c r="J48" s="114"/>
    </row>
    <row r="49" spans="1:10" s="54" customFormat="1" ht="24.95" customHeight="1">
      <c r="A49" s="118">
        <v>44</v>
      </c>
      <c r="B49" s="114" t="s">
        <v>483</v>
      </c>
      <c r="C49" s="115" t="s">
        <v>1240</v>
      </c>
      <c r="D49" s="116">
        <v>38385</v>
      </c>
      <c r="E49" s="117" t="s">
        <v>273</v>
      </c>
      <c r="F49" s="135">
        <v>100</v>
      </c>
      <c r="G49" s="135"/>
      <c r="H49" s="114" t="s">
        <v>1238</v>
      </c>
      <c r="I49" s="119" t="s">
        <v>1239</v>
      </c>
      <c r="J49" s="114"/>
    </row>
    <row r="50" spans="1:10" s="54" customFormat="1" ht="24.95" customHeight="1">
      <c r="A50" s="118">
        <v>45</v>
      </c>
      <c r="B50" s="114" t="s">
        <v>386</v>
      </c>
      <c r="C50" s="115" t="s">
        <v>1241</v>
      </c>
      <c r="D50" s="116">
        <v>34418</v>
      </c>
      <c r="E50" s="117" t="s">
        <v>1242</v>
      </c>
      <c r="F50" s="135">
        <v>50</v>
      </c>
      <c r="G50" s="135">
        <v>60</v>
      </c>
      <c r="H50" s="114" t="s">
        <v>277</v>
      </c>
      <c r="I50" s="119" t="s">
        <v>275</v>
      </c>
      <c r="J50" s="114"/>
    </row>
    <row r="51" spans="1:10" s="54" customFormat="1" ht="24.95" customHeight="1">
      <c r="A51" s="118">
        <v>46</v>
      </c>
      <c r="B51" s="114" t="s">
        <v>483</v>
      </c>
      <c r="C51" s="115" t="s">
        <v>1243</v>
      </c>
      <c r="D51" s="116">
        <v>41268</v>
      </c>
      <c r="E51" s="117" t="s">
        <v>1244</v>
      </c>
      <c r="F51" s="135">
        <v>255</v>
      </c>
      <c r="G51" s="135"/>
      <c r="H51" s="114" t="s">
        <v>1245</v>
      </c>
      <c r="I51" s="119" t="s">
        <v>1246</v>
      </c>
      <c r="J51" s="118"/>
    </row>
    <row r="52" spans="1:10" s="54" customFormat="1" ht="24.95" customHeight="1">
      <c r="A52" s="118">
        <v>47</v>
      </c>
      <c r="B52" s="114" t="s">
        <v>483</v>
      </c>
      <c r="C52" s="115" t="s">
        <v>283</v>
      </c>
      <c r="D52" s="116">
        <v>33906</v>
      </c>
      <c r="E52" s="117" t="s">
        <v>1076</v>
      </c>
      <c r="F52" s="135">
        <v>200</v>
      </c>
      <c r="G52" s="135"/>
      <c r="H52" s="114" t="s">
        <v>1247</v>
      </c>
      <c r="I52" s="119" t="s">
        <v>1077</v>
      </c>
      <c r="J52" s="114"/>
    </row>
    <row r="53" spans="1:10" s="54" customFormat="1" ht="24.95" customHeight="1">
      <c r="A53" s="118">
        <v>48</v>
      </c>
      <c r="B53" s="114" t="s">
        <v>483</v>
      </c>
      <c r="C53" s="115" t="s">
        <v>7</v>
      </c>
      <c r="D53" s="116">
        <v>37291</v>
      </c>
      <c r="E53" s="117" t="s">
        <v>1078</v>
      </c>
      <c r="F53" s="135">
        <v>370</v>
      </c>
      <c r="G53" s="135"/>
      <c r="H53" s="114" t="s">
        <v>277</v>
      </c>
      <c r="I53" s="119" t="s">
        <v>1079</v>
      </c>
      <c r="J53" s="114"/>
    </row>
    <row r="54" spans="1:10" s="54" customFormat="1" ht="24.95" customHeight="1">
      <c r="A54" s="118">
        <v>49</v>
      </c>
      <c r="B54" s="114" t="s">
        <v>483</v>
      </c>
      <c r="C54" s="115" t="s">
        <v>8</v>
      </c>
      <c r="D54" s="116">
        <v>38531</v>
      </c>
      <c r="E54" s="117" t="s">
        <v>1080</v>
      </c>
      <c r="F54" s="135">
        <v>180</v>
      </c>
      <c r="G54" s="135"/>
      <c r="H54" s="114" t="s">
        <v>497</v>
      </c>
      <c r="I54" s="119" t="s">
        <v>1248</v>
      </c>
      <c r="J54" s="114"/>
    </row>
    <row r="55" spans="1:10" s="54" customFormat="1" ht="24.95" customHeight="1">
      <c r="A55" s="118">
        <v>50</v>
      </c>
      <c r="B55" s="114" t="s">
        <v>386</v>
      </c>
      <c r="C55" s="115" t="s">
        <v>285</v>
      </c>
      <c r="D55" s="116">
        <v>27794</v>
      </c>
      <c r="E55" s="117" t="s">
        <v>286</v>
      </c>
      <c r="F55" s="135">
        <v>90</v>
      </c>
      <c r="G55" s="135"/>
      <c r="H55" s="114" t="s">
        <v>277</v>
      </c>
      <c r="I55" s="119" t="s">
        <v>275</v>
      </c>
      <c r="J55" s="114"/>
    </row>
    <row r="56" spans="1:10" s="54" customFormat="1" ht="24.95" customHeight="1">
      <c r="A56" s="118">
        <v>51</v>
      </c>
      <c r="B56" s="114" t="s">
        <v>386</v>
      </c>
      <c r="C56" s="115" t="s">
        <v>287</v>
      </c>
      <c r="D56" s="116">
        <v>30687</v>
      </c>
      <c r="E56" s="117" t="s">
        <v>288</v>
      </c>
      <c r="F56" s="135">
        <v>400</v>
      </c>
      <c r="G56" s="135"/>
      <c r="H56" s="114" t="s">
        <v>277</v>
      </c>
      <c r="I56" s="119" t="s">
        <v>284</v>
      </c>
      <c r="J56" s="114"/>
    </row>
    <row r="57" spans="1:10" s="54" customFormat="1" ht="24.95" customHeight="1">
      <c r="A57" s="118">
        <v>52</v>
      </c>
      <c r="B57" s="114" t="s">
        <v>386</v>
      </c>
      <c r="C57" s="115" t="s">
        <v>287</v>
      </c>
      <c r="D57" s="116">
        <v>36980</v>
      </c>
      <c r="E57" s="117" t="s">
        <v>289</v>
      </c>
      <c r="F57" s="135">
        <v>253</v>
      </c>
      <c r="G57" s="135"/>
      <c r="H57" s="114" t="s">
        <v>277</v>
      </c>
      <c r="I57" s="119" t="s">
        <v>284</v>
      </c>
      <c r="J57" s="114"/>
    </row>
    <row r="58" spans="1:10" s="54" customFormat="1" ht="24.95" customHeight="1">
      <c r="A58" s="118">
        <v>53</v>
      </c>
      <c r="B58" s="114" t="s">
        <v>386</v>
      </c>
      <c r="C58" s="115" t="s">
        <v>1249</v>
      </c>
      <c r="D58" s="116">
        <v>39561</v>
      </c>
      <c r="E58" s="117" t="s">
        <v>273</v>
      </c>
      <c r="F58" s="135">
        <v>60</v>
      </c>
      <c r="G58" s="135"/>
      <c r="H58" s="114" t="s">
        <v>277</v>
      </c>
      <c r="I58" s="119" t="s">
        <v>284</v>
      </c>
      <c r="J58" s="114"/>
    </row>
    <row r="59" spans="1:10" s="54" customFormat="1" ht="24.95" customHeight="1">
      <c r="A59" s="118">
        <v>54</v>
      </c>
      <c r="B59" s="114" t="s">
        <v>386</v>
      </c>
      <c r="C59" s="115" t="s">
        <v>1250</v>
      </c>
      <c r="D59" s="116">
        <v>40788</v>
      </c>
      <c r="E59" s="117" t="s">
        <v>273</v>
      </c>
      <c r="F59" s="135">
        <v>215</v>
      </c>
      <c r="G59" s="135"/>
      <c r="H59" s="114" t="s">
        <v>277</v>
      </c>
      <c r="I59" s="119" t="s">
        <v>1251</v>
      </c>
      <c r="J59" s="114"/>
    </row>
    <row r="60" spans="1:10" s="54" customFormat="1" ht="24.95" customHeight="1">
      <c r="A60" s="118">
        <v>55</v>
      </c>
      <c r="B60" s="114" t="s">
        <v>598</v>
      </c>
      <c r="C60" s="115" t="s">
        <v>13</v>
      </c>
      <c r="D60" s="116">
        <v>40625</v>
      </c>
      <c r="E60" s="117" t="s">
        <v>666</v>
      </c>
      <c r="F60" s="135">
        <v>2000</v>
      </c>
      <c r="G60" s="135"/>
      <c r="H60" s="114" t="s">
        <v>274</v>
      </c>
      <c r="I60" s="119" t="s">
        <v>1252</v>
      </c>
      <c r="J60" s="118" t="s">
        <v>276</v>
      </c>
    </row>
    <row r="61" spans="1:10" s="54" customFormat="1" ht="24.95" customHeight="1">
      <c r="A61" s="118">
        <v>56</v>
      </c>
      <c r="B61" s="114" t="s">
        <v>598</v>
      </c>
      <c r="C61" s="115" t="s">
        <v>14</v>
      </c>
      <c r="D61" s="116">
        <v>40983</v>
      </c>
      <c r="E61" s="117" t="s">
        <v>667</v>
      </c>
      <c r="F61" s="135">
        <v>200</v>
      </c>
      <c r="G61" s="135"/>
      <c r="H61" s="114" t="s">
        <v>277</v>
      </c>
      <c r="I61" s="119" t="s">
        <v>1252</v>
      </c>
      <c r="J61" s="114"/>
    </row>
    <row r="62" spans="1:10" s="54" customFormat="1" ht="24.95" customHeight="1">
      <c r="A62" s="118">
        <v>57</v>
      </c>
      <c r="B62" s="114" t="s">
        <v>598</v>
      </c>
      <c r="C62" s="115" t="s">
        <v>1253</v>
      </c>
      <c r="D62" s="116">
        <v>34323</v>
      </c>
      <c r="E62" s="117" t="s">
        <v>670</v>
      </c>
      <c r="F62" s="135">
        <v>480</v>
      </c>
      <c r="G62" s="135"/>
      <c r="H62" s="114" t="s">
        <v>274</v>
      </c>
      <c r="I62" s="119" t="s">
        <v>275</v>
      </c>
      <c r="J62" s="114"/>
    </row>
    <row r="63" spans="1:10" s="54" customFormat="1" ht="24.95" customHeight="1">
      <c r="A63" s="118">
        <v>58</v>
      </c>
      <c r="B63" s="114" t="s">
        <v>598</v>
      </c>
      <c r="C63" s="115" t="s">
        <v>17</v>
      </c>
      <c r="D63" s="116">
        <v>42629</v>
      </c>
      <c r="E63" s="117" t="s">
        <v>669</v>
      </c>
      <c r="F63" s="135">
        <v>481</v>
      </c>
      <c r="G63" s="135"/>
      <c r="H63" s="114" t="s">
        <v>274</v>
      </c>
      <c r="I63" s="119" t="s">
        <v>1254</v>
      </c>
      <c r="J63" s="114"/>
    </row>
    <row r="64" spans="1:10" s="54" customFormat="1" ht="24.95" customHeight="1">
      <c r="A64" s="118">
        <v>59</v>
      </c>
      <c r="B64" s="114" t="s">
        <v>598</v>
      </c>
      <c r="C64" s="115" t="s">
        <v>15</v>
      </c>
      <c r="D64" s="116">
        <v>36522</v>
      </c>
      <c r="E64" s="500" t="s">
        <v>668</v>
      </c>
      <c r="F64" s="135">
        <v>130</v>
      </c>
      <c r="G64" s="135"/>
      <c r="H64" s="501" t="s">
        <v>277</v>
      </c>
      <c r="I64" s="577" t="s">
        <v>275</v>
      </c>
      <c r="J64" s="114"/>
    </row>
    <row r="65" spans="1:24" s="54" customFormat="1" ht="24.95" customHeight="1">
      <c r="A65" s="118">
        <v>60</v>
      </c>
      <c r="B65" s="114" t="s">
        <v>598</v>
      </c>
      <c r="C65" s="115" t="s">
        <v>16</v>
      </c>
      <c r="D65" s="502">
        <v>37488</v>
      </c>
      <c r="E65" s="500" t="s">
        <v>838</v>
      </c>
      <c r="F65" s="135">
        <v>400</v>
      </c>
      <c r="G65" s="135"/>
      <c r="H65" s="114" t="s">
        <v>333</v>
      </c>
      <c r="I65" s="577" t="s">
        <v>1255</v>
      </c>
      <c r="J65" s="114"/>
    </row>
    <row r="66" spans="1:24" s="54" customFormat="1" ht="24.95" customHeight="1">
      <c r="A66" s="118">
        <v>61</v>
      </c>
      <c r="B66" s="114" t="s">
        <v>598</v>
      </c>
      <c r="C66" s="115" t="s">
        <v>1256</v>
      </c>
      <c r="D66" s="116">
        <v>37568</v>
      </c>
      <c r="E66" s="500" t="s">
        <v>549</v>
      </c>
      <c r="F66" s="135">
        <v>78</v>
      </c>
      <c r="G66" s="135"/>
      <c r="H66" s="114" t="s">
        <v>1257</v>
      </c>
      <c r="I66" s="119" t="s">
        <v>1258</v>
      </c>
      <c r="J66" s="114"/>
      <c r="X66" s="56"/>
    </row>
    <row r="67" spans="1:24" s="54" customFormat="1" ht="24.95" customHeight="1">
      <c r="A67" s="118">
        <v>62</v>
      </c>
      <c r="B67" s="114" t="s">
        <v>598</v>
      </c>
      <c r="C67" s="115" t="s">
        <v>671</v>
      </c>
      <c r="D67" s="116">
        <v>42150</v>
      </c>
      <c r="E67" s="115" t="s">
        <v>672</v>
      </c>
      <c r="F67" s="135">
        <v>409</v>
      </c>
      <c r="G67" s="135">
        <v>93</v>
      </c>
      <c r="H67" s="114" t="s">
        <v>274</v>
      </c>
      <c r="I67" s="119" t="s">
        <v>1075</v>
      </c>
      <c r="J67" s="114"/>
    </row>
    <row r="68" spans="1:24" s="54" customFormat="1" ht="24.95" customHeight="1">
      <c r="A68" s="118">
        <v>63</v>
      </c>
      <c r="B68" s="114" t="s">
        <v>1259</v>
      </c>
      <c r="C68" s="115" t="s">
        <v>1260</v>
      </c>
      <c r="D68" s="116">
        <v>42790</v>
      </c>
      <c r="E68" s="117" t="s">
        <v>1260</v>
      </c>
      <c r="F68" s="135">
        <v>100</v>
      </c>
      <c r="G68" s="135"/>
      <c r="H68" s="114" t="s">
        <v>277</v>
      </c>
      <c r="I68" s="119" t="s">
        <v>1261</v>
      </c>
      <c r="J68" s="118"/>
    </row>
    <row r="69" spans="1:24" s="54" customFormat="1" ht="24.95" customHeight="1">
      <c r="A69" s="118">
        <v>64</v>
      </c>
      <c r="B69" s="114" t="s">
        <v>1259</v>
      </c>
      <c r="C69" s="115" t="s">
        <v>1262</v>
      </c>
      <c r="D69" s="116">
        <v>43004</v>
      </c>
      <c r="E69" s="117" t="s">
        <v>1263</v>
      </c>
      <c r="F69" s="135">
        <v>89</v>
      </c>
      <c r="G69" s="135"/>
      <c r="H69" s="114" t="s">
        <v>274</v>
      </c>
      <c r="I69" s="119" t="s">
        <v>1264</v>
      </c>
      <c r="J69" s="118"/>
    </row>
    <row r="70" spans="1:24" s="54" customFormat="1" ht="24.75" customHeight="1">
      <c r="A70" s="118">
        <v>65</v>
      </c>
      <c r="B70" s="114" t="s">
        <v>1265</v>
      </c>
      <c r="C70" s="115" t="s">
        <v>1266</v>
      </c>
      <c r="D70" s="503">
        <v>40443</v>
      </c>
      <c r="E70" s="117" t="s">
        <v>1267</v>
      </c>
      <c r="F70" s="135">
        <v>153</v>
      </c>
      <c r="G70" s="135"/>
      <c r="H70" s="114" t="s">
        <v>1433</v>
      </c>
      <c r="I70" s="119" t="s">
        <v>1268</v>
      </c>
      <c r="J70" s="619" t="s">
        <v>1434</v>
      </c>
    </row>
    <row r="71" spans="1:24" s="54" customFormat="1" ht="24.95" customHeight="1">
      <c r="A71" s="118">
        <v>66</v>
      </c>
      <c r="B71" s="114" t="s">
        <v>599</v>
      </c>
      <c r="C71" s="115" t="s">
        <v>11</v>
      </c>
      <c r="D71" s="152">
        <v>34185</v>
      </c>
      <c r="E71" s="117" t="s">
        <v>12</v>
      </c>
      <c r="F71" s="135">
        <v>52</v>
      </c>
      <c r="G71" s="135"/>
      <c r="H71" s="114" t="s">
        <v>1269</v>
      </c>
      <c r="I71" s="119" t="s">
        <v>31</v>
      </c>
      <c r="J71" s="114" t="s">
        <v>1270</v>
      </c>
    </row>
    <row r="72" spans="1:24" s="54" customFormat="1" ht="24.95" customHeight="1">
      <c r="A72" s="118">
        <v>67</v>
      </c>
      <c r="B72" s="114" t="s">
        <v>1271</v>
      </c>
      <c r="C72" s="115" t="s">
        <v>1272</v>
      </c>
      <c r="D72" s="116">
        <v>40429</v>
      </c>
      <c r="E72" s="117" t="s">
        <v>1273</v>
      </c>
      <c r="F72" s="135">
        <v>52</v>
      </c>
      <c r="G72" s="135"/>
      <c r="H72" s="114" t="s">
        <v>542</v>
      </c>
      <c r="I72" s="119" t="s">
        <v>1274</v>
      </c>
      <c r="J72" s="114"/>
    </row>
    <row r="73" spans="1:24" s="54" customFormat="1" ht="24.95" customHeight="1" thickBot="1">
      <c r="A73" s="118">
        <v>68</v>
      </c>
      <c r="B73" s="114" t="s">
        <v>599</v>
      </c>
      <c r="C73" s="115" t="s">
        <v>9</v>
      </c>
      <c r="D73" s="116">
        <v>42794</v>
      </c>
      <c r="E73" s="117" t="s">
        <v>10</v>
      </c>
      <c r="F73" s="135">
        <v>50</v>
      </c>
      <c r="G73" s="135"/>
      <c r="H73" s="114" t="s">
        <v>542</v>
      </c>
      <c r="I73" s="119" t="s">
        <v>543</v>
      </c>
      <c r="J73" s="114"/>
    </row>
    <row r="74" spans="1:24" ht="24.75" customHeight="1" thickTop="1">
      <c r="A74" s="831" t="s">
        <v>311</v>
      </c>
      <c r="B74" s="832"/>
      <c r="C74" s="60">
        <f>COUNTA(B6:B73)</f>
        <v>68</v>
      </c>
      <c r="D74" s="61"/>
      <c r="E74" s="282"/>
      <c r="F74" s="283">
        <f>SUM(F6:F73)</f>
        <v>15808</v>
      </c>
      <c r="G74" s="283">
        <f>SUM(G6:G73)</f>
        <v>355</v>
      </c>
      <c r="H74" s="62"/>
      <c r="I74" s="578"/>
      <c r="J74" s="62"/>
    </row>
    <row r="75" spans="1:24" ht="24.75" customHeight="1">
      <c r="A75" s="59"/>
      <c r="F75" s="572"/>
      <c r="G75" s="572"/>
    </row>
    <row r="76" spans="1:24" ht="19.5" customHeight="1">
      <c r="A76" s="626" t="s">
        <v>837</v>
      </c>
      <c r="B76" s="627" t="s">
        <v>1408</v>
      </c>
      <c r="F76" s="59"/>
      <c r="G76" s="59"/>
      <c r="H76" s="57"/>
      <c r="I76" s="279"/>
      <c r="J76" s="57"/>
    </row>
  </sheetData>
  <mergeCells count="9">
    <mergeCell ref="A74:B74"/>
    <mergeCell ref="A2:A5"/>
    <mergeCell ref="B2:B5"/>
    <mergeCell ref="C2:C5"/>
    <mergeCell ref="J2:J5"/>
    <mergeCell ref="D2:D5"/>
    <mergeCell ref="E2:E5"/>
    <mergeCell ref="F2:F5"/>
    <mergeCell ref="G2:G5"/>
  </mergeCells>
  <phoneticPr fontId="11"/>
  <printOptions horizontalCentered="1"/>
  <pageMargins left="0.47244094488188981" right="0.43307086614173229" top="0.78740157480314965" bottom="0.78740157480314965" header="0.51181102362204722" footer="0.51181102362204722"/>
  <pageSetup paperSize="9" scale="68" fitToHeight="3" orientation="landscape" r:id="rId1"/>
  <headerFooter scaleWithDoc="0" alignWithMargins="0">
    <oddFooter>&amp;C- &amp;P+25 -</oddFooter>
  </headerFooter>
  <rowBreaks count="1" manualBreakCount="1">
    <brk id="34" max="10"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I52"/>
  <sheetViews>
    <sheetView zoomScale="75" zoomScaleNormal="75" workbookViewId="0">
      <pane xSplit="1" ySplit="3" topLeftCell="B4" activePane="bottomRight" state="frozen"/>
      <selection activeCell="H20" sqref="H20"/>
      <selection pane="topRight" activeCell="H20" sqref="H20"/>
      <selection pane="bottomLeft" activeCell="H20" sqref="H20"/>
      <selection pane="bottomRight" activeCell="S19" sqref="S19"/>
    </sheetView>
  </sheetViews>
  <sheetFormatPr defaultColWidth="5.875" defaultRowHeight="18.95" customHeight="1"/>
  <cols>
    <col min="1" max="1" width="11.25" style="392" customWidth="1"/>
    <col min="2" max="2" width="8.25" style="415" customWidth="1"/>
    <col min="3" max="4" width="8.375" style="411" customWidth="1"/>
    <col min="5" max="35" width="5.625" style="411" customWidth="1"/>
    <col min="36" max="16384" width="5.875" style="392"/>
  </cols>
  <sheetData>
    <row r="1" spans="1:35" s="391" customFormat="1" ht="22.5" customHeight="1">
      <c r="A1" s="849" t="s">
        <v>1416</v>
      </c>
      <c r="B1" s="849"/>
      <c r="C1" s="849"/>
      <c r="D1" s="849"/>
      <c r="E1" s="849"/>
      <c r="F1" s="849"/>
      <c r="G1" s="849"/>
      <c r="H1" s="849"/>
      <c r="I1" s="849"/>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row>
    <row r="2" spans="1:35" ht="24" customHeight="1">
      <c r="A2" s="850" t="s">
        <v>840</v>
      </c>
      <c r="B2" s="852" t="s">
        <v>841</v>
      </c>
      <c r="C2" s="854" t="s">
        <v>842</v>
      </c>
      <c r="D2" s="854" t="s">
        <v>843</v>
      </c>
      <c r="E2" s="855" t="s">
        <v>844</v>
      </c>
      <c r="F2" s="856"/>
      <c r="G2" s="856"/>
      <c r="H2" s="856"/>
      <c r="I2" s="856"/>
      <c r="J2" s="856"/>
      <c r="K2" s="856"/>
      <c r="L2" s="856"/>
      <c r="M2" s="856"/>
      <c r="N2" s="856"/>
      <c r="O2" s="856"/>
      <c r="P2" s="856"/>
      <c r="Q2" s="856"/>
      <c r="R2" s="856"/>
      <c r="S2" s="856"/>
      <c r="T2" s="856"/>
      <c r="U2" s="856"/>
      <c r="V2" s="856"/>
      <c r="W2" s="856"/>
      <c r="X2" s="856"/>
      <c r="Y2" s="856"/>
      <c r="Z2" s="856"/>
      <c r="AA2" s="856"/>
      <c r="AB2" s="856"/>
      <c r="AC2" s="856"/>
      <c r="AD2" s="857"/>
      <c r="AE2" s="842" t="s">
        <v>845</v>
      </c>
      <c r="AF2" s="842" t="s">
        <v>846</v>
      </c>
      <c r="AG2" s="844" t="s">
        <v>847</v>
      </c>
      <c r="AH2" s="845"/>
      <c r="AI2" s="846"/>
    </row>
    <row r="3" spans="1:35" ht="24" customHeight="1">
      <c r="A3" s="851"/>
      <c r="B3" s="853"/>
      <c r="C3" s="853"/>
      <c r="D3" s="853"/>
      <c r="E3" s="393">
        <v>1</v>
      </c>
      <c r="F3" s="393">
        <v>2</v>
      </c>
      <c r="G3" s="393">
        <v>3</v>
      </c>
      <c r="H3" s="393">
        <v>4</v>
      </c>
      <c r="I3" s="393">
        <v>5</v>
      </c>
      <c r="J3" s="393">
        <v>6</v>
      </c>
      <c r="K3" s="393">
        <v>7</v>
      </c>
      <c r="L3" s="393">
        <v>8</v>
      </c>
      <c r="M3" s="393">
        <v>9</v>
      </c>
      <c r="N3" s="393">
        <v>10</v>
      </c>
      <c r="O3" s="393">
        <v>11</v>
      </c>
      <c r="P3" s="393">
        <v>12</v>
      </c>
      <c r="Q3" s="393">
        <v>13</v>
      </c>
      <c r="R3" s="393">
        <v>14</v>
      </c>
      <c r="S3" s="393">
        <v>15</v>
      </c>
      <c r="T3" s="393">
        <v>16</v>
      </c>
      <c r="U3" s="393">
        <v>17</v>
      </c>
      <c r="V3" s="393">
        <v>18</v>
      </c>
      <c r="W3" s="393">
        <v>19</v>
      </c>
      <c r="X3" s="393">
        <v>20</v>
      </c>
      <c r="Y3" s="393">
        <v>21</v>
      </c>
      <c r="Z3" s="393">
        <v>22</v>
      </c>
      <c r="AA3" s="393">
        <v>23</v>
      </c>
      <c r="AB3" s="393">
        <v>24</v>
      </c>
      <c r="AC3" s="393">
        <v>25</v>
      </c>
      <c r="AD3" s="394" t="s">
        <v>315</v>
      </c>
      <c r="AE3" s="843"/>
      <c r="AF3" s="843"/>
      <c r="AG3" s="395" t="s">
        <v>848</v>
      </c>
      <c r="AH3" s="395" t="s">
        <v>849</v>
      </c>
      <c r="AI3" s="395" t="s">
        <v>850</v>
      </c>
    </row>
    <row r="4" spans="1:35" ht="27" customHeight="1">
      <c r="A4" s="396" t="s">
        <v>681</v>
      </c>
      <c r="B4" s="397">
        <v>452</v>
      </c>
      <c r="C4" s="398">
        <v>422</v>
      </c>
      <c r="D4" s="398">
        <v>97</v>
      </c>
      <c r="E4" s="497">
        <v>14</v>
      </c>
      <c r="F4" s="398">
        <v>19</v>
      </c>
      <c r="G4" s="398">
        <v>10</v>
      </c>
      <c r="H4" s="398">
        <v>3</v>
      </c>
      <c r="I4" s="398">
        <v>24</v>
      </c>
      <c r="J4" s="398">
        <v>10</v>
      </c>
      <c r="K4" s="398">
        <v>27</v>
      </c>
      <c r="L4" s="398">
        <v>21</v>
      </c>
      <c r="M4" s="398">
        <v>0</v>
      </c>
      <c r="N4" s="398">
        <v>5</v>
      </c>
      <c r="O4" s="398"/>
      <c r="P4" s="398">
        <v>4</v>
      </c>
      <c r="Q4" s="398">
        <v>13</v>
      </c>
      <c r="R4" s="398">
        <v>4</v>
      </c>
      <c r="S4" s="398">
        <v>18</v>
      </c>
      <c r="T4" s="398">
        <v>2</v>
      </c>
      <c r="U4" s="398">
        <v>1</v>
      </c>
      <c r="V4" s="398">
        <v>0</v>
      </c>
      <c r="W4" s="398">
        <v>0</v>
      </c>
      <c r="X4" s="398">
        <v>0</v>
      </c>
      <c r="Y4" s="398">
        <v>0</v>
      </c>
      <c r="Z4" s="398">
        <v>0</v>
      </c>
      <c r="AA4" s="398">
        <v>0</v>
      </c>
      <c r="AB4" s="398">
        <v>17</v>
      </c>
      <c r="AC4" s="398">
        <v>0</v>
      </c>
      <c r="AD4" s="398">
        <f>SUM(E4:AC4)</f>
        <v>192</v>
      </c>
      <c r="AE4" s="398"/>
      <c r="AF4" s="398"/>
      <c r="AG4" s="398">
        <v>0</v>
      </c>
      <c r="AH4" s="398">
        <v>0</v>
      </c>
      <c r="AI4" s="398">
        <v>0</v>
      </c>
    </row>
    <row r="5" spans="1:35" ht="27" customHeight="1">
      <c r="A5" s="399" t="s">
        <v>851</v>
      </c>
      <c r="B5" s="400">
        <v>370</v>
      </c>
      <c r="C5" s="398">
        <v>329</v>
      </c>
      <c r="D5" s="395">
        <v>47</v>
      </c>
      <c r="E5" s="497">
        <v>2</v>
      </c>
      <c r="F5" s="395">
        <v>7</v>
      </c>
      <c r="G5" s="395"/>
      <c r="H5" s="395">
        <v>2</v>
      </c>
      <c r="I5" s="395">
        <v>7</v>
      </c>
      <c r="J5" s="395">
        <v>3</v>
      </c>
      <c r="K5" s="395">
        <v>8</v>
      </c>
      <c r="L5" s="395">
        <v>6</v>
      </c>
      <c r="M5" s="395"/>
      <c r="N5" s="395">
        <v>1</v>
      </c>
      <c r="O5" s="395"/>
      <c r="P5" s="395">
        <v>1</v>
      </c>
      <c r="Q5" s="395">
        <v>4</v>
      </c>
      <c r="R5" s="395">
        <v>1</v>
      </c>
      <c r="S5" s="395">
        <v>2</v>
      </c>
      <c r="T5" s="395">
        <v>1</v>
      </c>
      <c r="U5" s="395"/>
      <c r="V5" s="395"/>
      <c r="W5" s="395"/>
      <c r="X5" s="395"/>
      <c r="Y5" s="395"/>
      <c r="Z5" s="395"/>
      <c r="AA5" s="395"/>
      <c r="AB5" s="395">
        <v>18</v>
      </c>
      <c r="AC5" s="395"/>
      <c r="AD5" s="398">
        <f t="shared" ref="AD5:AD38" si="0">SUM(E5:AC5)</f>
        <v>63</v>
      </c>
      <c r="AE5" s="395"/>
      <c r="AF5" s="395">
        <v>0</v>
      </c>
      <c r="AG5" s="395">
        <v>0</v>
      </c>
      <c r="AH5" s="395">
        <v>47</v>
      </c>
      <c r="AI5" s="395"/>
    </row>
    <row r="6" spans="1:35" ht="27" customHeight="1">
      <c r="A6" s="399" t="s">
        <v>852</v>
      </c>
      <c r="B6" s="400">
        <v>462</v>
      </c>
      <c r="C6" s="395">
        <v>445</v>
      </c>
      <c r="D6" s="395">
        <v>110</v>
      </c>
      <c r="E6" s="497">
        <v>19</v>
      </c>
      <c r="F6" s="395">
        <v>19</v>
      </c>
      <c r="G6" s="395">
        <v>8</v>
      </c>
      <c r="H6" s="395">
        <v>5</v>
      </c>
      <c r="I6" s="395">
        <v>28</v>
      </c>
      <c r="J6" s="395">
        <v>17</v>
      </c>
      <c r="K6" s="395">
        <v>12</v>
      </c>
      <c r="L6" s="395">
        <v>17</v>
      </c>
      <c r="M6" s="395"/>
      <c r="N6" s="395">
        <v>10</v>
      </c>
      <c r="O6" s="395"/>
      <c r="P6" s="395">
        <v>3</v>
      </c>
      <c r="Q6" s="395">
        <v>7</v>
      </c>
      <c r="R6" s="395">
        <v>12</v>
      </c>
      <c r="S6" s="395">
        <v>21</v>
      </c>
      <c r="T6" s="395"/>
      <c r="U6" s="395">
        <v>0</v>
      </c>
      <c r="V6" s="395">
        <v>0</v>
      </c>
      <c r="W6" s="395">
        <v>0</v>
      </c>
      <c r="X6" s="395">
        <v>0</v>
      </c>
      <c r="Y6" s="395">
        <v>0</v>
      </c>
      <c r="Z6" s="395">
        <v>0</v>
      </c>
      <c r="AA6" s="395">
        <v>0</v>
      </c>
      <c r="AB6" s="395">
        <v>19</v>
      </c>
      <c r="AC6" s="395">
        <v>0</v>
      </c>
      <c r="AD6" s="398">
        <f t="shared" si="0"/>
        <v>197</v>
      </c>
      <c r="AE6" s="395"/>
      <c r="AF6" s="395">
        <v>0</v>
      </c>
      <c r="AG6" s="395">
        <v>0</v>
      </c>
      <c r="AH6" s="395">
        <v>0</v>
      </c>
      <c r="AI6" s="395">
        <v>0</v>
      </c>
    </row>
    <row r="7" spans="1:35" ht="27" customHeight="1">
      <c r="A7" s="399" t="s">
        <v>853</v>
      </c>
      <c r="B7" s="400">
        <v>279</v>
      </c>
      <c r="C7" s="395">
        <v>259</v>
      </c>
      <c r="D7" s="395">
        <v>89</v>
      </c>
      <c r="E7" s="497">
        <v>7</v>
      </c>
      <c r="F7" s="395">
        <v>17</v>
      </c>
      <c r="G7" s="395">
        <v>3</v>
      </c>
      <c r="H7" s="395">
        <v>2</v>
      </c>
      <c r="I7" s="395">
        <v>18</v>
      </c>
      <c r="J7" s="395">
        <v>2</v>
      </c>
      <c r="K7" s="395">
        <v>10</v>
      </c>
      <c r="L7" s="395">
        <v>18</v>
      </c>
      <c r="M7" s="395"/>
      <c r="N7" s="395">
        <v>2</v>
      </c>
      <c r="O7" s="395"/>
      <c r="P7" s="395"/>
      <c r="Q7" s="395">
        <v>3</v>
      </c>
      <c r="R7" s="395">
        <v>1</v>
      </c>
      <c r="S7" s="395">
        <v>4</v>
      </c>
      <c r="T7" s="395">
        <v>9</v>
      </c>
      <c r="U7" s="395"/>
      <c r="V7" s="395"/>
      <c r="W7" s="395"/>
      <c r="X7" s="395"/>
      <c r="Y7" s="395"/>
      <c r="Z7" s="395"/>
      <c r="AA7" s="395"/>
      <c r="AB7" s="395">
        <v>6</v>
      </c>
      <c r="AC7" s="395"/>
      <c r="AD7" s="398">
        <f t="shared" si="0"/>
        <v>102</v>
      </c>
      <c r="AE7" s="395">
        <v>1</v>
      </c>
      <c r="AF7" s="395">
        <v>1</v>
      </c>
      <c r="AG7" s="395"/>
      <c r="AH7" s="395">
        <v>1</v>
      </c>
      <c r="AI7" s="395"/>
    </row>
    <row r="8" spans="1:35" ht="27" customHeight="1">
      <c r="A8" s="399" t="s">
        <v>854</v>
      </c>
      <c r="B8" s="400">
        <v>250</v>
      </c>
      <c r="C8" s="395">
        <v>156</v>
      </c>
      <c r="D8" s="395">
        <v>26</v>
      </c>
      <c r="E8" s="497">
        <v>2</v>
      </c>
      <c r="F8" s="395">
        <v>7</v>
      </c>
      <c r="G8" s="395">
        <v>2</v>
      </c>
      <c r="H8" s="395">
        <v>0</v>
      </c>
      <c r="I8" s="395">
        <v>10</v>
      </c>
      <c r="J8" s="395"/>
      <c r="K8" s="395">
        <v>12</v>
      </c>
      <c r="L8" s="395"/>
      <c r="M8" s="395">
        <v>1</v>
      </c>
      <c r="N8" s="395">
        <v>2</v>
      </c>
      <c r="O8" s="395"/>
      <c r="P8" s="395">
        <v>0</v>
      </c>
      <c r="Q8" s="395">
        <v>2</v>
      </c>
      <c r="R8" s="395"/>
      <c r="S8" s="395">
        <v>3</v>
      </c>
      <c r="T8" s="395"/>
      <c r="U8" s="395"/>
      <c r="V8" s="395">
        <v>0</v>
      </c>
      <c r="W8" s="395">
        <v>0</v>
      </c>
      <c r="X8" s="395">
        <v>0</v>
      </c>
      <c r="Y8" s="395">
        <v>0</v>
      </c>
      <c r="Z8" s="395">
        <v>0</v>
      </c>
      <c r="AA8" s="395">
        <v>0</v>
      </c>
      <c r="AB8" s="395">
        <v>1</v>
      </c>
      <c r="AC8" s="395">
        <v>0</v>
      </c>
      <c r="AD8" s="398">
        <f t="shared" si="0"/>
        <v>42</v>
      </c>
      <c r="AE8" s="395"/>
      <c r="AF8" s="395"/>
      <c r="AG8" s="395"/>
      <c r="AH8" s="395"/>
      <c r="AI8" s="395"/>
    </row>
    <row r="9" spans="1:35" ht="27" customHeight="1">
      <c r="A9" s="399" t="s">
        <v>855</v>
      </c>
      <c r="B9" s="400">
        <v>42</v>
      </c>
      <c r="C9" s="395">
        <v>36</v>
      </c>
      <c r="D9" s="395">
        <v>5</v>
      </c>
      <c r="E9" s="395"/>
      <c r="F9" s="395"/>
      <c r="G9" s="395"/>
      <c r="H9" s="395">
        <v>2</v>
      </c>
      <c r="I9" s="395">
        <v>2</v>
      </c>
      <c r="J9" s="395"/>
      <c r="K9" s="395">
        <v>1</v>
      </c>
      <c r="L9" s="395"/>
      <c r="M9" s="395"/>
      <c r="N9" s="395"/>
      <c r="O9" s="395"/>
      <c r="P9" s="395"/>
      <c r="Q9" s="395"/>
      <c r="R9" s="395"/>
      <c r="S9" s="395"/>
      <c r="T9" s="395"/>
      <c r="U9" s="395"/>
      <c r="V9" s="395"/>
      <c r="W9" s="395"/>
      <c r="X9" s="395"/>
      <c r="Y9" s="395"/>
      <c r="Z9" s="395"/>
      <c r="AA9" s="395"/>
      <c r="AB9" s="395"/>
      <c r="AC9" s="395"/>
      <c r="AD9" s="398">
        <f t="shared" si="0"/>
        <v>5</v>
      </c>
      <c r="AE9" s="395">
        <v>5</v>
      </c>
      <c r="AF9" s="395"/>
      <c r="AG9" s="395"/>
      <c r="AH9" s="395">
        <v>3</v>
      </c>
      <c r="AI9" s="395"/>
    </row>
    <row r="10" spans="1:35" ht="27" customHeight="1">
      <c r="A10" s="399" t="s">
        <v>857</v>
      </c>
      <c r="B10" s="400">
        <v>323</v>
      </c>
      <c r="C10" s="395">
        <v>288</v>
      </c>
      <c r="D10" s="395">
        <v>67</v>
      </c>
      <c r="E10" s="395">
        <v>10</v>
      </c>
      <c r="F10" s="395">
        <v>6</v>
      </c>
      <c r="G10" s="395">
        <v>3</v>
      </c>
      <c r="H10" s="395">
        <v>1</v>
      </c>
      <c r="I10" s="395">
        <v>18</v>
      </c>
      <c r="J10" s="395">
        <v>5</v>
      </c>
      <c r="K10" s="395">
        <v>19</v>
      </c>
      <c r="L10" s="395">
        <v>7</v>
      </c>
      <c r="M10" s="395">
        <v>1</v>
      </c>
      <c r="N10" s="395">
        <v>2</v>
      </c>
      <c r="O10" s="395">
        <v>0</v>
      </c>
      <c r="P10" s="395">
        <v>0</v>
      </c>
      <c r="Q10" s="395">
        <v>11</v>
      </c>
      <c r="R10" s="395">
        <v>4</v>
      </c>
      <c r="S10" s="395">
        <v>13</v>
      </c>
      <c r="T10" s="395">
        <v>0</v>
      </c>
      <c r="U10" s="395">
        <v>1</v>
      </c>
      <c r="V10" s="395">
        <v>0</v>
      </c>
      <c r="W10" s="395">
        <v>0</v>
      </c>
      <c r="X10" s="395">
        <v>0</v>
      </c>
      <c r="Y10" s="395">
        <v>0</v>
      </c>
      <c r="Z10" s="395">
        <v>0</v>
      </c>
      <c r="AA10" s="395">
        <v>0</v>
      </c>
      <c r="AB10" s="395">
        <v>4</v>
      </c>
      <c r="AC10" s="395">
        <v>0</v>
      </c>
      <c r="AD10" s="398">
        <f t="shared" si="0"/>
        <v>105</v>
      </c>
      <c r="AE10" s="395">
        <v>2</v>
      </c>
      <c r="AF10" s="395">
        <v>2</v>
      </c>
      <c r="AG10" s="395">
        <v>2</v>
      </c>
      <c r="AH10" s="395">
        <v>2</v>
      </c>
      <c r="AI10" s="395">
        <v>0</v>
      </c>
    </row>
    <row r="11" spans="1:35" ht="27" customHeight="1">
      <c r="A11" s="399" t="s">
        <v>858</v>
      </c>
      <c r="B11" s="400">
        <v>82</v>
      </c>
      <c r="C11" s="395">
        <v>81</v>
      </c>
      <c r="D11" s="395">
        <v>23</v>
      </c>
      <c r="E11" s="395">
        <v>2</v>
      </c>
      <c r="F11" s="395">
        <v>2</v>
      </c>
      <c r="G11" s="395"/>
      <c r="H11" s="395">
        <v>3</v>
      </c>
      <c r="I11" s="395">
        <v>9</v>
      </c>
      <c r="J11" s="395">
        <v>2</v>
      </c>
      <c r="K11" s="395">
        <v>3</v>
      </c>
      <c r="L11" s="395">
        <v>1</v>
      </c>
      <c r="M11" s="395"/>
      <c r="N11" s="395">
        <v>1</v>
      </c>
      <c r="O11" s="395"/>
      <c r="P11" s="395">
        <v>5</v>
      </c>
      <c r="Q11" s="395">
        <v>5</v>
      </c>
      <c r="R11" s="395"/>
      <c r="S11" s="395">
        <v>8</v>
      </c>
      <c r="T11" s="395">
        <v>2</v>
      </c>
      <c r="U11" s="395"/>
      <c r="V11" s="395"/>
      <c r="W11" s="395"/>
      <c r="X11" s="395"/>
      <c r="Y11" s="395"/>
      <c r="Z11" s="395"/>
      <c r="AA11" s="395"/>
      <c r="AB11" s="395">
        <v>1</v>
      </c>
      <c r="AC11" s="395"/>
      <c r="AD11" s="398">
        <f t="shared" si="0"/>
        <v>44</v>
      </c>
      <c r="AE11" s="395"/>
      <c r="AF11" s="395"/>
      <c r="AG11" s="395"/>
      <c r="AH11" s="395"/>
      <c r="AI11" s="395"/>
    </row>
    <row r="12" spans="1:35" ht="27" customHeight="1">
      <c r="A12" s="399" t="s">
        <v>859</v>
      </c>
      <c r="B12" s="400">
        <v>20</v>
      </c>
      <c r="C12" s="395">
        <v>19</v>
      </c>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8">
        <f t="shared" si="0"/>
        <v>0</v>
      </c>
      <c r="AE12" s="395"/>
      <c r="AF12" s="395"/>
      <c r="AG12" s="395"/>
      <c r="AH12" s="395"/>
      <c r="AI12" s="395"/>
    </row>
    <row r="13" spans="1:35" ht="27" customHeight="1">
      <c r="A13" s="399" t="s">
        <v>860</v>
      </c>
      <c r="B13" s="400">
        <v>51</v>
      </c>
      <c r="C13" s="395">
        <v>48</v>
      </c>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8">
        <f t="shared" si="0"/>
        <v>0</v>
      </c>
      <c r="AE13" s="395"/>
      <c r="AF13" s="395"/>
      <c r="AG13" s="395"/>
      <c r="AH13" s="395"/>
      <c r="AI13" s="395"/>
    </row>
    <row r="14" spans="1:35" ht="27" customHeight="1">
      <c r="A14" s="399" t="s">
        <v>861</v>
      </c>
      <c r="B14" s="400">
        <v>50</v>
      </c>
      <c r="C14" s="395">
        <v>42</v>
      </c>
      <c r="D14" s="395">
        <v>6</v>
      </c>
      <c r="E14" s="395">
        <v>1</v>
      </c>
      <c r="F14" s="395">
        <v>1</v>
      </c>
      <c r="G14" s="395"/>
      <c r="H14" s="395"/>
      <c r="I14" s="601">
        <v>2</v>
      </c>
      <c r="J14" s="395"/>
      <c r="K14" s="395"/>
      <c r="L14" s="395"/>
      <c r="M14" s="395"/>
      <c r="N14" s="395"/>
      <c r="O14" s="395">
        <v>1</v>
      </c>
      <c r="P14" s="395"/>
      <c r="Q14" s="395"/>
      <c r="R14" s="395"/>
      <c r="S14" s="395">
        <v>1</v>
      </c>
      <c r="T14" s="395"/>
      <c r="U14" s="395"/>
      <c r="V14" s="395"/>
      <c r="W14" s="395"/>
      <c r="X14" s="395"/>
      <c r="Y14" s="395"/>
      <c r="Z14" s="395"/>
      <c r="AA14" s="395"/>
      <c r="AB14" s="395"/>
      <c r="AC14" s="395"/>
      <c r="AD14" s="398">
        <f t="shared" si="0"/>
        <v>6</v>
      </c>
      <c r="AE14" s="395">
        <v>4</v>
      </c>
      <c r="AF14" s="395"/>
      <c r="AG14" s="395">
        <v>4</v>
      </c>
      <c r="AH14" s="395"/>
      <c r="AI14" s="395"/>
    </row>
    <row r="15" spans="1:35" ht="27" customHeight="1">
      <c r="A15" s="399" t="s">
        <v>862</v>
      </c>
      <c r="B15" s="400">
        <v>110</v>
      </c>
      <c r="C15" s="395">
        <v>110</v>
      </c>
      <c r="D15" s="395">
        <v>41</v>
      </c>
      <c r="E15" s="395">
        <v>4</v>
      </c>
      <c r="F15" s="395">
        <v>7</v>
      </c>
      <c r="G15" s="395">
        <v>3</v>
      </c>
      <c r="H15" s="395">
        <v>1</v>
      </c>
      <c r="I15" s="601">
        <v>12</v>
      </c>
      <c r="J15" s="395">
        <v>7</v>
      </c>
      <c r="K15" s="395">
        <v>5</v>
      </c>
      <c r="L15" s="395">
        <v>18</v>
      </c>
      <c r="M15" s="395">
        <v>2</v>
      </c>
      <c r="N15" s="395">
        <v>2</v>
      </c>
      <c r="O15" s="395">
        <v>4</v>
      </c>
      <c r="P15" s="395"/>
      <c r="Q15" s="395">
        <v>2</v>
      </c>
      <c r="R15" s="395">
        <v>2</v>
      </c>
      <c r="S15" s="395">
        <v>8</v>
      </c>
      <c r="T15" s="395">
        <v>8</v>
      </c>
      <c r="U15" s="395">
        <v>4</v>
      </c>
      <c r="V15" s="395"/>
      <c r="W15" s="395"/>
      <c r="X15" s="395"/>
      <c r="Y15" s="395"/>
      <c r="Z15" s="395"/>
      <c r="AA15" s="395"/>
      <c r="AB15" s="395">
        <v>5</v>
      </c>
      <c r="AC15" s="395"/>
      <c r="AD15" s="398">
        <f t="shared" si="0"/>
        <v>94</v>
      </c>
      <c r="AE15" s="395">
        <v>0</v>
      </c>
      <c r="AF15" s="395"/>
      <c r="AG15" s="395"/>
      <c r="AH15" s="395"/>
      <c r="AI15" s="395"/>
    </row>
    <row r="16" spans="1:35" ht="27" customHeight="1">
      <c r="A16" s="399" t="s">
        <v>863</v>
      </c>
      <c r="B16" s="400">
        <v>80</v>
      </c>
      <c r="C16" s="395">
        <v>77</v>
      </c>
      <c r="D16" s="395">
        <v>7</v>
      </c>
      <c r="E16" s="395"/>
      <c r="F16" s="395"/>
      <c r="G16" s="395"/>
      <c r="H16" s="395">
        <v>1</v>
      </c>
      <c r="I16" s="601">
        <v>2</v>
      </c>
      <c r="J16" s="395">
        <v>1</v>
      </c>
      <c r="K16" s="395">
        <v>3</v>
      </c>
      <c r="L16" s="395">
        <v>1</v>
      </c>
      <c r="M16" s="395"/>
      <c r="N16" s="395">
        <v>1</v>
      </c>
      <c r="O16" s="395"/>
      <c r="P16" s="395"/>
      <c r="Q16" s="395">
        <v>1</v>
      </c>
      <c r="R16" s="395"/>
      <c r="S16" s="395"/>
      <c r="T16" s="395"/>
      <c r="U16" s="395"/>
      <c r="V16" s="395"/>
      <c r="W16" s="395"/>
      <c r="X16" s="395"/>
      <c r="Y16" s="395"/>
      <c r="Z16" s="395"/>
      <c r="AA16" s="395"/>
      <c r="AB16" s="395"/>
      <c r="AC16" s="395"/>
      <c r="AD16" s="398">
        <f t="shared" si="0"/>
        <v>10</v>
      </c>
      <c r="AE16" s="395">
        <v>1</v>
      </c>
      <c r="AF16" s="395">
        <v>0</v>
      </c>
      <c r="AG16" s="395">
        <v>1</v>
      </c>
      <c r="AH16" s="395"/>
      <c r="AI16" s="395"/>
    </row>
    <row r="17" spans="1:35" ht="27" customHeight="1">
      <c r="A17" s="399" t="s">
        <v>864</v>
      </c>
      <c r="B17" s="400">
        <v>77</v>
      </c>
      <c r="C17" s="395">
        <v>55</v>
      </c>
      <c r="D17" s="395">
        <v>8</v>
      </c>
      <c r="E17" s="395"/>
      <c r="F17" s="395">
        <v>2</v>
      </c>
      <c r="G17" s="395">
        <v>1</v>
      </c>
      <c r="H17" s="395">
        <v>1</v>
      </c>
      <c r="I17" s="601">
        <v>1</v>
      </c>
      <c r="J17" s="395">
        <v>1</v>
      </c>
      <c r="K17" s="395">
        <v>1</v>
      </c>
      <c r="L17" s="395">
        <v>1</v>
      </c>
      <c r="M17" s="395"/>
      <c r="N17" s="395"/>
      <c r="O17" s="395"/>
      <c r="P17" s="395"/>
      <c r="Q17" s="395">
        <v>1</v>
      </c>
      <c r="R17" s="395">
        <v>1</v>
      </c>
      <c r="S17" s="395">
        <v>1</v>
      </c>
      <c r="T17" s="395"/>
      <c r="U17" s="395"/>
      <c r="V17" s="395"/>
      <c r="W17" s="395"/>
      <c r="X17" s="395"/>
      <c r="Y17" s="395"/>
      <c r="Z17" s="395"/>
      <c r="AA17" s="395"/>
      <c r="AB17" s="395">
        <v>1</v>
      </c>
      <c r="AC17" s="395"/>
      <c r="AD17" s="398">
        <f t="shared" si="0"/>
        <v>12</v>
      </c>
      <c r="AE17" s="395"/>
      <c r="AF17" s="395"/>
      <c r="AG17" s="395"/>
      <c r="AH17" s="395"/>
      <c r="AI17" s="395"/>
    </row>
    <row r="18" spans="1:35" ht="27" customHeight="1">
      <c r="A18" s="399" t="s">
        <v>621</v>
      </c>
      <c r="B18" s="400">
        <v>93</v>
      </c>
      <c r="C18" s="395">
        <v>29</v>
      </c>
      <c r="D18" s="395">
        <v>5</v>
      </c>
      <c r="E18" s="395"/>
      <c r="F18" s="395"/>
      <c r="G18" s="395"/>
      <c r="H18" s="395">
        <v>1</v>
      </c>
      <c r="I18" s="601">
        <v>1</v>
      </c>
      <c r="J18" s="395">
        <v>1</v>
      </c>
      <c r="K18" s="395">
        <v>1</v>
      </c>
      <c r="L18" s="395"/>
      <c r="M18" s="395"/>
      <c r="N18" s="395"/>
      <c r="O18" s="395"/>
      <c r="P18" s="395"/>
      <c r="Q18" s="395"/>
      <c r="R18" s="395"/>
      <c r="S18" s="395">
        <v>1</v>
      </c>
      <c r="T18" s="395"/>
      <c r="U18" s="395"/>
      <c r="V18" s="395"/>
      <c r="W18" s="395"/>
      <c r="X18" s="395"/>
      <c r="Y18" s="395"/>
      <c r="Z18" s="395"/>
      <c r="AA18" s="395"/>
      <c r="AB18" s="395"/>
      <c r="AC18" s="395"/>
      <c r="AD18" s="398">
        <f t="shared" si="0"/>
        <v>5</v>
      </c>
      <c r="AE18" s="395"/>
      <c r="AF18" s="395"/>
      <c r="AG18" s="395"/>
      <c r="AH18" s="395"/>
      <c r="AI18" s="395"/>
    </row>
    <row r="19" spans="1:35" ht="27" customHeight="1">
      <c r="A19" s="399" t="s">
        <v>865</v>
      </c>
      <c r="B19" s="400">
        <v>18</v>
      </c>
      <c r="C19" s="395">
        <v>17</v>
      </c>
      <c r="D19" s="395">
        <v>4</v>
      </c>
      <c r="E19" s="395"/>
      <c r="F19" s="395">
        <v>1</v>
      </c>
      <c r="G19" s="395">
        <v>1</v>
      </c>
      <c r="H19" s="395">
        <v>1</v>
      </c>
      <c r="I19" s="601">
        <v>1</v>
      </c>
      <c r="J19" s="395">
        <v>1</v>
      </c>
      <c r="K19" s="395">
        <v>1</v>
      </c>
      <c r="L19" s="395"/>
      <c r="M19" s="395"/>
      <c r="N19" s="395"/>
      <c r="O19" s="395"/>
      <c r="P19" s="395"/>
      <c r="Q19" s="395"/>
      <c r="R19" s="395"/>
      <c r="S19" s="395"/>
      <c r="T19" s="395"/>
      <c r="U19" s="395"/>
      <c r="V19" s="395"/>
      <c r="W19" s="395"/>
      <c r="X19" s="395"/>
      <c r="Y19" s="395"/>
      <c r="Z19" s="395"/>
      <c r="AA19" s="395"/>
      <c r="AB19" s="395"/>
      <c r="AC19" s="395"/>
      <c r="AD19" s="398">
        <f t="shared" si="0"/>
        <v>6</v>
      </c>
      <c r="AE19" s="395"/>
      <c r="AF19" s="395"/>
      <c r="AG19" s="395">
        <v>4</v>
      </c>
      <c r="AH19" s="395"/>
      <c r="AI19" s="395"/>
    </row>
    <row r="20" spans="1:35" ht="27" customHeight="1">
      <c r="A20" s="399" t="s">
        <v>866</v>
      </c>
      <c r="B20" s="400"/>
      <c r="C20" s="395"/>
      <c r="D20" s="395"/>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8">
        <f t="shared" si="0"/>
        <v>0</v>
      </c>
      <c r="AE20" s="395"/>
      <c r="AF20" s="395"/>
      <c r="AG20" s="395"/>
      <c r="AH20" s="395"/>
      <c r="AI20" s="395"/>
    </row>
    <row r="21" spans="1:35" ht="27" customHeight="1">
      <c r="A21" s="399" t="s">
        <v>867</v>
      </c>
      <c r="B21" s="400">
        <v>27</v>
      </c>
      <c r="C21" s="395">
        <v>27</v>
      </c>
      <c r="D21" s="395">
        <v>3</v>
      </c>
      <c r="E21" s="395">
        <v>0</v>
      </c>
      <c r="F21" s="395"/>
      <c r="G21" s="395">
        <v>0</v>
      </c>
      <c r="H21" s="395">
        <v>0</v>
      </c>
      <c r="I21" s="395">
        <v>0</v>
      </c>
      <c r="J21" s="395">
        <v>1</v>
      </c>
      <c r="K21" s="395">
        <v>0</v>
      </c>
      <c r="L21" s="395">
        <v>1</v>
      </c>
      <c r="M21" s="395">
        <v>0</v>
      </c>
      <c r="N21" s="395">
        <v>1</v>
      </c>
      <c r="O21" s="395">
        <v>0</v>
      </c>
      <c r="P21" s="395">
        <v>0</v>
      </c>
      <c r="Q21" s="395">
        <v>2</v>
      </c>
      <c r="R21" s="395">
        <v>0</v>
      </c>
      <c r="S21" s="395"/>
      <c r="T21" s="395">
        <v>0</v>
      </c>
      <c r="U21" s="395">
        <v>0</v>
      </c>
      <c r="V21" s="395">
        <v>0</v>
      </c>
      <c r="W21" s="395">
        <v>0</v>
      </c>
      <c r="X21" s="395">
        <v>0</v>
      </c>
      <c r="Y21" s="395">
        <v>0</v>
      </c>
      <c r="Z21" s="395">
        <v>0</v>
      </c>
      <c r="AA21" s="395">
        <v>0</v>
      </c>
      <c r="AB21" s="395">
        <v>0</v>
      </c>
      <c r="AC21" s="395">
        <v>0</v>
      </c>
      <c r="AD21" s="398">
        <f t="shared" si="0"/>
        <v>5</v>
      </c>
      <c r="AE21" s="395"/>
      <c r="AF21" s="395">
        <v>0</v>
      </c>
      <c r="AG21" s="395">
        <v>0</v>
      </c>
      <c r="AH21" s="395">
        <v>0</v>
      </c>
      <c r="AI21" s="395">
        <v>0</v>
      </c>
    </row>
    <row r="22" spans="1:35" ht="27" customHeight="1">
      <c r="A22" s="399" t="s">
        <v>868</v>
      </c>
      <c r="B22" s="400">
        <v>11</v>
      </c>
      <c r="C22" s="395">
        <v>11</v>
      </c>
      <c r="D22" s="39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8">
        <f t="shared" si="0"/>
        <v>0</v>
      </c>
      <c r="AE22" s="395"/>
      <c r="AF22" s="395"/>
      <c r="AG22" s="395"/>
      <c r="AH22" s="395"/>
      <c r="AI22" s="395"/>
    </row>
    <row r="23" spans="1:35" ht="27" customHeight="1">
      <c r="A23" s="399" t="s">
        <v>869</v>
      </c>
      <c r="B23" s="400">
        <v>58</v>
      </c>
      <c r="C23" s="395">
        <v>54</v>
      </c>
      <c r="D23" s="395">
        <v>9</v>
      </c>
      <c r="E23" s="395"/>
      <c r="F23" s="395">
        <v>2</v>
      </c>
      <c r="G23" s="395"/>
      <c r="H23" s="395"/>
      <c r="I23" s="395">
        <v>2</v>
      </c>
      <c r="J23" s="395"/>
      <c r="K23" s="395">
        <v>2</v>
      </c>
      <c r="L23" s="395">
        <v>1</v>
      </c>
      <c r="M23" s="395"/>
      <c r="N23" s="395">
        <v>2</v>
      </c>
      <c r="O23" s="395"/>
      <c r="P23" s="395"/>
      <c r="Q23" s="395">
        <v>3</v>
      </c>
      <c r="R23" s="395"/>
      <c r="S23" s="395"/>
      <c r="T23" s="395">
        <v>1</v>
      </c>
      <c r="U23" s="395"/>
      <c r="V23" s="395"/>
      <c r="W23" s="395"/>
      <c r="X23" s="395"/>
      <c r="Y23" s="395"/>
      <c r="Z23" s="395"/>
      <c r="AA23" s="395"/>
      <c r="AB23" s="395">
        <v>1</v>
      </c>
      <c r="AC23" s="395"/>
      <c r="AD23" s="398">
        <f t="shared" si="0"/>
        <v>14</v>
      </c>
      <c r="AE23" s="395"/>
      <c r="AF23" s="395"/>
      <c r="AG23" s="395"/>
      <c r="AH23" s="395"/>
      <c r="AI23" s="395"/>
    </row>
    <row r="24" spans="1:35" ht="27" customHeight="1">
      <c r="A24" s="399" t="s">
        <v>629</v>
      </c>
      <c r="B24" s="400">
        <v>99</v>
      </c>
      <c r="C24" s="395">
        <v>99</v>
      </c>
      <c r="D24" s="395">
        <v>21</v>
      </c>
      <c r="E24" s="395">
        <v>2</v>
      </c>
      <c r="F24" s="395">
        <v>5</v>
      </c>
      <c r="G24" s="395"/>
      <c r="H24" s="395"/>
      <c r="I24" s="395">
        <v>2</v>
      </c>
      <c r="J24" s="395">
        <v>3</v>
      </c>
      <c r="K24" s="395">
        <v>6</v>
      </c>
      <c r="L24" s="395">
        <v>5</v>
      </c>
      <c r="M24" s="395">
        <v>1</v>
      </c>
      <c r="N24" s="395"/>
      <c r="O24" s="395">
        <v>1</v>
      </c>
      <c r="P24" s="395">
        <v>1</v>
      </c>
      <c r="Q24" s="395">
        <v>2</v>
      </c>
      <c r="R24" s="395">
        <v>1</v>
      </c>
      <c r="S24" s="395">
        <v>4</v>
      </c>
      <c r="T24" s="395"/>
      <c r="U24" s="395"/>
      <c r="V24" s="395"/>
      <c r="W24" s="395"/>
      <c r="X24" s="395"/>
      <c r="Y24" s="395"/>
      <c r="Z24" s="395"/>
      <c r="AA24" s="395"/>
      <c r="AB24" s="395">
        <v>1</v>
      </c>
      <c r="AC24" s="395"/>
      <c r="AD24" s="398">
        <f t="shared" si="0"/>
        <v>34</v>
      </c>
      <c r="AE24" s="395"/>
      <c r="AF24" s="395"/>
      <c r="AG24" s="395"/>
      <c r="AH24" s="395"/>
      <c r="AI24" s="395"/>
    </row>
    <row r="25" spans="1:35" ht="27" customHeight="1">
      <c r="A25" s="399" t="s">
        <v>870</v>
      </c>
      <c r="B25" s="400">
        <v>74</v>
      </c>
      <c r="C25" s="395">
        <v>71</v>
      </c>
      <c r="D25" s="395">
        <v>6</v>
      </c>
      <c r="E25" s="395"/>
      <c r="F25" s="395">
        <v>1</v>
      </c>
      <c r="G25" s="395"/>
      <c r="H25" s="395"/>
      <c r="I25" s="395"/>
      <c r="J25" s="395">
        <v>2</v>
      </c>
      <c r="K25" s="395"/>
      <c r="L25" s="395"/>
      <c r="M25" s="395">
        <v>1</v>
      </c>
      <c r="N25" s="395">
        <v>1</v>
      </c>
      <c r="O25" s="395"/>
      <c r="P25" s="395"/>
      <c r="Q25" s="395"/>
      <c r="R25" s="395">
        <v>1</v>
      </c>
      <c r="S25" s="395">
        <v>3</v>
      </c>
      <c r="T25" s="395"/>
      <c r="U25" s="395"/>
      <c r="V25" s="395"/>
      <c r="W25" s="395"/>
      <c r="X25" s="395"/>
      <c r="Y25" s="395"/>
      <c r="Z25" s="395"/>
      <c r="AA25" s="395"/>
      <c r="AB25" s="395"/>
      <c r="AC25" s="395"/>
      <c r="AD25" s="398">
        <f t="shared" si="0"/>
        <v>9</v>
      </c>
      <c r="AE25" s="395"/>
      <c r="AF25" s="395">
        <v>0</v>
      </c>
      <c r="AG25" s="395">
        <v>3</v>
      </c>
      <c r="AH25" s="395"/>
      <c r="AI25" s="395"/>
    </row>
    <row r="26" spans="1:35" ht="27" customHeight="1">
      <c r="A26" s="399" t="s">
        <v>871</v>
      </c>
      <c r="B26" s="397">
        <v>31</v>
      </c>
      <c r="C26" s="398">
        <v>27</v>
      </c>
      <c r="D26" s="398"/>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8">
        <f t="shared" si="0"/>
        <v>0</v>
      </c>
      <c r="AE26" s="395"/>
      <c r="AF26" s="395"/>
      <c r="AG26" s="395"/>
      <c r="AH26" s="395"/>
      <c r="AI26" s="395"/>
    </row>
    <row r="27" spans="1:35" ht="27" customHeight="1">
      <c r="A27" s="399" t="s">
        <v>631</v>
      </c>
      <c r="B27" s="397">
        <v>31</v>
      </c>
      <c r="C27" s="398">
        <v>31</v>
      </c>
      <c r="D27" s="395">
        <v>3</v>
      </c>
      <c r="E27" s="395"/>
      <c r="F27" s="395"/>
      <c r="G27" s="395"/>
      <c r="H27" s="395"/>
      <c r="I27" s="395">
        <v>1</v>
      </c>
      <c r="J27" s="395"/>
      <c r="K27" s="395"/>
      <c r="L27" s="395"/>
      <c r="M27" s="395"/>
      <c r="N27" s="395"/>
      <c r="O27" s="395"/>
      <c r="P27" s="395"/>
      <c r="Q27" s="395"/>
      <c r="R27" s="395"/>
      <c r="S27" s="395">
        <v>2</v>
      </c>
      <c r="T27" s="395">
        <v>1</v>
      </c>
      <c r="U27" s="395"/>
      <c r="V27" s="395"/>
      <c r="W27" s="395"/>
      <c r="X27" s="395"/>
      <c r="Y27" s="395"/>
      <c r="Z27" s="395"/>
      <c r="AA27" s="395"/>
      <c r="AB27" s="395"/>
      <c r="AC27" s="395"/>
      <c r="AD27" s="398">
        <f t="shared" si="0"/>
        <v>4</v>
      </c>
      <c r="AE27" s="395"/>
      <c r="AF27" s="395">
        <v>0</v>
      </c>
      <c r="AG27" s="395"/>
      <c r="AH27" s="395"/>
      <c r="AI27" s="395"/>
    </row>
    <row r="28" spans="1:35" ht="27" customHeight="1">
      <c r="A28" s="399" t="s">
        <v>872</v>
      </c>
      <c r="B28" s="397">
        <v>19</v>
      </c>
      <c r="C28" s="398">
        <v>19</v>
      </c>
      <c r="D28" s="395">
        <v>4</v>
      </c>
      <c r="E28" s="395"/>
      <c r="F28" s="395"/>
      <c r="G28" s="395"/>
      <c r="H28" s="395">
        <v>1</v>
      </c>
      <c r="I28" s="395">
        <v>1</v>
      </c>
      <c r="J28" s="395">
        <v>3</v>
      </c>
      <c r="K28" s="395">
        <v>1</v>
      </c>
      <c r="L28" s="395">
        <v>1</v>
      </c>
      <c r="M28" s="395"/>
      <c r="N28" s="395"/>
      <c r="O28" s="395"/>
      <c r="P28" s="395"/>
      <c r="Q28" s="395">
        <v>1</v>
      </c>
      <c r="R28" s="395">
        <v>3</v>
      </c>
      <c r="S28" s="395">
        <v>2</v>
      </c>
      <c r="T28" s="395">
        <v>1</v>
      </c>
      <c r="U28" s="395"/>
      <c r="V28" s="395"/>
      <c r="W28" s="395"/>
      <c r="X28" s="395"/>
      <c r="Y28" s="395"/>
      <c r="Z28" s="395"/>
      <c r="AA28" s="395"/>
      <c r="AB28" s="395"/>
      <c r="AC28" s="395"/>
      <c r="AD28" s="398">
        <f t="shared" si="0"/>
        <v>14</v>
      </c>
      <c r="AE28" s="395"/>
      <c r="AF28" s="395">
        <v>1</v>
      </c>
      <c r="AG28" s="395">
        <v>1</v>
      </c>
      <c r="AH28" s="395">
        <v>1</v>
      </c>
      <c r="AI28" s="395"/>
    </row>
    <row r="29" spans="1:35" ht="27" customHeight="1">
      <c r="A29" s="399" t="s">
        <v>628</v>
      </c>
      <c r="B29" s="397">
        <v>15</v>
      </c>
      <c r="C29" s="398">
        <v>15</v>
      </c>
      <c r="D29" s="395">
        <v>1</v>
      </c>
      <c r="E29" s="395"/>
      <c r="F29" s="395"/>
      <c r="G29" s="395"/>
      <c r="H29" s="395"/>
      <c r="I29" s="395"/>
      <c r="J29" s="395"/>
      <c r="K29" s="395"/>
      <c r="L29" s="395"/>
      <c r="M29" s="395"/>
      <c r="N29" s="395"/>
      <c r="O29" s="395"/>
      <c r="P29" s="395"/>
      <c r="Q29" s="395"/>
      <c r="R29" s="395">
        <v>1</v>
      </c>
      <c r="S29" s="395"/>
      <c r="T29" s="395"/>
      <c r="U29" s="395"/>
      <c r="V29" s="395"/>
      <c r="W29" s="395"/>
      <c r="X29" s="395"/>
      <c r="Y29" s="395"/>
      <c r="Z29" s="395"/>
      <c r="AA29" s="395"/>
      <c r="AB29" s="395"/>
      <c r="AC29" s="395"/>
      <c r="AD29" s="398">
        <f t="shared" si="0"/>
        <v>1</v>
      </c>
      <c r="AE29" s="395"/>
      <c r="AF29" s="395">
        <v>0</v>
      </c>
      <c r="AG29" s="395">
        <v>1</v>
      </c>
      <c r="AH29" s="395"/>
      <c r="AI29" s="395">
        <v>0</v>
      </c>
    </row>
    <row r="30" spans="1:35" ht="27" customHeight="1">
      <c r="A30" s="399" t="s">
        <v>873</v>
      </c>
      <c r="B30" s="397">
        <v>137</v>
      </c>
      <c r="C30" s="398">
        <v>76</v>
      </c>
      <c r="D30" s="395">
        <v>15</v>
      </c>
      <c r="E30" s="395">
        <v>1</v>
      </c>
      <c r="F30" s="395">
        <v>2</v>
      </c>
      <c r="G30" s="395"/>
      <c r="H30" s="395">
        <v>2</v>
      </c>
      <c r="I30" s="395">
        <v>7</v>
      </c>
      <c r="J30" s="395">
        <v>1</v>
      </c>
      <c r="K30" s="395">
        <v>9</v>
      </c>
      <c r="L30" s="395">
        <v>1</v>
      </c>
      <c r="M30" s="395"/>
      <c r="N30" s="395"/>
      <c r="O30" s="395">
        <v>1</v>
      </c>
      <c r="P30" s="395"/>
      <c r="Q30" s="395">
        <v>3</v>
      </c>
      <c r="R30" s="395">
        <v>3</v>
      </c>
      <c r="S30" s="395"/>
      <c r="T30" s="395">
        <v>1</v>
      </c>
      <c r="U30" s="395"/>
      <c r="V30" s="395"/>
      <c r="W30" s="395"/>
      <c r="X30" s="395"/>
      <c r="Y30" s="395"/>
      <c r="Z30" s="395"/>
      <c r="AA30" s="395"/>
      <c r="AB30" s="395"/>
      <c r="AC30" s="395"/>
      <c r="AD30" s="398">
        <f t="shared" si="0"/>
        <v>31</v>
      </c>
      <c r="AE30" s="395"/>
      <c r="AF30" s="395"/>
      <c r="AG30" s="395"/>
      <c r="AH30" s="395"/>
      <c r="AI30" s="395"/>
    </row>
    <row r="31" spans="1:35" ht="27" customHeight="1">
      <c r="A31" s="399" t="s">
        <v>636</v>
      </c>
      <c r="B31" s="397">
        <v>21</v>
      </c>
      <c r="C31" s="398">
        <v>8</v>
      </c>
      <c r="D31" s="395">
        <v>4</v>
      </c>
      <c r="E31" s="395"/>
      <c r="F31" s="395">
        <v>1</v>
      </c>
      <c r="G31" s="395">
        <v>1</v>
      </c>
      <c r="H31" s="395"/>
      <c r="I31" s="395">
        <v>1</v>
      </c>
      <c r="J31" s="395"/>
      <c r="K31" s="395"/>
      <c r="L31" s="395"/>
      <c r="M31" s="395"/>
      <c r="N31" s="395"/>
      <c r="O31" s="395"/>
      <c r="P31" s="395"/>
      <c r="Q31" s="395"/>
      <c r="R31" s="395"/>
      <c r="S31" s="395"/>
      <c r="T31" s="395">
        <v>1</v>
      </c>
      <c r="U31" s="395"/>
      <c r="V31" s="395"/>
      <c r="W31" s="395"/>
      <c r="X31" s="395"/>
      <c r="Y31" s="395"/>
      <c r="Z31" s="395"/>
      <c r="AA31" s="395"/>
      <c r="AB31" s="395"/>
      <c r="AC31" s="395"/>
      <c r="AD31" s="398">
        <f t="shared" si="0"/>
        <v>4</v>
      </c>
      <c r="AE31" s="395"/>
      <c r="AF31" s="395"/>
      <c r="AG31" s="395"/>
      <c r="AH31" s="395"/>
      <c r="AI31" s="395"/>
    </row>
    <row r="32" spans="1:35" ht="27" customHeight="1">
      <c r="A32" s="399" t="s">
        <v>874</v>
      </c>
      <c r="B32" s="397">
        <v>14</v>
      </c>
      <c r="C32" s="397">
        <v>14</v>
      </c>
      <c r="D32" s="397">
        <v>2</v>
      </c>
      <c r="E32" s="397">
        <v>1</v>
      </c>
      <c r="F32" s="397">
        <v>1</v>
      </c>
      <c r="G32" s="397"/>
      <c r="H32" s="397"/>
      <c r="I32" s="397">
        <v>1</v>
      </c>
      <c r="J32" s="397"/>
      <c r="K32" s="397"/>
      <c r="L32" s="397"/>
      <c r="M32" s="397"/>
      <c r="N32" s="397">
        <v>1</v>
      </c>
      <c r="O32" s="397"/>
      <c r="P32" s="397"/>
      <c r="Q32" s="397">
        <v>1</v>
      </c>
      <c r="R32" s="397"/>
      <c r="S32" s="397"/>
      <c r="T32" s="397"/>
      <c r="U32" s="397"/>
      <c r="V32" s="397"/>
      <c r="W32" s="397"/>
      <c r="X32" s="397"/>
      <c r="Y32" s="397"/>
      <c r="Z32" s="397"/>
      <c r="AA32" s="397"/>
      <c r="AB32" s="397"/>
      <c r="AC32" s="397"/>
      <c r="AD32" s="398">
        <f t="shared" si="0"/>
        <v>5</v>
      </c>
      <c r="AE32" s="397">
        <v>1</v>
      </c>
      <c r="AF32" s="397">
        <v>1</v>
      </c>
      <c r="AG32" s="397">
        <v>1</v>
      </c>
      <c r="AH32" s="397"/>
      <c r="AI32" s="397"/>
    </row>
    <row r="33" spans="1:35" ht="27" customHeight="1">
      <c r="A33" s="399" t="s">
        <v>634</v>
      </c>
      <c r="B33" s="397">
        <v>26</v>
      </c>
      <c r="C33" s="398">
        <v>16</v>
      </c>
      <c r="D33" s="395">
        <v>4</v>
      </c>
      <c r="E33" s="395"/>
      <c r="F33" s="395">
        <v>2</v>
      </c>
      <c r="G33" s="395"/>
      <c r="H33" s="395">
        <v>1</v>
      </c>
      <c r="I33" s="395"/>
      <c r="J33" s="395"/>
      <c r="K33" s="395"/>
      <c r="L33" s="395"/>
      <c r="M33" s="395"/>
      <c r="N33" s="395">
        <v>1</v>
      </c>
      <c r="O33" s="395">
        <v>1</v>
      </c>
      <c r="P33" s="395"/>
      <c r="Q33" s="395"/>
      <c r="R33" s="395">
        <v>1</v>
      </c>
      <c r="S33" s="395"/>
      <c r="T33" s="395">
        <v>1</v>
      </c>
      <c r="U33" s="395"/>
      <c r="V33" s="395"/>
      <c r="W33" s="395"/>
      <c r="X33" s="395"/>
      <c r="Y33" s="395"/>
      <c r="Z33" s="395"/>
      <c r="AA33" s="395"/>
      <c r="AB33" s="395"/>
      <c r="AC33" s="395"/>
      <c r="AD33" s="398">
        <f t="shared" si="0"/>
        <v>7</v>
      </c>
      <c r="AE33" s="395"/>
      <c r="AF33" s="395"/>
      <c r="AG33" s="395"/>
      <c r="AH33" s="395"/>
      <c r="AI33" s="395"/>
    </row>
    <row r="34" spans="1:35" ht="27" customHeight="1">
      <c r="A34" s="399" t="s">
        <v>635</v>
      </c>
      <c r="B34" s="397">
        <v>23</v>
      </c>
      <c r="C34" s="398">
        <v>23</v>
      </c>
      <c r="D34" s="395">
        <v>6</v>
      </c>
      <c r="E34" s="395"/>
      <c r="F34" s="395">
        <v>1</v>
      </c>
      <c r="G34" s="395"/>
      <c r="H34" s="395">
        <v>1</v>
      </c>
      <c r="I34" s="395">
        <v>3</v>
      </c>
      <c r="J34" s="395"/>
      <c r="K34" s="395">
        <v>3</v>
      </c>
      <c r="L34" s="395"/>
      <c r="M34" s="395"/>
      <c r="N34" s="395"/>
      <c r="O34" s="395"/>
      <c r="P34" s="395"/>
      <c r="Q34" s="395"/>
      <c r="R34" s="395"/>
      <c r="S34" s="395"/>
      <c r="T34" s="395"/>
      <c r="U34" s="395"/>
      <c r="V34" s="395"/>
      <c r="W34" s="395"/>
      <c r="X34" s="395"/>
      <c r="Y34" s="395"/>
      <c r="Z34" s="395"/>
      <c r="AA34" s="395"/>
      <c r="AB34" s="395"/>
      <c r="AC34" s="395"/>
      <c r="AD34" s="398">
        <v>8</v>
      </c>
      <c r="AE34" s="395"/>
      <c r="AF34" s="395"/>
      <c r="AG34" s="395"/>
      <c r="AH34" s="395"/>
      <c r="AI34" s="395"/>
    </row>
    <row r="35" spans="1:35" ht="27" customHeight="1">
      <c r="A35" s="399" t="s">
        <v>875</v>
      </c>
      <c r="B35" s="397">
        <v>55</v>
      </c>
      <c r="C35" s="398">
        <v>43</v>
      </c>
      <c r="D35" s="395">
        <v>12</v>
      </c>
      <c r="E35" s="395">
        <v>5</v>
      </c>
      <c r="F35" s="395">
        <v>6</v>
      </c>
      <c r="G35" s="395">
        <v>1</v>
      </c>
      <c r="H35" s="395">
        <v>1</v>
      </c>
      <c r="I35" s="395">
        <v>2</v>
      </c>
      <c r="J35" s="395">
        <v>4</v>
      </c>
      <c r="K35" s="395">
        <v>6</v>
      </c>
      <c r="L35" s="395">
        <v>2</v>
      </c>
      <c r="M35" s="395">
        <v>1</v>
      </c>
      <c r="N35" s="395">
        <v>3</v>
      </c>
      <c r="O35" s="395">
        <v>1</v>
      </c>
      <c r="P35" s="395">
        <v>0</v>
      </c>
      <c r="Q35" s="395">
        <v>2</v>
      </c>
      <c r="R35" s="395">
        <v>0</v>
      </c>
      <c r="S35" s="395">
        <v>0</v>
      </c>
      <c r="T35" s="395">
        <v>0</v>
      </c>
      <c r="U35" s="395">
        <v>0</v>
      </c>
      <c r="V35" s="395">
        <v>0</v>
      </c>
      <c r="W35" s="395">
        <v>0</v>
      </c>
      <c r="X35" s="395">
        <v>0</v>
      </c>
      <c r="Y35" s="395">
        <v>0</v>
      </c>
      <c r="Z35" s="395">
        <v>0</v>
      </c>
      <c r="AA35" s="395">
        <v>0</v>
      </c>
      <c r="AB35" s="395">
        <v>0</v>
      </c>
      <c r="AC35" s="395">
        <v>0</v>
      </c>
      <c r="AD35" s="398">
        <f t="shared" si="0"/>
        <v>34</v>
      </c>
      <c r="AE35" s="395"/>
      <c r="AF35" s="395">
        <v>0</v>
      </c>
      <c r="AG35" s="395"/>
      <c r="AH35" s="395"/>
      <c r="AI35" s="395"/>
    </row>
    <row r="36" spans="1:35" ht="27" customHeight="1">
      <c r="A36" s="399" t="s">
        <v>639</v>
      </c>
      <c r="B36" s="397">
        <v>63</v>
      </c>
      <c r="C36" s="398">
        <v>63</v>
      </c>
      <c r="D36" s="395">
        <v>16</v>
      </c>
      <c r="E36" s="395">
        <v>2</v>
      </c>
      <c r="F36" s="395">
        <v>3</v>
      </c>
      <c r="G36" s="395"/>
      <c r="H36" s="395">
        <v>1</v>
      </c>
      <c r="I36" s="395">
        <v>2</v>
      </c>
      <c r="J36" s="395">
        <v>1</v>
      </c>
      <c r="K36" s="395"/>
      <c r="L36" s="395"/>
      <c r="M36" s="395">
        <v>1</v>
      </c>
      <c r="N36" s="395">
        <v>2</v>
      </c>
      <c r="O36" s="395"/>
      <c r="P36" s="395">
        <v>1</v>
      </c>
      <c r="Q36" s="395">
        <v>1</v>
      </c>
      <c r="R36" s="395">
        <v>1</v>
      </c>
      <c r="S36" s="395">
        <v>1</v>
      </c>
      <c r="T36" s="395"/>
      <c r="U36" s="395"/>
      <c r="V36" s="395"/>
      <c r="W36" s="395"/>
      <c r="X36" s="395"/>
      <c r="Y36" s="395"/>
      <c r="Z36" s="395"/>
      <c r="AA36" s="395"/>
      <c r="AB36" s="395"/>
      <c r="AC36" s="395"/>
      <c r="AD36" s="398">
        <f t="shared" si="0"/>
        <v>16</v>
      </c>
      <c r="AE36" s="395"/>
      <c r="AF36" s="395">
        <v>0</v>
      </c>
      <c r="AG36" s="395"/>
      <c r="AH36" s="395">
        <v>11</v>
      </c>
      <c r="AI36" s="395"/>
    </row>
    <row r="37" spans="1:35" ht="27" customHeight="1">
      <c r="A37" s="399" t="s">
        <v>876</v>
      </c>
      <c r="B37" s="397">
        <v>59</v>
      </c>
      <c r="C37" s="398">
        <v>48</v>
      </c>
      <c r="D37" s="395">
        <v>21</v>
      </c>
      <c r="E37" s="395">
        <v>3</v>
      </c>
      <c r="F37" s="395">
        <v>2</v>
      </c>
      <c r="G37" s="395">
        <v>2</v>
      </c>
      <c r="H37" s="395">
        <v>3</v>
      </c>
      <c r="I37" s="395">
        <v>3</v>
      </c>
      <c r="J37" s="395">
        <v>3</v>
      </c>
      <c r="K37" s="395">
        <v>2</v>
      </c>
      <c r="L37" s="395">
        <v>2</v>
      </c>
      <c r="M37" s="395">
        <v>2</v>
      </c>
      <c r="N37" s="395">
        <v>2</v>
      </c>
      <c r="O37" s="395"/>
      <c r="P37" s="395">
        <v>1</v>
      </c>
      <c r="Q37" s="395">
        <v>5</v>
      </c>
      <c r="R37" s="395">
        <v>1</v>
      </c>
      <c r="S37" s="395">
        <v>4</v>
      </c>
      <c r="T37" s="401">
        <v>0</v>
      </c>
      <c r="U37" s="395"/>
      <c r="V37" s="395"/>
      <c r="W37" s="395"/>
      <c r="X37" s="395"/>
      <c r="Y37" s="395"/>
      <c r="Z37" s="395"/>
      <c r="AA37" s="395">
        <v>1</v>
      </c>
      <c r="AB37" s="395">
        <v>2</v>
      </c>
      <c r="AC37" s="395"/>
      <c r="AD37" s="398">
        <f t="shared" si="0"/>
        <v>38</v>
      </c>
      <c r="AE37" s="395">
        <v>1</v>
      </c>
      <c r="AF37" s="395"/>
      <c r="AG37" s="395"/>
      <c r="AH37" s="395"/>
      <c r="AI37" s="395"/>
    </row>
    <row r="38" spans="1:35" ht="27" customHeight="1">
      <c r="A38" s="399" t="s">
        <v>642</v>
      </c>
      <c r="B38" s="397">
        <v>67</v>
      </c>
      <c r="C38" s="398">
        <v>62</v>
      </c>
      <c r="D38" s="395">
        <v>20</v>
      </c>
      <c r="E38" s="395">
        <v>6</v>
      </c>
      <c r="F38" s="395">
        <v>8</v>
      </c>
      <c r="G38" s="395">
        <v>1</v>
      </c>
      <c r="H38" s="395"/>
      <c r="I38" s="395">
        <v>6</v>
      </c>
      <c r="J38" s="395">
        <v>1</v>
      </c>
      <c r="K38" s="395">
        <v>1</v>
      </c>
      <c r="L38" s="395">
        <v>1</v>
      </c>
      <c r="M38" s="395"/>
      <c r="N38" s="395">
        <v>1</v>
      </c>
      <c r="O38" s="395">
        <v>2</v>
      </c>
      <c r="P38" s="395"/>
      <c r="Q38" s="395">
        <v>3</v>
      </c>
      <c r="R38" s="395">
        <v>1</v>
      </c>
      <c r="S38" s="395">
        <v>1</v>
      </c>
      <c r="T38" s="395">
        <v>0</v>
      </c>
      <c r="U38" s="395">
        <v>0</v>
      </c>
      <c r="V38" s="395">
        <v>0</v>
      </c>
      <c r="W38" s="395">
        <v>0</v>
      </c>
      <c r="X38" s="395">
        <v>0</v>
      </c>
      <c r="Y38" s="395">
        <v>0</v>
      </c>
      <c r="Z38" s="395">
        <v>0</v>
      </c>
      <c r="AA38" s="395">
        <v>0</v>
      </c>
      <c r="AB38" s="395">
        <v>0</v>
      </c>
      <c r="AC38" s="395">
        <v>0</v>
      </c>
      <c r="AD38" s="398">
        <f t="shared" si="0"/>
        <v>32</v>
      </c>
      <c r="AE38" s="395"/>
      <c r="AF38" s="395">
        <v>0</v>
      </c>
      <c r="AG38" s="395">
        <v>0</v>
      </c>
      <c r="AH38" s="395">
        <v>0</v>
      </c>
      <c r="AI38" s="395">
        <v>0</v>
      </c>
    </row>
    <row r="39" spans="1:35" ht="27" customHeight="1" thickBot="1">
      <c r="A39" s="399" t="s">
        <v>641</v>
      </c>
      <c r="B39" s="397">
        <v>51</v>
      </c>
      <c r="C39" s="398">
        <v>46</v>
      </c>
      <c r="D39" s="395">
        <v>16</v>
      </c>
      <c r="E39" s="395">
        <v>2</v>
      </c>
      <c r="F39" s="395">
        <v>1</v>
      </c>
      <c r="G39" s="395">
        <v>6</v>
      </c>
      <c r="H39" s="395">
        <v>2</v>
      </c>
      <c r="I39" s="395">
        <v>7</v>
      </c>
      <c r="J39" s="395">
        <v>9</v>
      </c>
      <c r="K39" s="395">
        <v>9</v>
      </c>
      <c r="L39" s="395">
        <v>0</v>
      </c>
      <c r="M39" s="395">
        <v>0</v>
      </c>
      <c r="N39" s="395">
        <v>1</v>
      </c>
      <c r="O39" s="395">
        <v>1</v>
      </c>
      <c r="P39" s="395">
        <v>3</v>
      </c>
      <c r="Q39" s="395">
        <v>4</v>
      </c>
      <c r="R39" s="395">
        <v>4</v>
      </c>
      <c r="S39" s="395"/>
      <c r="T39" s="395">
        <v>0</v>
      </c>
      <c r="U39" s="395">
        <v>0</v>
      </c>
      <c r="V39" s="395">
        <v>0</v>
      </c>
      <c r="W39" s="395">
        <v>0</v>
      </c>
      <c r="X39" s="395">
        <v>0</v>
      </c>
      <c r="Y39" s="395">
        <v>0</v>
      </c>
      <c r="Z39" s="395">
        <v>0</v>
      </c>
      <c r="AA39" s="395">
        <v>0</v>
      </c>
      <c r="AB39" s="395">
        <v>7</v>
      </c>
      <c r="AC39" s="395">
        <v>0</v>
      </c>
      <c r="AD39" s="398">
        <f>SUM(E39:AC39)</f>
        <v>56</v>
      </c>
      <c r="AE39" s="395"/>
      <c r="AF39" s="395"/>
      <c r="AG39" s="395"/>
      <c r="AH39" s="395"/>
      <c r="AI39" s="395"/>
    </row>
    <row r="40" spans="1:35" ht="27" customHeight="1" thickTop="1" thickBot="1">
      <c r="A40" s="402" t="s">
        <v>877</v>
      </c>
      <c r="B40" s="403">
        <f t="shared" ref="B40:AH40" si="1">SUM(B4:B39)</f>
        <v>3640</v>
      </c>
      <c r="C40" s="403">
        <f t="shared" si="1"/>
        <v>3166</v>
      </c>
      <c r="D40" s="403">
        <f t="shared" si="1"/>
        <v>698</v>
      </c>
      <c r="E40" s="403">
        <f t="shared" si="1"/>
        <v>83</v>
      </c>
      <c r="F40" s="403">
        <f t="shared" si="1"/>
        <v>123</v>
      </c>
      <c r="G40" s="403">
        <f t="shared" si="1"/>
        <v>42</v>
      </c>
      <c r="H40" s="403">
        <f t="shared" si="1"/>
        <v>35</v>
      </c>
      <c r="I40" s="403">
        <f t="shared" si="1"/>
        <v>173</v>
      </c>
      <c r="J40" s="403">
        <f t="shared" si="1"/>
        <v>78</v>
      </c>
      <c r="K40" s="403">
        <f t="shared" si="1"/>
        <v>142</v>
      </c>
      <c r="L40" s="403">
        <f t="shared" si="1"/>
        <v>104</v>
      </c>
      <c r="M40" s="403">
        <f t="shared" si="1"/>
        <v>10</v>
      </c>
      <c r="N40" s="403">
        <f t="shared" si="1"/>
        <v>41</v>
      </c>
      <c r="O40" s="403">
        <f t="shared" si="1"/>
        <v>12</v>
      </c>
      <c r="P40" s="403">
        <f t="shared" si="1"/>
        <v>19</v>
      </c>
      <c r="Q40" s="403">
        <f t="shared" si="1"/>
        <v>76</v>
      </c>
      <c r="R40" s="403">
        <f t="shared" si="1"/>
        <v>42</v>
      </c>
      <c r="S40" s="403">
        <f t="shared" si="1"/>
        <v>97</v>
      </c>
      <c r="T40" s="403">
        <f t="shared" si="1"/>
        <v>28</v>
      </c>
      <c r="U40" s="403">
        <f t="shared" si="1"/>
        <v>6</v>
      </c>
      <c r="V40" s="403">
        <f t="shared" si="1"/>
        <v>0</v>
      </c>
      <c r="W40" s="403">
        <f t="shared" si="1"/>
        <v>0</v>
      </c>
      <c r="X40" s="403">
        <f t="shared" si="1"/>
        <v>0</v>
      </c>
      <c r="Y40" s="403">
        <f t="shared" si="1"/>
        <v>0</v>
      </c>
      <c r="Z40" s="403">
        <f t="shared" si="1"/>
        <v>0</v>
      </c>
      <c r="AA40" s="403">
        <f t="shared" si="1"/>
        <v>1</v>
      </c>
      <c r="AB40" s="403">
        <f t="shared" si="1"/>
        <v>83</v>
      </c>
      <c r="AC40" s="403">
        <f t="shared" si="1"/>
        <v>0</v>
      </c>
      <c r="AD40" s="403">
        <f t="shared" si="1"/>
        <v>1195</v>
      </c>
      <c r="AE40" s="403">
        <f t="shared" si="1"/>
        <v>15</v>
      </c>
      <c r="AF40" s="403">
        <f t="shared" si="1"/>
        <v>5</v>
      </c>
      <c r="AG40" s="403">
        <f t="shared" si="1"/>
        <v>17</v>
      </c>
      <c r="AH40" s="403">
        <f t="shared" si="1"/>
        <v>65</v>
      </c>
      <c r="AI40" s="403"/>
    </row>
    <row r="41" spans="1:35" ht="27" customHeight="1" thickTop="1">
      <c r="A41" s="404" t="s">
        <v>570</v>
      </c>
      <c r="B41" s="405">
        <v>2628</v>
      </c>
      <c r="C41" s="405">
        <v>2070</v>
      </c>
      <c r="D41" s="405">
        <v>546</v>
      </c>
      <c r="E41" s="405">
        <v>94</v>
      </c>
      <c r="F41" s="405">
        <v>115</v>
      </c>
      <c r="G41" s="405">
        <v>57</v>
      </c>
      <c r="H41" s="405">
        <v>26</v>
      </c>
      <c r="I41" s="405">
        <v>154</v>
      </c>
      <c r="J41" s="405">
        <v>61</v>
      </c>
      <c r="K41" s="405">
        <v>121</v>
      </c>
      <c r="L41" s="405">
        <v>85</v>
      </c>
      <c r="M41" s="405">
        <v>4</v>
      </c>
      <c r="N41" s="405">
        <v>42</v>
      </c>
      <c r="O41" s="405">
        <v>6</v>
      </c>
      <c r="P41" s="405">
        <v>11</v>
      </c>
      <c r="Q41" s="405">
        <v>116</v>
      </c>
      <c r="R41" s="405">
        <v>49</v>
      </c>
      <c r="S41" s="405">
        <v>136</v>
      </c>
      <c r="T41" s="405">
        <v>4</v>
      </c>
      <c r="U41" s="405">
        <v>1</v>
      </c>
      <c r="V41" s="405">
        <v>0</v>
      </c>
      <c r="W41" s="405">
        <v>0</v>
      </c>
      <c r="X41" s="405">
        <v>0</v>
      </c>
      <c r="Y41" s="405">
        <v>0</v>
      </c>
      <c r="Z41" s="405">
        <v>0</v>
      </c>
      <c r="AA41" s="405">
        <v>0</v>
      </c>
      <c r="AB41" s="604">
        <v>80</v>
      </c>
      <c r="AC41" s="405">
        <v>0</v>
      </c>
      <c r="AD41" s="406">
        <f>SUM(E41:AC41)</f>
        <v>1162</v>
      </c>
      <c r="AE41" s="406"/>
      <c r="AF41" s="406">
        <v>9</v>
      </c>
      <c r="AG41" s="406">
        <v>1</v>
      </c>
      <c r="AH41" s="406">
        <v>1</v>
      </c>
      <c r="AI41" s="406">
        <v>1</v>
      </c>
    </row>
    <row r="42" spans="1:35" ht="27" customHeight="1">
      <c r="A42" s="407" t="s">
        <v>484</v>
      </c>
      <c r="B42" s="395">
        <v>1153</v>
      </c>
      <c r="C42" s="395">
        <v>1092</v>
      </c>
      <c r="D42" s="395">
        <v>199</v>
      </c>
      <c r="E42" s="395">
        <v>12</v>
      </c>
      <c r="F42" s="395">
        <v>17</v>
      </c>
      <c r="G42" s="395">
        <v>7</v>
      </c>
      <c r="H42" s="395">
        <v>11</v>
      </c>
      <c r="I42" s="395">
        <v>35</v>
      </c>
      <c r="J42" s="395">
        <v>19</v>
      </c>
      <c r="K42" s="395">
        <v>30</v>
      </c>
      <c r="L42" s="395">
        <v>55</v>
      </c>
      <c r="M42" s="395">
        <v>3</v>
      </c>
      <c r="N42" s="395">
        <v>6</v>
      </c>
      <c r="O42" s="395">
        <v>6</v>
      </c>
      <c r="P42" s="395">
        <v>9</v>
      </c>
      <c r="Q42" s="395">
        <v>26</v>
      </c>
      <c r="R42" s="395">
        <v>15</v>
      </c>
      <c r="S42" s="395">
        <v>45</v>
      </c>
      <c r="T42" s="395">
        <v>1</v>
      </c>
      <c r="U42" s="395">
        <v>1</v>
      </c>
      <c r="V42" s="395">
        <v>0</v>
      </c>
      <c r="W42" s="395">
        <v>0</v>
      </c>
      <c r="X42" s="395">
        <v>0</v>
      </c>
      <c r="Y42" s="395">
        <v>0</v>
      </c>
      <c r="Z42" s="395">
        <v>0</v>
      </c>
      <c r="AA42" s="395">
        <v>0</v>
      </c>
      <c r="AB42" s="601">
        <v>64</v>
      </c>
      <c r="AC42" s="395">
        <v>0</v>
      </c>
      <c r="AD42" s="408">
        <f t="shared" ref="AD42:AD44" si="2">SUM(E42:AC42)</f>
        <v>362</v>
      </c>
      <c r="AE42" s="408">
        <v>7</v>
      </c>
      <c r="AF42" s="408">
        <v>2</v>
      </c>
      <c r="AG42" s="408">
        <v>0</v>
      </c>
      <c r="AH42" s="408">
        <v>2</v>
      </c>
      <c r="AI42" s="408">
        <v>0</v>
      </c>
    </row>
    <row r="43" spans="1:35" ht="27" customHeight="1">
      <c r="A43" s="407" t="s">
        <v>682</v>
      </c>
      <c r="B43" s="395">
        <v>1135</v>
      </c>
      <c r="C43" s="395">
        <v>704</v>
      </c>
      <c r="D43" s="395">
        <v>117</v>
      </c>
      <c r="E43" s="395">
        <v>15</v>
      </c>
      <c r="F43" s="395">
        <v>22</v>
      </c>
      <c r="G43" s="395">
        <v>7</v>
      </c>
      <c r="H43" s="395">
        <v>7</v>
      </c>
      <c r="I43" s="395">
        <v>20</v>
      </c>
      <c r="J43" s="395">
        <v>13</v>
      </c>
      <c r="K43" s="395">
        <v>14</v>
      </c>
      <c r="L43" s="395">
        <v>31</v>
      </c>
      <c r="M43" s="395">
        <v>2</v>
      </c>
      <c r="N43" s="395">
        <v>2</v>
      </c>
      <c r="O43" s="395">
        <v>0</v>
      </c>
      <c r="P43" s="395">
        <v>5</v>
      </c>
      <c r="Q43" s="395">
        <v>10</v>
      </c>
      <c r="R43" s="395">
        <v>5</v>
      </c>
      <c r="S43" s="395">
        <v>10</v>
      </c>
      <c r="T43" s="395">
        <v>3</v>
      </c>
      <c r="U43" s="395">
        <v>0</v>
      </c>
      <c r="V43" s="395">
        <v>0</v>
      </c>
      <c r="W43" s="395">
        <v>0</v>
      </c>
      <c r="X43" s="395">
        <v>0</v>
      </c>
      <c r="Y43" s="395">
        <v>1</v>
      </c>
      <c r="Z43" s="395">
        <v>1</v>
      </c>
      <c r="AA43" s="395">
        <v>0</v>
      </c>
      <c r="AB43" s="601">
        <v>26</v>
      </c>
      <c r="AC43" s="395">
        <v>0</v>
      </c>
      <c r="AD43" s="408">
        <f t="shared" si="2"/>
        <v>194</v>
      </c>
      <c r="AE43" s="408"/>
      <c r="AF43" s="408">
        <v>30</v>
      </c>
      <c r="AG43" s="408"/>
      <c r="AH43" s="408"/>
      <c r="AI43" s="408">
        <v>0</v>
      </c>
    </row>
    <row r="44" spans="1:35" ht="27" customHeight="1">
      <c r="A44" s="622" t="s">
        <v>856</v>
      </c>
      <c r="B44" s="623">
        <v>718</v>
      </c>
      <c r="C44" s="597">
        <v>524</v>
      </c>
      <c r="D44" s="597">
        <v>143</v>
      </c>
      <c r="E44" s="597">
        <v>16</v>
      </c>
      <c r="F44" s="597">
        <v>21</v>
      </c>
      <c r="G44" s="597">
        <v>7</v>
      </c>
      <c r="H44" s="597">
        <v>18</v>
      </c>
      <c r="I44" s="597">
        <v>45</v>
      </c>
      <c r="J44" s="597">
        <v>14</v>
      </c>
      <c r="K44" s="597">
        <v>16</v>
      </c>
      <c r="L44" s="597">
        <v>27</v>
      </c>
      <c r="M44" s="597">
        <v>1</v>
      </c>
      <c r="N44" s="597">
        <v>3</v>
      </c>
      <c r="O44" s="597"/>
      <c r="P44" s="597">
        <v>16</v>
      </c>
      <c r="Q44" s="597">
        <v>16</v>
      </c>
      <c r="R44" s="597">
        <v>5</v>
      </c>
      <c r="S44" s="597">
        <v>19</v>
      </c>
      <c r="T44" s="597"/>
      <c r="U44" s="597"/>
      <c r="V44" s="597"/>
      <c r="W44" s="597"/>
      <c r="X44" s="597"/>
      <c r="Y44" s="597"/>
      <c r="Z44" s="597"/>
      <c r="AA44" s="597"/>
      <c r="AB44" s="605">
        <v>14</v>
      </c>
      <c r="AC44" s="597"/>
      <c r="AD44" s="597">
        <f t="shared" si="2"/>
        <v>238</v>
      </c>
      <c r="AE44" s="597"/>
      <c r="AF44" s="597">
        <v>0</v>
      </c>
      <c r="AG44" s="597"/>
      <c r="AH44" s="597"/>
      <c r="AI44" s="597"/>
    </row>
    <row r="45" spans="1:35" ht="27" customHeight="1" thickBot="1">
      <c r="A45" s="624" t="s">
        <v>485</v>
      </c>
      <c r="B45" s="409">
        <v>1345</v>
      </c>
      <c r="C45" s="409">
        <v>1170</v>
      </c>
      <c r="D45" s="409">
        <v>400</v>
      </c>
      <c r="E45" s="409">
        <v>73</v>
      </c>
      <c r="F45" s="409">
        <v>52</v>
      </c>
      <c r="G45" s="409">
        <v>39</v>
      </c>
      <c r="H45" s="409">
        <v>78</v>
      </c>
      <c r="I45" s="409">
        <v>80</v>
      </c>
      <c r="J45" s="409">
        <v>11</v>
      </c>
      <c r="K45" s="409">
        <v>45</v>
      </c>
      <c r="L45" s="409">
        <v>32</v>
      </c>
      <c r="M45" s="409">
        <v>9</v>
      </c>
      <c r="N45" s="409">
        <v>14</v>
      </c>
      <c r="O45" s="409">
        <v>8</v>
      </c>
      <c r="P45" s="409">
        <v>29</v>
      </c>
      <c r="Q45" s="409">
        <v>44</v>
      </c>
      <c r="R45" s="409">
        <v>7</v>
      </c>
      <c r="S45" s="409">
        <v>40</v>
      </c>
      <c r="T45" s="409">
        <v>5</v>
      </c>
      <c r="U45" s="409">
        <v>1</v>
      </c>
      <c r="V45" s="409">
        <v>0</v>
      </c>
      <c r="W45" s="409">
        <v>0</v>
      </c>
      <c r="X45" s="409">
        <v>0</v>
      </c>
      <c r="Y45" s="409">
        <v>0</v>
      </c>
      <c r="Z45" s="409">
        <v>0</v>
      </c>
      <c r="AA45" s="409">
        <v>0</v>
      </c>
      <c r="AB45" s="606">
        <v>52</v>
      </c>
      <c r="AC45" s="409">
        <v>0</v>
      </c>
      <c r="AD45" s="625">
        <f t="shared" ref="AD45" si="3">SUM(E45:AC45)</f>
        <v>619</v>
      </c>
      <c r="AE45" s="625">
        <v>1</v>
      </c>
      <c r="AF45" s="625">
        <v>53</v>
      </c>
      <c r="AG45" s="625">
        <v>22</v>
      </c>
      <c r="AH45" s="625"/>
      <c r="AI45" s="625">
        <v>0</v>
      </c>
    </row>
    <row r="46" spans="1:35" ht="27" customHeight="1" thickTop="1">
      <c r="A46" s="410" t="s">
        <v>878</v>
      </c>
      <c r="B46" s="397">
        <f t="shared" ref="B46:AI46" si="4">SUM(B40:B45)</f>
        <v>10619</v>
      </c>
      <c r="C46" s="397">
        <f t="shared" si="4"/>
        <v>8726</v>
      </c>
      <c r="D46" s="397">
        <f t="shared" si="4"/>
        <v>2103</v>
      </c>
      <c r="E46" s="397">
        <f t="shared" si="4"/>
        <v>293</v>
      </c>
      <c r="F46" s="397">
        <f t="shared" si="4"/>
        <v>350</v>
      </c>
      <c r="G46" s="397">
        <f t="shared" si="4"/>
        <v>159</v>
      </c>
      <c r="H46" s="397">
        <f t="shared" si="4"/>
        <v>175</v>
      </c>
      <c r="I46" s="397">
        <f t="shared" si="4"/>
        <v>507</v>
      </c>
      <c r="J46" s="397">
        <f t="shared" si="4"/>
        <v>196</v>
      </c>
      <c r="K46" s="397">
        <f t="shared" si="4"/>
        <v>368</v>
      </c>
      <c r="L46" s="397">
        <f t="shared" si="4"/>
        <v>334</v>
      </c>
      <c r="M46" s="397">
        <f t="shared" si="4"/>
        <v>29</v>
      </c>
      <c r="N46" s="397">
        <f t="shared" si="4"/>
        <v>108</v>
      </c>
      <c r="O46" s="397">
        <f t="shared" si="4"/>
        <v>32</v>
      </c>
      <c r="P46" s="397">
        <f t="shared" si="4"/>
        <v>89</v>
      </c>
      <c r="Q46" s="397">
        <f t="shared" si="4"/>
        <v>288</v>
      </c>
      <c r="R46" s="397">
        <f t="shared" si="4"/>
        <v>123</v>
      </c>
      <c r="S46" s="397">
        <f t="shared" si="4"/>
        <v>347</v>
      </c>
      <c r="T46" s="397">
        <f t="shared" si="4"/>
        <v>41</v>
      </c>
      <c r="U46" s="397">
        <f t="shared" si="4"/>
        <v>9</v>
      </c>
      <c r="V46" s="397">
        <f t="shared" si="4"/>
        <v>0</v>
      </c>
      <c r="W46" s="397">
        <f t="shared" si="4"/>
        <v>0</v>
      </c>
      <c r="X46" s="397">
        <f t="shared" si="4"/>
        <v>0</v>
      </c>
      <c r="Y46" s="397">
        <f t="shared" si="4"/>
        <v>1</v>
      </c>
      <c r="Z46" s="397">
        <f t="shared" si="4"/>
        <v>1</v>
      </c>
      <c r="AA46" s="397">
        <f t="shared" si="4"/>
        <v>1</v>
      </c>
      <c r="AB46" s="397">
        <f t="shared" si="4"/>
        <v>319</v>
      </c>
      <c r="AC46" s="397">
        <f t="shared" si="4"/>
        <v>0</v>
      </c>
      <c r="AD46" s="397">
        <f t="shared" si="4"/>
        <v>3770</v>
      </c>
      <c r="AE46" s="398">
        <f t="shared" si="4"/>
        <v>23</v>
      </c>
      <c r="AF46" s="398">
        <f t="shared" si="4"/>
        <v>99</v>
      </c>
      <c r="AG46" s="398">
        <f t="shared" si="4"/>
        <v>40</v>
      </c>
      <c r="AH46" s="398">
        <f t="shared" si="4"/>
        <v>68</v>
      </c>
      <c r="AI46" s="398">
        <f t="shared" si="4"/>
        <v>1</v>
      </c>
    </row>
    <row r="47" spans="1:35" ht="18.95" customHeight="1">
      <c r="A47" s="847" t="s">
        <v>1407</v>
      </c>
      <c r="B47" s="848"/>
      <c r="C47" s="848"/>
      <c r="D47" s="848"/>
      <c r="E47" s="848"/>
      <c r="F47" s="848"/>
      <c r="G47" s="848"/>
      <c r="H47" s="848"/>
      <c r="I47" s="848"/>
      <c r="J47" s="848"/>
      <c r="K47" s="848"/>
      <c r="AE47" s="411">
        <v>0</v>
      </c>
    </row>
    <row r="48" spans="1:35" ht="18.95" customHeight="1">
      <c r="A48" s="412"/>
      <c r="B48" s="413"/>
      <c r="C48" s="413"/>
      <c r="D48" s="413"/>
      <c r="E48" s="413"/>
      <c r="F48" s="413"/>
      <c r="G48" s="413"/>
      <c r="H48" s="413"/>
      <c r="I48" s="413"/>
      <c r="J48" s="413"/>
      <c r="K48" s="413"/>
      <c r="AE48" s="411">
        <v>0</v>
      </c>
    </row>
    <row r="49" spans="4:31" ht="18.95" customHeight="1">
      <c r="AE49" s="411">
        <v>0</v>
      </c>
    </row>
    <row r="50" spans="4:31" ht="18.95" customHeight="1">
      <c r="D50" s="414"/>
      <c r="AE50" s="411">
        <v>0</v>
      </c>
    </row>
    <row r="51" spans="4:31" ht="18.95" customHeight="1">
      <c r="AE51" s="411">
        <v>0</v>
      </c>
    </row>
    <row r="52" spans="4:31" ht="18.95" customHeight="1">
      <c r="AE52" s="411">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59055118110236227" right="0.59055118110236227" top="0.78740157480314965" bottom="0.78740157480314965" header="0.51181102362204722" footer="0.51181102362204722"/>
  <pageSetup paperSize="9" scale="59" fitToHeight="2" orientation="landscape" blackAndWhite="1" r:id="rId1"/>
  <headerFooter scaleWithDoc="0" alignWithMargins="0">
    <oddFooter>&amp;C- &amp;P+28 -</oddFooter>
  </headerFooter>
  <rowBreaks count="1" manualBreakCount="1">
    <brk id="29" max="34"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
  <sheetViews>
    <sheetView workbookViewId="0">
      <selection activeCell="S6" sqref="S6"/>
    </sheetView>
  </sheetViews>
  <sheetFormatPr defaultRowHeight="13.5"/>
  <sheetData/>
  <phoneticPr fontId="2"/>
  <printOptions horizontalCentered="1"/>
  <pageMargins left="0.70866141732283472" right="0.70866141732283472" top="0.74803149606299213" bottom="0.74803149606299213" header="0.31496062992125984" footer="0.31496062992125984"/>
  <pageSetup paperSize="9" scale="73" orientation="landscape" r:id="rId1"/>
  <headerFooter scaleWithDoc="0">
    <oddFooter>&amp;C- 31 -</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8" r:id="rId6">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58" r:id="rId6"/>
      </mc:Fallback>
    </mc:AlternateContent>
    <mc:AlternateContent xmlns:mc="http://schemas.openxmlformats.org/markup-compatibility/2006">
      <mc:Choice Requires="x14">
        <oleObject progId="Word.Document.8" shapeId="96259" r:id="rId8">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8"/>
      </mc:Fallback>
    </mc:AlternateContent>
    <mc:AlternateContent xmlns:mc="http://schemas.openxmlformats.org/markup-compatibility/2006">
      <mc:Choice Requires="x14">
        <oleObject progId="Word.Document.8" shapeId="96260" r:id="rId9">
          <objectPr defaultSize="0" autoPict="0" r:id="rId7">
            <anchor moveWithCells="1">
              <from>
                <xdr:col>9</xdr:col>
                <xdr:colOff>0</xdr:colOff>
                <xdr:row>0</xdr:row>
                <xdr:rowOff>0</xdr:rowOff>
              </from>
              <to>
                <xdr:col>17</xdr:col>
                <xdr:colOff>542925</xdr:colOff>
                <xdr:row>53</xdr:row>
                <xdr:rowOff>95250</xdr:rowOff>
              </to>
            </anchor>
          </objectPr>
        </oleObject>
      </mc:Choice>
      <mc:Fallback>
        <oleObject progId="Word.Document.8" shapeId="96260" r:id="rId9"/>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J14"/>
  <sheetViews>
    <sheetView workbookViewId="0">
      <selection activeCell="C16" sqref="C16"/>
    </sheetView>
  </sheetViews>
  <sheetFormatPr defaultRowHeight="13.5"/>
  <cols>
    <col min="1" max="1" width="13.625" customWidth="1"/>
    <col min="2" max="2" width="14.875" customWidth="1"/>
    <col min="3" max="3" width="11.25" customWidth="1"/>
    <col min="4" max="10" width="14.625" customWidth="1"/>
  </cols>
  <sheetData>
    <row r="2" spans="1:10" s="43" customFormat="1" ht="15" customHeight="1">
      <c r="A2" s="858" t="s">
        <v>879</v>
      </c>
      <c r="B2" s="859"/>
      <c r="C2" s="860"/>
      <c r="D2" s="416" t="s">
        <v>880</v>
      </c>
      <c r="E2" s="417" t="s">
        <v>881</v>
      </c>
      <c r="F2" s="418" t="s">
        <v>61</v>
      </c>
      <c r="G2" s="419" t="s">
        <v>882</v>
      </c>
      <c r="H2" s="419"/>
      <c r="I2" s="599"/>
      <c r="J2" s="416" t="s">
        <v>883</v>
      </c>
    </row>
    <row r="3" spans="1:10" s="43" customFormat="1" ht="15" customHeight="1">
      <c r="A3" s="861"/>
      <c r="B3" s="862"/>
      <c r="C3" s="863"/>
      <c r="D3" s="421" t="s">
        <v>884</v>
      </c>
      <c r="E3" s="422" t="s">
        <v>885</v>
      </c>
      <c r="F3" s="422" t="s">
        <v>886</v>
      </c>
      <c r="G3" s="422" t="s">
        <v>887</v>
      </c>
      <c r="H3" s="422" t="s">
        <v>1420</v>
      </c>
      <c r="I3" s="422" t="s">
        <v>888</v>
      </c>
      <c r="J3" s="421" t="s">
        <v>227</v>
      </c>
    </row>
    <row r="4" spans="1:10" ht="15" customHeight="1">
      <c r="A4" s="423"/>
      <c r="B4" s="424" t="s">
        <v>889</v>
      </c>
      <c r="C4" s="425"/>
      <c r="D4" s="426"/>
      <c r="E4" s="426"/>
      <c r="F4" s="426"/>
      <c r="G4" s="426"/>
      <c r="H4" s="426"/>
      <c r="I4" s="426"/>
      <c r="J4" s="426"/>
    </row>
    <row r="5" spans="1:10" ht="15" customHeight="1">
      <c r="A5" s="427" t="s">
        <v>890</v>
      </c>
      <c r="B5" s="428" t="s">
        <v>891</v>
      </c>
      <c r="C5" s="425" t="s">
        <v>892</v>
      </c>
      <c r="D5" s="429">
        <f>'29-30'!C46/'29-30'!B46*100</f>
        <v>82.173462661267536</v>
      </c>
      <c r="E5" s="429">
        <f>'29-30'!C41/'29-30'!B41*100</f>
        <v>78.767123287671239</v>
      </c>
      <c r="F5" s="429">
        <f>'29-30'!C42/'29-30'!B42*100</f>
        <v>94.709453599306158</v>
      </c>
      <c r="G5" s="429">
        <f>'29-30'!C43/'29-30'!B43*100</f>
        <v>62.026431718061673</v>
      </c>
      <c r="H5" s="429">
        <v>72.98050139275766</v>
      </c>
      <c r="I5" s="429">
        <f>'29-30'!C45/'29-30'!B45*100</f>
        <v>86.988847583643121</v>
      </c>
      <c r="J5" s="429">
        <f>'29-30'!C40/'29-30'!B40*100</f>
        <v>86.978021978021985</v>
      </c>
    </row>
    <row r="6" spans="1:10" ht="15" customHeight="1">
      <c r="A6" s="430"/>
      <c r="B6" s="431" t="s">
        <v>893</v>
      </c>
      <c r="C6" s="432"/>
      <c r="D6" s="426"/>
      <c r="E6" s="426"/>
      <c r="F6" s="426"/>
      <c r="G6" s="426"/>
      <c r="H6" s="426"/>
      <c r="I6" s="426"/>
      <c r="J6" s="433"/>
    </row>
    <row r="7" spans="1:10" ht="15" customHeight="1">
      <c r="A7" s="423"/>
      <c r="B7" s="434" t="s">
        <v>894</v>
      </c>
      <c r="C7" s="425"/>
      <c r="D7" s="435"/>
      <c r="E7" s="435"/>
      <c r="F7" s="435"/>
      <c r="G7" s="435"/>
      <c r="H7" s="435"/>
      <c r="I7" s="435"/>
      <c r="J7" s="426"/>
    </row>
    <row r="8" spans="1:10" ht="15" customHeight="1">
      <c r="A8" s="427" t="s">
        <v>895</v>
      </c>
      <c r="B8" s="428" t="s">
        <v>891</v>
      </c>
      <c r="C8" s="425" t="s">
        <v>892</v>
      </c>
      <c r="D8" s="429">
        <f>'29-30'!D46/'29-30'!C46*100</f>
        <v>24.100389640155857</v>
      </c>
      <c r="E8" s="429">
        <f>'29-30'!D41/'29-30'!C41*100</f>
        <v>26.376811594202898</v>
      </c>
      <c r="F8" s="429">
        <f>'29-30'!D42/'29-30'!C42*100</f>
        <v>18.223443223443223</v>
      </c>
      <c r="G8" s="429">
        <f>'29-30'!D43/'29-30'!C43*100</f>
        <v>16.619318181818183</v>
      </c>
      <c r="H8" s="429">
        <v>27.29007633587786</v>
      </c>
      <c r="I8" s="429">
        <f>'29-30'!D45/'29-30'!C45*100</f>
        <v>34.188034188034187</v>
      </c>
      <c r="J8" s="429">
        <f>'29-30'!D40/'29-30'!C40*100</f>
        <v>22.046746683512318</v>
      </c>
    </row>
    <row r="9" spans="1:10" ht="15" customHeight="1">
      <c r="A9" s="423"/>
      <c r="B9" s="434" t="s">
        <v>889</v>
      </c>
      <c r="C9" s="425"/>
      <c r="D9" s="433"/>
      <c r="E9" s="433"/>
      <c r="F9" s="433"/>
      <c r="G9" s="433"/>
      <c r="H9" s="433"/>
      <c r="I9" s="433"/>
      <c r="J9" s="426"/>
    </row>
    <row r="10" spans="1:10" ht="15" customHeight="1">
      <c r="A10" s="417"/>
      <c r="B10" s="436" t="s">
        <v>896</v>
      </c>
      <c r="C10" s="420"/>
      <c r="D10" s="426"/>
      <c r="E10" s="426"/>
      <c r="F10" s="426"/>
      <c r="G10" s="426"/>
      <c r="H10" s="426"/>
      <c r="I10" s="426"/>
      <c r="J10" s="435"/>
    </row>
    <row r="11" spans="1:10" ht="15" customHeight="1">
      <c r="A11" s="427" t="s">
        <v>897</v>
      </c>
      <c r="B11" s="428" t="s">
        <v>891</v>
      </c>
      <c r="C11" s="425" t="s">
        <v>892</v>
      </c>
      <c r="D11" s="437">
        <f>'29-30'!AE46/'29-30'!C46*100</f>
        <v>0.26358010543204213</v>
      </c>
      <c r="E11" s="438">
        <f>'29-30'!AE41/'29-30'!C41*100</f>
        <v>0</v>
      </c>
      <c r="F11" s="438">
        <f>'29-30'!AE42/'29-30'!C42*100</f>
        <v>0.64102564102564097</v>
      </c>
      <c r="G11" s="438">
        <f>'29-30'!AE43/'29-30'!C43*100</f>
        <v>0</v>
      </c>
      <c r="H11" s="438">
        <v>0</v>
      </c>
      <c r="I11" s="438">
        <f>'29-30'!AE45/'29-30'!C45*100</f>
        <v>8.5470085470085472E-2</v>
      </c>
      <c r="J11" s="438">
        <f>'29-30'!AE40/'29-30'!C40*100</f>
        <v>0.47378395451674038</v>
      </c>
    </row>
    <row r="12" spans="1:10" ht="15" customHeight="1">
      <c r="A12" s="430"/>
      <c r="B12" s="431" t="s">
        <v>889</v>
      </c>
      <c r="C12" s="432"/>
      <c r="D12" s="433"/>
      <c r="E12" s="433"/>
      <c r="F12" s="433"/>
      <c r="G12" s="433"/>
      <c r="H12" s="433"/>
      <c r="I12" s="433"/>
      <c r="J12" s="433"/>
    </row>
    <row r="13" spans="1:10">
      <c r="B13" s="44" t="s">
        <v>881</v>
      </c>
    </row>
    <row r="14" spans="1:10">
      <c r="C14" t="s">
        <v>881</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C61"/>
  <sheetViews>
    <sheetView view="pageBreakPreview" zoomScale="75" zoomScaleNormal="100" zoomScaleSheetLayoutView="100" workbookViewId="0">
      <pane xSplit="2" ySplit="6" topLeftCell="D58" activePane="bottomRight" state="frozen"/>
      <selection activeCell="H20" sqref="H20"/>
      <selection pane="topRight" activeCell="H20" sqref="H20"/>
      <selection pane="bottomLeft" activeCell="H20" sqref="H20"/>
      <selection pane="bottomRight" activeCell="F13" sqref="F13"/>
    </sheetView>
  </sheetViews>
  <sheetFormatPr defaultColWidth="9" defaultRowHeight="13.5"/>
  <cols>
    <col min="1" max="1" width="2.375" style="3" customWidth="1"/>
    <col min="2" max="2" width="4" style="3" customWidth="1"/>
    <col min="3" max="3" width="6.875" style="168" customWidth="1"/>
    <col min="4" max="4" width="9.625" style="3" bestFit="1" customWidth="1"/>
    <col min="5" max="9" width="9.25" style="3" customWidth="1"/>
    <col min="10" max="10" width="4" style="3" bestFit="1" customWidth="1"/>
    <col min="11" max="11" width="6.75" style="3" bestFit="1" customWidth="1"/>
    <col min="12" max="12" width="8.125" style="3" bestFit="1" customWidth="1"/>
    <col min="13" max="13" width="6.75" style="3" bestFit="1" customWidth="1"/>
    <col min="14" max="14" width="5.625" style="3" bestFit="1" customWidth="1"/>
    <col min="15" max="15" width="4.375" style="3" customWidth="1"/>
    <col min="16" max="16" width="6.75" style="3" bestFit="1" customWidth="1"/>
    <col min="17" max="17" width="8.625" style="3" customWidth="1"/>
    <col min="18" max="18" width="9.25" style="3" customWidth="1"/>
    <col min="19" max="19" width="6.75" style="3" bestFit="1" customWidth="1"/>
    <col min="20" max="20" width="8.625" style="3" customWidth="1"/>
    <col min="21" max="21" width="9.25" style="3" customWidth="1"/>
    <col min="22" max="22" width="7.25" style="3" bestFit="1" customWidth="1"/>
    <col min="23" max="23" width="8.625" style="3" customWidth="1"/>
    <col min="24" max="24" width="9.25" style="3" customWidth="1"/>
    <col min="25" max="25" width="6.625" style="3" bestFit="1" customWidth="1"/>
    <col min="26" max="26" width="8.25" style="3" bestFit="1" customWidth="1"/>
    <col min="27" max="27" width="9.25" style="3" customWidth="1"/>
    <col min="28" max="28" width="8.75" style="3" customWidth="1"/>
    <col min="29" max="29" width="8" style="3" bestFit="1" customWidth="1"/>
    <col min="30" max="16384" width="9" style="3"/>
  </cols>
  <sheetData>
    <row r="1" spans="2:29" s="167" customFormat="1" ht="20.100000000000001" customHeight="1">
      <c r="B1" s="165" t="s">
        <v>306</v>
      </c>
      <c r="C1" s="166"/>
    </row>
    <row r="2" spans="2:29" s="20" customFormat="1" ht="20.100000000000001" customHeight="1">
      <c r="B2" s="682" t="s">
        <v>307</v>
      </c>
      <c r="C2" s="685" t="s">
        <v>308</v>
      </c>
      <c r="D2" s="687" t="s">
        <v>805</v>
      </c>
      <c r="E2" s="688"/>
      <c r="F2" s="688"/>
      <c r="G2" s="688"/>
      <c r="H2" s="688"/>
      <c r="I2" s="689"/>
      <c r="J2" s="691" t="s">
        <v>320</v>
      </c>
      <c r="K2" s="692"/>
      <c r="L2" s="692"/>
      <c r="M2" s="692"/>
      <c r="N2" s="692"/>
      <c r="O2" s="692"/>
      <c r="P2" s="693"/>
      <c r="Q2" s="690" t="s">
        <v>309</v>
      </c>
      <c r="R2" s="688"/>
      <c r="S2" s="688"/>
      <c r="T2" s="688"/>
      <c r="U2" s="688"/>
      <c r="V2" s="688"/>
      <c r="W2" s="688"/>
      <c r="X2" s="688"/>
      <c r="Y2" s="688"/>
      <c r="Z2" s="688"/>
      <c r="AA2" s="689"/>
      <c r="AB2" s="690" t="s">
        <v>321</v>
      </c>
      <c r="AC2" s="689"/>
    </row>
    <row r="3" spans="2:29" s="73" customFormat="1" ht="15.75" customHeight="1">
      <c r="B3" s="683"/>
      <c r="C3" s="683"/>
      <c r="D3" s="682" t="s">
        <v>303</v>
      </c>
      <c r="E3" s="681" t="s">
        <v>322</v>
      </c>
      <c r="F3" s="679" t="s">
        <v>310</v>
      </c>
      <c r="G3" s="681" t="s">
        <v>323</v>
      </c>
      <c r="H3" s="679" t="s">
        <v>311</v>
      </c>
      <c r="I3" s="696" t="s">
        <v>312</v>
      </c>
      <c r="J3" s="682" t="s">
        <v>303</v>
      </c>
      <c r="K3" s="681" t="s">
        <v>324</v>
      </c>
      <c r="L3" s="679" t="s">
        <v>310</v>
      </c>
      <c r="M3" s="681" t="s">
        <v>325</v>
      </c>
      <c r="N3" s="679" t="s">
        <v>311</v>
      </c>
      <c r="O3" s="697" t="s">
        <v>62</v>
      </c>
      <c r="P3" s="696" t="s">
        <v>312</v>
      </c>
      <c r="Q3" s="290" t="s">
        <v>326</v>
      </c>
      <c r="R3" s="303" t="s">
        <v>313</v>
      </c>
      <c r="S3" s="303"/>
      <c r="T3" s="290" t="s">
        <v>327</v>
      </c>
      <c r="U3" s="303" t="s">
        <v>314</v>
      </c>
      <c r="V3" s="304"/>
      <c r="W3" s="290" t="s">
        <v>327</v>
      </c>
      <c r="X3" s="303" t="s">
        <v>315</v>
      </c>
      <c r="Y3" s="304"/>
      <c r="Z3" s="694" t="s">
        <v>328</v>
      </c>
      <c r="AA3" s="695"/>
      <c r="AB3" s="681" t="s">
        <v>329</v>
      </c>
      <c r="AC3" s="679" t="s">
        <v>316</v>
      </c>
    </row>
    <row r="4" spans="2:29" s="73" customFormat="1">
      <c r="B4" s="683"/>
      <c r="C4" s="683"/>
      <c r="D4" s="683"/>
      <c r="E4" s="680"/>
      <c r="F4" s="680"/>
      <c r="G4" s="680"/>
      <c r="H4" s="680"/>
      <c r="I4" s="680"/>
      <c r="J4" s="683"/>
      <c r="K4" s="680"/>
      <c r="L4" s="680"/>
      <c r="M4" s="680"/>
      <c r="N4" s="680"/>
      <c r="O4" s="683"/>
      <c r="P4" s="680"/>
      <c r="Q4" s="679" t="s">
        <v>317</v>
      </c>
      <c r="R4" s="681" t="s">
        <v>560</v>
      </c>
      <c r="S4" s="681" t="s">
        <v>318</v>
      </c>
      <c r="T4" s="679" t="s">
        <v>317</v>
      </c>
      <c r="U4" s="681" t="s">
        <v>330</v>
      </c>
      <c r="V4" s="681" t="s">
        <v>318</v>
      </c>
      <c r="W4" s="679" t="s">
        <v>317</v>
      </c>
      <c r="X4" s="681" t="s">
        <v>330</v>
      </c>
      <c r="Y4" s="681" t="s">
        <v>318</v>
      </c>
      <c r="Z4" s="679" t="s">
        <v>317</v>
      </c>
      <c r="AA4" s="681" t="s">
        <v>330</v>
      </c>
      <c r="AB4" s="680"/>
      <c r="AC4" s="680"/>
    </row>
    <row r="5" spans="2:29" s="73" customFormat="1">
      <c r="B5" s="683"/>
      <c r="C5" s="683"/>
      <c r="D5" s="683"/>
      <c r="E5" s="680"/>
      <c r="F5" s="680"/>
      <c r="G5" s="680"/>
      <c r="H5" s="680"/>
      <c r="I5" s="680"/>
      <c r="J5" s="683"/>
      <c r="K5" s="680"/>
      <c r="L5" s="680"/>
      <c r="M5" s="680"/>
      <c r="N5" s="680"/>
      <c r="O5" s="683"/>
      <c r="P5" s="680"/>
      <c r="Q5" s="680"/>
      <c r="R5" s="680"/>
      <c r="S5" s="680"/>
      <c r="T5" s="680"/>
      <c r="U5" s="680"/>
      <c r="V5" s="680"/>
      <c r="W5" s="680"/>
      <c r="X5" s="680"/>
      <c r="Y5" s="680"/>
      <c r="Z5" s="680"/>
      <c r="AA5" s="680"/>
      <c r="AB5" s="680"/>
      <c r="AC5" s="680"/>
    </row>
    <row r="6" spans="2:29" s="73" customFormat="1" ht="20.100000000000001" customHeight="1">
      <c r="B6" s="684"/>
      <c r="C6" s="684"/>
      <c r="D6" s="684"/>
      <c r="E6" s="686"/>
      <c r="F6" s="686"/>
      <c r="G6" s="686"/>
      <c r="H6" s="686"/>
      <c r="I6" s="686"/>
      <c r="J6" s="684"/>
      <c r="K6" s="686"/>
      <c r="L6" s="686"/>
      <c r="M6" s="686"/>
      <c r="N6" s="686"/>
      <c r="O6" s="684"/>
      <c r="P6" s="686"/>
      <c r="Q6" s="84" t="s">
        <v>319</v>
      </c>
      <c r="R6" s="302" t="s">
        <v>698</v>
      </c>
      <c r="S6" s="686"/>
      <c r="T6" s="84" t="s">
        <v>319</v>
      </c>
      <c r="U6" s="302" t="s">
        <v>698</v>
      </c>
      <c r="V6" s="686"/>
      <c r="W6" s="84" t="s">
        <v>319</v>
      </c>
      <c r="X6" s="302" t="s">
        <v>698</v>
      </c>
      <c r="Y6" s="686"/>
      <c r="Z6" s="84" t="s">
        <v>319</v>
      </c>
      <c r="AA6" s="302" t="s">
        <v>698</v>
      </c>
      <c r="AB6" s="302" t="s">
        <v>698</v>
      </c>
      <c r="AC6" s="302" t="s">
        <v>698</v>
      </c>
    </row>
    <row r="7" spans="2:29" ht="32.1" customHeight="1">
      <c r="B7" s="21">
        <v>39</v>
      </c>
      <c r="C7" s="31">
        <v>79.73</v>
      </c>
      <c r="D7" s="13">
        <v>3000683</v>
      </c>
      <c r="E7" s="13">
        <v>283554</v>
      </c>
      <c r="F7" s="13">
        <v>3284237</v>
      </c>
      <c r="G7" s="13">
        <v>125032</v>
      </c>
      <c r="H7" s="13">
        <v>3409269</v>
      </c>
      <c r="I7" s="13">
        <v>23585</v>
      </c>
      <c r="J7" s="13">
        <v>48</v>
      </c>
      <c r="K7" s="13">
        <v>536</v>
      </c>
      <c r="L7" s="13">
        <v>584</v>
      </c>
      <c r="M7" s="13">
        <v>109</v>
      </c>
      <c r="N7" s="13">
        <v>693</v>
      </c>
      <c r="O7" s="13">
        <v>1</v>
      </c>
      <c r="P7" s="13">
        <v>740</v>
      </c>
      <c r="Q7" s="13">
        <v>326806</v>
      </c>
      <c r="R7" s="13">
        <v>1135280</v>
      </c>
      <c r="S7" s="13">
        <v>378</v>
      </c>
      <c r="T7" s="13">
        <v>13333</v>
      </c>
      <c r="U7" s="13">
        <v>52184</v>
      </c>
      <c r="V7" s="13">
        <v>184</v>
      </c>
      <c r="W7" s="13">
        <v>340139</v>
      </c>
      <c r="X7" s="13">
        <v>1187464</v>
      </c>
      <c r="Y7" s="13">
        <v>361</v>
      </c>
      <c r="Z7" s="13">
        <v>149901</v>
      </c>
      <c r="AA7" s="13">
        <v>529675</v>
      </c>
      <c r="AB7" s="13">
        <v>109265</v>
      </c>
      <c r="AC7" s="13"/>
    </row>
    <row r="8" spans="2:29" ht="32.1" customHeight="1">
      <c r="B8" s="21">
        <v>40</v>
      </c>
      <c r="C8" s="31">
        <v>82.08</v>
      </c>
      <c r="D8" s="13">
        <v>3173767</v>
      </c>
      <c r="E8" s="13">
        <v>294620</v>
      </c>
      <c r="F8" s="13">
        <v>3468387</v>
      </c>
      <c r="G8" s="13">
        <v>96526</v>
      </c>
      <c r="H8" s="13">
        <v>3564913</v>
      </c>
      <c r="I8" s="13">
        <v>21499</v>
      </c>
      <c r="J8" s="13">
        <v>53</v>
      </c>
      <c r="K8" s="13">
        <v>551</v>
      </c>
      <c r="L8" s="13">
        <v>604</v>
      </c>
      <c r="M8" s="13">
        <v>107</v>
      </c>
      <c r="N8" s="13">
        <v>711</v>
      </c>
      <c r="O8" s="13">
        <v>1</v>
      </c>
      <c r="P8" s="13">
        <v>709</v>
      </c>
      <c r="Q8" s="13">
        <v>335299</v>
      </c>
      <c r="R8" s="13">
        <v>1176575</v>
      </c>
      <c r="S8" s="13">
        <v>370</v>
      </c>
      <c r="T8" s="13">
        <v>11899</v>
      </c>
      <c r="U8" s="13">
        <v>46571</v>
      </c>
      <c r="V8" s="13">
        <v>158</v>
      </c>
      <c r="W8" s="13">
        <v>347198</v>
      </c>
      <c r="X8" s="13">
        <v>1223146</v>
      </c>
      <c r="Y8" s="13">
        <v>352</v>
      </c>
      <c r="Z8" s="13">
        <v>158913</v>
      </c>
      <c r="AA8" s="13">
        <v>558350</v>
      </c>
      <c r="AB8" s="13">
        <v>104946</v>
      </c>
      <c r="AC8" s="13"/>
    </row>
    <row r="9" spans="2:29" ht="32.1" customHeight="1">
      <c r="B9" s="21">
        <v>41</v>
      </c>
      <c r="C9" s="31">
        <v>84.29</v>
      </c>
      <c r="D9" s="13">
        <v>3335342</v>
      </c>
      <c r="E9" s="13">
        <v>291533</v>
      </c>
      <c r="F9" s="13">
        <v>3626875</v>
      </c>
      <c r="G9" s="13">
        <v>84444</v>
      </c>
      <c r="H9" s="13">
        <v>3711319</v>
      </c>
      <c r="I9" s="13">
        <v>20079</v>
      </c>
      <c r="J9" s="13">
        <v>58</v>
      </c>
      <c r="K9" s="13">
        <v>551</v>
      </c>
      <c r="L9" s="13">
        <v>609</v>
      </c>
      <c r="M9" s="13">
        <v>108</v>
      </c>
      <c r="N9" s="13">
        <v>717</v>
      </c>
      <c r="O9" s="13">
        <v>1</v>
      </c>
      <c r="P9" s="13">
        <v>658</v>
      </c>
      <c r="Q9" s="13">
        <v>367374</v>
      </c>
      <c r="R9" s="13">
        <v>1314306</v>
      </c>
      <c r="S9" s="13">
        <v>394</v>
      </c>
      <c r="T9" s="13">
        <v>17353</v>
      </c>
      <c r="U9" s="13">
        <v>67921</v>
      </c>
      <c r="V9" s="13">
        <v>232</v>
      </c>
      <c r="W9" s="13">
        <v>384727</v>
      </c>
      <c r="X9" s="13">
        <v>1382227</v>
      </c>
      <c r="Y9" s="13">
        <v>381</v>
      </c>
      <c r="Z9" s="13">
        <v>163993</v>
      </c>
      <c r="AA9" s="13">
        <v>623830</v>
      </c>
      <c r="AB9" s="13">
        <v>109775</v>
      </c>
      <c r="AC9" s="13"/>
    </row>
    <row r="10" spans="2:29" ht="32.1" customHeight="1">
      <c r="B10" s="21">
        <v>42</v>
      </c>
      <c r="C10" s="31">
        <v>86.7</v>
      </c>
      <c r="D10" s="13">
        <v>3490946</v>
      </c>
      <c r="E10" s="13">
        <v>294804</v>
      </c>
      <c r="F10" s="13">
        <v>3785750</v>
      </c>
      <c r="G10" s="13">
        <v>82923</v>
      </c>
      <c r="H10" s="13">
        <v>3868673</v>
      </c>
      <c r="I10" s="13">
        <v>17654</v>
      </c>
      <c r="J10" s="13">
        <v>61</v>
      </c>
      <c r="K10" s="13">
        <v>551</v>
      </c>
      <c r="L10" s="13">
        <v>612</v>
      </c>
      <c r="M10" s="13">
        <v>108</v>
      </c>
      <c r="N10" s="13">
        <v>720</v>
      </c>
      <c r="O10" s="13">
        <v>1</v>
      </c>
      <c r="P10" s="13">
        <v>609</v>
      </c>
      <c r="Q10" s="13">
        <v>393634</v>
      </c>
      <c r="R10" s="13">
        <v>1383237</v>
      </c>
      <c r="S10" s="13">
        <v>396</v>
      </c>
      <c r="T10" s="13">
        <v>18687</v>
      </c>
      <c r="U10" s="13">
        <v>73142</v>
      </c>
      <c r="V10" s="13">
        <v>248</v>
      </c>
      <c r="W10" s="13">
        <v>412321</v>
      </c>
      <c r="X10" s="13">
        <v>1456379</v>
      </c>
      <c r="Y10" s="13">
        <v>384</v>
      </c>
      <c r="Z10" s="13">
        <v>161694</v>
      </c>
      <c r="AA10" s="13">
        <v>621550</v>
      </c>
      <c r="AB10" s="13">
        <v>111496</v>
      </c>
      <c r="AC10" s="13"/>
    </row>
    <row r="11" spans="2:29" ht="32.1" customHeight="1">
      <c r="B11" s="21">
        <v>43</v>
      </c>
      <c r="C11" s="31">
        <v>88.48</v>
      </c>
      <c r="D11" s="13">
        <v>3621458</v>
      </c>
      <c r="E11" s="13">
        <v>310321</v>
      </c>
      <c r="F11" s="13">
        <v>3931779</v>
      </c>
      <c r="G11" s="13">
        <v>73775</v>
      </c>
      <c r="H11" s="13">
        <v>4005554</v>
      </c>
      <c r="I11" s="13">
        <v>17087</v>
      </c>
      <c r="J11" s="13">
        <v>63</v>
      </c>
      <c r="K11" s="13">
        <v>536</v>
      </c>
      <c r="L11" s="13">
        <v>599</v>
      </c>
      <c r="M11" s="13">
        <v>109</v>
      </c>
      <c r="N11" s="13">
        <v>708</v>
      </c>
      <c r="O11" s="13">
        <v>2</v>
      </c>
      <c r="P11" s="13">
        <v>554</v>
      </c>
      <c r="Q11" s="13">
        <v>407977</v>
      </c>
      <c r="R11" s="13">
        <v>1443233</v>
      </c>
      <c r="S11" s="13">
        <v>398</v>
      </c>
      <c r="T11" s="13">
        <v>15560</v>
      </c>
      <c r="U11" s="13">
        <v>71084</v>
      </c>
      <c r="V11" s="13">
        <v>229</v>
      </c>
      <c r="W11" s="13">
        <v>423537</v>
      </c>
      <c r="X11" s="13">
        <v>1514317</v>
      </c>
      <c r="Y11" s="13">
        <v>385</v>
      </c>
      <c r="Z11" s="13">
        <v>166043</v>
      </c>
      <c r="AA11" s="13">
        <v>562660</v>
      </c>
      <c r="AB11" s="13">
        <v>154149</v>
      </c>
      <c r="AC11" s="13"/>
    </row>
    <row r="12" spans="2:29" ht="32.1" customHeight="1">
      <c r="B12" s="21">
        <v>44</v>
      </c>
      <c r="C12" s="31">
        <v>90.62</v>
      </c>
      <c r="D12" s="13">
        <v>3803078</v>
      </c>
      <c r="E12" s="13">
        <v>302135</v>
      </c>
      <c r="F12" s="13">
        <v>4105213</v>
      </c>
      <c r="G12" s="13">
        <v>69319</v>
      </c>
      <c r="H12" s="13">
        <v>4174532</v>
      </c>
      <c r="I12" s="13">
        <v>15429</v>
      </c>
      <c r="J12" s="13">
        <v>69</v>
      </c>
      <c r="K12" s="13">
        <v>533</v>
      </c>
      <c r="L12" s="13">
        <v>602</v>
      </c>
      <c r="M12" s="13">
        <v>109</v>
      </c>
      <c r="N12" s="13">
        <v>711</v>
      </c>
      <c r="O12" s="13">
        <v>2</v>
      </c>
      <c r="P12" s="13">
        <v>507</v>
      </c>
      <c r="Q12" s="13">
        <v>453655</v>
      </c>
      <c r="R12" s="13">
        <v>1570690</v>
      </c>
      <c r="S12" s="13">
        <v>413</v>
      </c>
      <c r="T12" s="13">
        <v>16684</v>
      </c>
      <c r="U12" s="13">
        <v>63317</v>
      </c>
      <c r="V12" s="13">
        <v>209</v>
      </c>
      <c r="W12" s="13">
        <v>470339</v>
      </c>
      <c r="X12" s="13">
        <v>1634007</v>
      </c>
      <c r="Y12" s="13">
        <v>398</v>
      </c>
      <c r="Z12" s="13">
        <v>173147</v>
      </c>
      <c r="AA12" s="13">
        <v>634210</v>
      </c>
      <c r="AB12" s="13">
        <v>151148</v>
      </c>
      <c r="AC12" s="13"/>
    </row>
    <row r="13" spans="2:29" ht="32.1" customHeight="1">
      <c r="B13" s="21">
        <v>45</v>
      </c>
      <c r="C13" s="31">
        <v>91.41</v>
      </c>
      <c r="D13" s="13">
        <v>3923078</v>
      </c>
      <c r="E13" s="13">
        <v>280388</v>
      </c>
      <c r="F13" s="13">
        <v>4203466</v>
      </c>
      <c r="G13" s="13">
        <v>82614</v>
      </c>
      <c r="H13" s="13">
        <v>4286080</v>
      </c>
      <c r="I13" s="13">
        <v>14504</v>
      </c>
      <c r="J13" s="13">
        <v>70</v>
      </c>
      <c r="K13" s="13">
        <v>493</v>
      </c>
      <c r="L13" s="13">
        <v>563</v>
      </c>
      <c r="M13" s="13">
        <v>114</v>
      </c>
      <c r="N13" s="13">
        <v>677</v>
      </c>
      <c r="O13" s="13">
        <v>3</v>
      </c>
      <c r="P13" s="13">
        <v>476</v>
      </c>
      <c r="Q13" s="13">
        <v>489689</v>
      </c>
      <c r="R13" s="13">
        <v>1758778</v>
      </c>
      <c r="S13" s="13">
        <v>448</v>
      </c>
      <c r="T13" s="13">
        <v>17072</v>
      </c>
      <c r="U13" s="13">
        <v>59374</v>
      </c>
      <c r="V13" s="13">
        <v>211</v>
      </c>
      <c r="W13" s="13">
        <v>506761</v>
      </c>
      <c r="X13" s="13">
        <v>1818152</v>
      </c>
      <c r="Y13" s="13">
        <v>432</v>
      </c>
      <c r="Z13" s="13">
        <v>183589</v>
      </c>
      <c r="AA13" s="13">
        <v>698320</v>
      </c>
      <c r="AB13" s="13">
        <v>158147</v>
      </c>
      <c r="AC13" s="13"/>
    </row>
    <row r="14" spans="2:29" ht="32.1" customHeight="1">
      <c r="B14" s="21">
        <v>46</v>
      </c>
      <c r="C14" s="31">
        <v>93.48</v>
      </c>
      <c r="D14" s="13">
        <v>4096357</v>
      </c>
      <c r="E14" s="13">
        <v>280550</v>
      </c>
      <c r="F14" s="13">
        <v>4376907</v>
      </c>
      <c r="G14" s="13">
        <v>75200</v>
      </c>
      <c r="H14" s="13">
        <v>4452107</v>
      </c>
      <c r="I14" s="13">
        <v>12571</v>
      </c>
      <c r="J14" s="13">
        <v>73</v>
      </c>
      <c r="K14" s="13">
        <v>475</v>
      </c>
      <c r="L14" s="13">
        <v>548</v>
      </c>
      <c r="M14" s="13">
        <v>114</v>
      </c>
      <c r="N14" s="13">
        <v>662</v>
      </c>
      <c r="O14" s="13">
        <v>4</v>
      </c>
      <c r="P14" s="13">
        <v>459</v>
      </c>
      <c r="Q14" s="13">
        <v>516983</v>
      </c>
      <c r="R14" s="13">
        <v>1817173</v>
      </c>
      <c r="S14" s="13">
        <v>443</v>
      </c>
      <c r="T14" s="13">
        <v>17340</v>
      </c>
      <c r="U14" s="13">
        <v>64112</v>
      </c>
      <c r="V14" s="13">
        <v>228</v>
      </c>
      <c r="W14" s="13">
        <v>534323</v>
      </c>
      <c r="X14" s="13">
        <v>1881285</v>
      </c>
      <c r="Y14" s="13">
        <v>429</v>
      </c>
      <c r="Z14" s="13">
        <v>202916</v>
      </c>
      <c r="AA14" s="13">
        <v>699020</v>
      </c>
      <c r="AB14" s="13">
        <v>160753</v>
      </c>
      <c r="AC14" s="13"/>
    </row>
    <row r="15" spans="2:29" ht="32.1" customHeight="1">
      <c r="B15" s="21">
        <v>47</v>
      </c>
      <c r="C15" s="31">
        <v>94.12</v>
      </c>
      <c r="D15" s="13">
        <v>4175733</v>
      </c>
      <c r="E15" s="13">
        <v>298008</v>
      </c>
      <c r="F15" s="13">
        <v>4473741</v>
      </c>
      <c r="G15" s="13">
        <v>79584</v>
      </c>
      <c r="H15" s="13">
        <v>4553325</v>
      </c>
      <c r="I15" s="13">
        <v>12897</v>
      </c>
      <c r="J15" s="13">
        <v>71</v>
      </c>
      <c r="K15" s="13">
        <v>486</v>
      </c>
      <c r="L15" s="13">
        <v>557</v>
      </c>
      <c r="M15" s="13">
        <v>113</v>
      </c>
      <c r="N15" s="13">
        <v>670</v>
      </c>
      <c r="O15" s="13">
        <v>5</v>
      </c>
      <c r="P15" s="13">
        <v>446</v>
      </c>
      <c r="Q15" s="13">
        <v>552264</v>
      </c>
      <c r="R15" s="13">
        <v>1957262</v>
      </c>
      <c r="S15" s="13">
        <v>468</v>
      </c>
      <c r="T15" s="13">
        <v>18698</v>
      </c>
      <c r="U15" s="13">
        <v>74820</v>
      </c>
      <c r="V15" s="13">
        <v>251</v>
      </c>
      <c r="W15" s="13">
        <v>570962</v>
      </c>
      <c r="X15" s="13">
        <v>2032082</v>
      </c>
      <c r="Y15" s="13">
        <v>454</v>
      </c>
      <c r="Z15" s="13">
        <v>207033</v>
      </c>
      <c r="AA15" s="13">
        <v>795256</v>
      </c>
      <c r="AB15" s="13">
        <v>85372</v>
      </c>
      <c r="AC15" s="13"/>
    </row>
    <row r="16" spans="2:29" ht="32.1" customHeight="1">
      <c r="B16" s="21">
        <v>48</v>
      </c>
      <c r="C16" s="31">
        <v>94.54</v>
      </c>
      <c r="D16" s="13">
        <v>4262053</v>
      </c>
      <c r="E16" s="13">
        <v>313416</v>
      </c>
      <c r="F16" s="13">
        <v>4575469</v>
      </c>
      <c r="G16" s="13">
        <v>63271</v>
      </c>
      <c r="H16" s="13">
        <v>4638740</v>
      </c>
      <c r="I16" s="13">
        <v>15163</v>
      </c>
      <c r="J16" s="13">
        <v>72</v>
      </c>
      <c r="K16" s="13">
        <v>504</v>
      </c>
      <c r="L16" s="13">
        <v>576</v>
      </c>
      <c r="M16" s="13">
        <v>119</v>
      </c>
      <c r="N16" s="13">
        <v>695</v>
      </c>
      <c r="O16" s="13">
        <v>5</v>
      </c>
      <c r="P16" s="13">
        <v>438</v>
      </c>
      <c r="Q16" s="13">
        <v>571268</v>
      </c>
      <c r="R16" s="13">
        <v>2019497</v>
      </c>
      <c r="S16" s="13">
        <v>473</v>
      </c>
      <c r="T16" s="13">
        <v>22749</v>
      </c>
      <c r="U16" s="13">
        <v>85211</v>
      </c>
      <c r="V16" s="13">
        <v>271</v>
      </c>
      <c r="W16" s="13">
        <v>594017</v>
      </c>
      <c r="X16" s="13">
        <v>2104708</v>
      </c>
      <c r="Y16" s="13">
        <v>459</v>
      </c>
      <c r="Z16" s="13">
        <v>214000</v>
      </c>
      <c r="AA16" s="13">
        <v>803580</v>
      </c>
      <c r="AB16" s="13">
        <v>162112</v>
      </c>
      <c r="AC16" s="13"/>
    </row>
    <row r="17" spans="2:29" ht="32.1" customHeight="1">
      <c r="B17" s="21">
        <v>49</v>
      </c>
      <c r="C17" s="31">
        <v>95.34</v>
      </c>
      <c r="D17" s="13">
        <v>4372928</v>
      </c>
      <c r="E17" s="13">
        <v>307850</v>
      </c>
      <c r="F17" s="13">
        <v>4680778</v>
      </c>
      <c r="G17" s="13">
        <v>53130</v>
      </c>
      <c r="H17" s="13">
        <v>4733908</v>
      </c>
      <c r="I17" s="13">
        <v>14146</v>
      </c>
      <c r="J17" s="13">
        <v>76</v>
      </c>
      <c r="K17" s="13">
        <v>491</v>
      </c>
      <c r="L17" s="13">
        <v>567</v>
      </c>
      <c r="M17" s="13">
        <v>116</v>
      </c>
      <c r="N17" s="13">
        <v>683</v>
      </c>
      <c r="O17" s="13">
        <v>5</v>
      </c>
      <c r="P17" s="13">
        <v>409</v>
      </c>
      <c r="Q17" s="13">
        <v>574576</v>
      </c>
      <c r="R17" s="13">
        <v>2055950</v>
      </c>
      <c r="S17" s="13">
        <v>470</v>
      </c>
      <c r="T17" s="13">
        <v>22057</v>
      </c>
      <c r="U17" s="13">
        <v>81272</v>
      </c>
      <c r="V17" s="13">
        <v>263</v>
      </c>
      <c r="W17" s="13">
        <v>596633</v>
      </c>
      <c r="X17" s="13">
        <v>2137222</v>
      </c>
      <c r="Y17" s="13">
        <v>456</v>
      </c>
      <c r="Z17" s="13">
        <v>225548</v>
      </c>
      <c r="AA17" s="13">
        <v>827470</v>
      </c>
      <c r="AB17" s="13">
        <v>159297</v>
      </c>
      <c r="AC17" s="13"/>
    </row>
    <row r="18" spans="2:29" ht="32.1" customHeight="1">
      <c r="B18" s="21">
        <v>50</v>
      </c>
      <c r="C18" s="31">
        <v>96.15</v>
      </c>
      <c r="D18" s="13">
        <v>4435376</v>
      </c>
      <c r="E18" s="13">
        <v>327632</v>
      </c>
      <c r="F18" s="13">
        <v>4763008</v>
      </c>
      <c r="G18" s="13">
        <v>45390</v>
      </c>
      <c r="H18" s="13">
        <v>4808398</v>
      </c>
      <c r="I18" s="13">
        <v>13003</v>
      </c>
      <c r="J18" s="13">
        <v>78</v>
      </c>
      <c r="K18" s="13">
        <v>485</v>
      </c>
      <c r="L18" s="13">
        <v>563</v>
      </c>
      <c r="M18" s="13">
        <v>124</v>
      </c>
      <c r="N18" s="13">
        <v>687</v>
      </c>
      <c r="O18" s="13">
        <v>5</v>
      </c>
      <c r="P18" s="13">
        <v>397</v>
      </c>
      <c r="Q18" s="13">
        <v>606908</v>
      </c>
      <c r="R18" s="13">
        <v>2149801</v>
      </c>
      <c r="S18" s="13">
        <v>484</v>
      </c>
      <c r="T18" s="13">
        <v>24501</v>
      </c>
      <c r="U18" s="13">
        <v>95331</v>
      </c>
      <c r="V18" s="13">
        <v>290</v>
      </c>
      <c r="W18" s="13">
        <v>631409</v>
      </c>
      <c r="X18" s="13">
        <v>2245132</v>
      </c>
      <c r="Y18" s="13">
        <v>471</v>
      </c>
      <c r="Z18" s="13">
        <v>241491</v>
      </c>
      <c r="AA18" s="13">
        <v>877970</v>
      </c>
      <c r="AB18" s="13">
        <v>89504</v>
      </c>
      <c r="AC18" s="13"/>
    </row>
    <row r="19" spans="2:29" ht="32.1" customHeight="1">
      <c r="B19" s="21">
        <v>51</v>
      </c>
      <c r="C19" s="31">
        <v>96.61</v>
      </c>
      <c r="D19" s="13">
        <v>4502900</v>
      </c>
      <c r="E19" s="13">
        <v>337551</v>
      </c>
      <c r="F19" s="13">
        <v>4840451</v>
      </c>
      <c r="G19" s="13">
        <v>31120</v>
      </c>
      <c r="H19" s="13">
        <v>4871571</v>
      </c>
      <c r="I19" s="13">
        <v>13677</v>
      </c>
      <c r="J19" s="13">
        <v>79</v>
      </c>
      <c r="K19" s="13">
        <v>486</v>
      </c>
      <c r="L19" s="13">
        <v>565</v>
      </c>
      <c r="M19" s="13">
        <v>132</v>
      </c>
      <c r="N19" s="13">
        <v>697</v>
      </c>
      <c r="O19" s="13">
        <v>5</v>
      </c>
      <c r="P19" s="13">
        <v>380</v>
      </c>
      <c r="Q19" s="13">
        <v>613937</v>
      </c>
      <c r="R19" s="13">
        <v>2114397</v>
      </c>
      <c r="S19" s="13">
        <v>469</v>
      </c>
      <c r="T19" s="13">
        <v>25507</v>
      </c>
      <c r="U19" s="13">
        <v>95423</v>
      </c>
      <c r="V19" s="13">
        <v>282</v>
      </c>
      <c r="W19" s="13">
        <v>639444</v>
      </c>
      <c r="X19" s="13">
        <v>2209820</v>
      </c>
      <c r="Y19" s="13">
        <v>456</v>
      </c>
      <c r="Z19" s="13">
        <v>248152</v>
      </c>
      <c r="AA19" s="13">
        <v>896120</v>
      </c>
      <c r="AB19" s="13">
        <v>98898</v>
      </c>
      <c r="AC19" s="13"/>
    </row>
    <row r="20" spans="2:29" ht="32.1" customHeight="1">
      <c r="B20" s="21">
        <v>52</v>
      </c>
      <c r="C20" s="31">
        <v>97.03</v>
      </c>
      <c r="D20" s="13">
        <v>4584648</v>
      </c>
      <c r="E20" s="13">
        <v>315185</v>
      </c>
      <c r="F20" s="13">
        <v>4899833</v>
      </c>
      <c r="G20" s="13">
        <v>25968</v>
      </c>
      <c r="H20" s="13">
        <v>4925801</v>
      </c>
      <c r="I20" s="13">
        <v>12136</v>
      </c>
      <c r="J20" s="13">
        <v>80</v>
      </c>
      <c r="K20" s="13">
        <v>472</v>
      </c>
      <c r="L20" s="13">
        <v>552</v>
      </c>
      <c r="M20" s="13">
        <v>133</v>
      </c>
      <c r="N20" s="13">
        <v>685</v>
      </c>
      <c r="O20" s="13">
        <v>5</v>
      </c>
      <c r="P20" s="13">
        <v>365</v>
      </c>
      <c r="Q20" s="13">
        <v>628436</v>
      </c>
      <c r="R20" s="13">
        <v>2260913</v>
      </c>
      <c r="S20" s="13">
        <v>493</v>
      </c>
      <c r="T20" s="13">
        <v>24182</v>
      </c>
      <c r="U20" s="13">
        <v>87025</v>
      </c>
      <c r="V20" s="13">
        <v>276</v>
      </c>
      <c r="W20" s="13">
        <v>652618</v>
      </c>
      <c r="X20" s="13">
        <v>2347938</v>
      </c>
      <c r="Y20" s="13">
        <v>479</v>
      </c>
      <c r="Z20" s="13">
        <v>251190</v>
      </c>
      <c r="AA20" s="13">
        <v>916020</v>
      </c>
      <c r="AB20" s="13">
        <v>98644</v>
      </c>
      <c r="AC20" s="13"/>
    </row>
    <row r="21" spans="2:29" ht="32.1" customHeight="1">
      <c r="B21" s="21">
        <v>53</v>
      </c>
      <c r="C21" s="31">
        <v>97.48</v>
      </c>
      <c r="D21" s="13">
        <v>4652225</v>
      </c>
      <c r="E21" s="13">
        <v>300279</v>
      </c>
      <c r="F21" s="13">
        <v>4952504</v>
      </c>
      <c r="G21" s="13">
        <v>23526</v>
      </c>
      <c r="H21" s="13">
        <v>4976030</v>
      </c>
      <c r="I21" s="13">
        <v>10958</v>
      </c>
      <c r="J21" s="13">
        <v>79</v>
      </c>
      <c r="K21" s="13">
        <v>442</v>
      </c>
      <c r="L21" s="13">
        <v>521</v>
      </c>
      <c r="M21" s="13">
        <v>131</v>
      </c>
      <c r="N21" s="13">
        <v>652</v>
      </c>
      <c r="O21" s="13">
        <v>5</v>
      </c>
      <c r="P21" s="13">
        <v>342</v>
      </c>
      <c r="Q21" s="13">
        <v>649479</v>
      </c>
      <c r="R21" s="13">
        <v>2226041</v>
      </c>
      <c r="S21" s="13">
        <v>478</v>
      </c>
      <c r="T21" s="13">
        <v>22469</v>
      </c>
      <c r="U21" s="13">
        <v>80309</v>
      </c>
      <c r="V21" s="13">
        <v>267</v>
      </c>
      <c r="W21" s="13">
        <v>671948</v>
      </c>
      <c r="X21" s="13">
        <v>2306350</v>
      </c>
      <c r="Y21" s="13">
        <v>465</v>
      </c>
      <c r="Z21" s="13">
        <v>256635</v>
      </c>
      <c r="AA21" s="13">
        <v>917820</v>
      </c>
      <c r="AB21" s="13">
        <v>53169</v>
      </c>
      <c r="AC21" s="13">
        <v>51565</v>
      </c>
    </row>
    <row r="22" spans="2:29" ht="32.1" customHeight="1">
      <c r="B22" s="21">
        <v>54</v>
      </c>
      <c r="C22" s="31">
        <v>97.74</v>
      </c>
      <c r="D22" s="13">
        <v>4696503</v>
      </c>
      <c r="E22" s="13">
        <v>299203</v>
      </c>
      <c r="F22" s="13">
        <v>4995706</v>
      </c>
      <c r="G22" s="13">
        <v>21219</v>
      </c>
      <c r="H22" s="13">
        <v>5016925</v>
      </c>
      <c r="I22" s="13">
        <v>9499</v>
      </c>
      <c r="J22" s="13">
        <v>79</v>
      </c>
      <c r="K22" s="13">
        <v>426</v>
      </c>
      <c r="L22" s="13">
        <v>505</v>
      </c>
      <c r="M22" s="13">
        <v>134</v>
      </c>
      <c r="N22" s="13">
        <v>639</v>
      </c>
      <c r="O22" s="13">
        <v>3</v>
      </c>
      <c r="P22" s="13">
        <v>335</v>
      </c>
      <c r="Q22" s="13">
        <v>652165</v>
      </c>
      <c r="R22" s="13">
        <v>2245384</v>
      </c>
      <c r="S22" s="13">
        <v>478</v>
      </c>
      <c r="T22" s="13">
        <v>23687</v>
      </c>
      <c r="U22" s="13">
        <v>84117</v>
      </c>
      <c r="V22" s="13">
        <v>281</v>
      </c>
      <c r="W22" s="13">
        <v>675852</v>
      </c>
      <c r="X22" s="13">
        <v>2329501</v>
      </c>
      <c r="Y22" s="13">
        <v>466</v>
      </c>
      <c r="Z22" s="13">
        <v>256134</v>
      </c>
      <c r="AA22" s="13">
        <v>945280</v>
      </c>
      <c r="AB22" s="13">
        <v>54797</v>
      </c>
      <c r="AC22" s="13">
        <v>50230</v>
      </c>
    </row>
    <row r="23" spans="2:29" ht="32.1" customHeight="1">
      <c r="B23" s="21">
        <v>55</v>
      </c>
      <c r="C23" s="31">
        <v>98.15</v>
      </c>
      <c r="D23" s="13">
        <v>4732041</v>
      </c>
      <c r="E23" s="13">
        <v>298876</v>
      </c>
      <c r="F23" s="13">
        <v>5030917</v>
      </c>
      <c r="G23" s="13">
        <v>17080</v>
      </c>
      <c r="H23" s="13">
        <v>5047997</v>
      </c>
      <c r="I23" s="13">
        <v>9608</v>
      </c>
      <c r="J23" s="13">
        <v>80</v>
      </c>
      <c r="K23" s="13">
        <v>418</v>
      </c>
      <c r="L23" s="13">
        <v>498</v>
      </c>
      <c r="M23" s="13">
        <v>133</v>
      </c>
      <c r="N23" s="13">
        <v>631</v>
      </c>
      <c r="O23" s="13">
        <v>3</v>
      </c>
      <c r="P23" s="13">
        <v>325</v>
      </c>
      <c r="Q23" s="13">
        <v>640724</v>
      </c>
      <c r="R23" s="13">
        <v>2212645</v>
      </c>
      <c r="S23" s="13">
        <v>467</v>
      </c>
      <c r="T23" s="13">
        <v>23025</v>
      </c>
      <c r="U23" s="13">
        <v>82268</v>
      </c>
      <c r="V23" s="13">
        <v>275</v>
      </c>
      <c r="W23" s="13">
        <v>663749</v>
      </c>
      <c r="X23" s="13">
        <v>2294913</v>
      </c>
      <c r="Y23" s="13">
        <v>455</v>
      </c>
      <c r="Z23" s="13">
        <v>255560</v>
      </c>
      <c r="AA23" s="13">
        <v>921201</v>
      </c>
      <c r="AB23" s="13">
        <v>49804</v>
      </c>
      <c r="AC23" s="13">
        <v>55828</v>
      </c>
    </row>
    <row r="24" spans="2:29" ht="32.1" customHeight="1">
      <c r="B24" s="21">
        <v>56</v>
      </c>
      <c r="C24" s="31">
        <v>98.33</v>
      </c>
      <c r="D24" s="13">
        <v>4781453</v>
      </c>
      <c r="E24" s="13">
        <v>284616</v>
      </c>
      <c r="F24" s="13">
        <v>5066069</v>
      </c>
      <c r="G24" s="13">
        <v>17638</v>
      </c>
      <c r="H24" s="13">
        <v>5083707</v>
      </c>
      <c r="I24" s="13">
        <v>8489</v>
      </c>
      <c r="J24" s="13">
        <v>78</v>
      </c>
      <c r="K24" s="13">
        <v>380</v>
      </c>
      <c r="L24" s="13">
        <v>458</v>
      </c>
      <c r="M24" s="13">
        <v>132</v>
      </c>
      <c r="N24" s="13">
        <v>590</v>
      </c>
      <c r="O24" s="13">
        <v>3</v>
      </c>
      <c r="P24" s="13">
        <v>304</v>
      </c>
      <c r="Q24" s="13">
        <v>661425</v>
      </c>
      <c r="R24" s="13">
        <v>2341083</v>
      </c>
      <c r="S24" s="13">
        <v>490</v>
      </c>
      <c r="T24" s="13">
        <v>22539</v>
      </c>
      <c r="U24" s="13">
        <v>85624</v>
      </c>
      <c r="V24" s="13">
        <v>301</v>
      </c>
      <c r="W24" s="13">
        <v>683964</v>
      </c>
      <c r="X24" s="13">
        <v>2426707</v>
      </c>
      <c r="Y24" s="13">
        <v>479</v>
      </c>
      <c r="Z24" s="13">
        <v>256225</v>
      </c>
      <c r="AA24" s="13">
        <v>965234</v>
      </c>
      <c r="AB24" s="13">
        <v>50418</v>
      </c>
      <c r="AC24" s="13">
        <v>59190</v>
      </c>
    </row>
    <row r="25" spans="2:29" ht="32.1" customHeight="1">
      <c r="B25" s="21">
        <v>57</v>
      </c>
      <c r="C25" s="31">
        <v>98.55</v>
      </c>
      <c r="D25" s="13">
        <v>4825342</v>
      </c>
      <c r="E25" s="13">
        <v>284364</v>
      </c>
      <c r="F25" s="13">
        <v>5109706</v>
      </c>
      <c r="G25" s="13">
        <v>16075</v>
      </c>
      <c r="H25" s="13">
        <v>5125781</v>
      </c>
      <c r="I25" s="13">
        <v>7770</v>
      </c>
      <c r="J25" s="13">
        <v>76</v>
      </c>
      <c r="K25" s="13">
        <v>361</v>
      </c>
      <c r="L25" s="13">
        <v>437</v>
      </c>
      <c r="M25" s="13">
        <v>127</v>
      </c>
      <c r="N25" s="13">
        <v>564</v>
      </c>
      <c r="O25" s="13">
        <v>4</v>
      </c>
      <c r="P25" s="13">
        <v>292</v>
      </c>
      <c r="Q25" s="13">
        <v>657540</v>
      </c>
      <c r="R25" s="13">
        <v>2241393</v>
      </c>
      <c r="S25" s="13">
        <v>465</v>
      </c>
      <c r="T25" s="13">
        <v>22656</v>
      </c>
      <c r="U25" s="13">
        <v>81910</v>
      </c>
      <c r="V25" s="13">
        <v>289</v>
      </c>
      <c r="W25" s="13">
        <v>680196</v>
      </c>
      <c r="X25" s="13">
        <v>2323303</v>
      </c>
      <c r="Y25" s="13">
        <v>454</v>
      </c>
      <c r="Z25" s="13">
        <v>259140</v>
      </c>
      <c r="AA25" s="13">
        <v>933794</v>
      </c>
      <c r="AB25" s="13">
        <v>47032</v>
      </c>
      <c r="AC25" s="13">
        <v>54101</v>
      </c>
    </row>
    <row r="26" spans="2:29" ht="32.1" customHeight="1">
      <c r="B26" s="21">
        <v>58</v>
      </c>
      <c r="C26" s="31">
        <v>98.69</v>
      </c>
      <c r="D26" s="13">
        <v>4867350</v>
      </c>
      <c r="E26" s="13">
        <v>278134</v>
      </c>
      <c r="F26" s="13">
        <v>5145484</v>
      </c>
      <c r="G26" s="13">
        <v>12266</v>
      </c>
      <c r="H26" s="13">
        <v>5157750</v>
      </c>
      <c r="I26" s="13">
        <v>7647</v>
      </c>
      <c r="J26" s="13">
        <v>75</v>
      </c>
      <c r="K26" s="13">
        <v>344</v>
      </c>
      <c r="L26" s="13">
        <v>419</v>
      </c>
      <c r="M26" s="13">
        <v>127</v>
      </c>
      <c r="N26" s="13">
        <v>546</v>
      </c>
      <c r="O26" s="13">
        <v>5</v>
      </c>
      <c r="P26" s="13">
        <v>284</v>
      </c>
      <c r="Q26" s="13">
        <v>684687</v>
      </c>
      <c r="R26" s="13">
        <v>2391909</v>
      </c>
      <c r="S26" s="13">
        <v>492</v>
      </c>
      <c r="T26" s="13">
        <v>23662</v>
      </c>
      <c r="U26" s="13">
        <v>86584</v>
      </c>
      <c r="V26" s="13">
        <v>309</v>
      </c>
      <c r="W26" s="13">
        <v>708349</v>
      </c>
      <c r="X26" s="13">
        <v>2478493</v>
      </c>
      <c r="Y26" s="13">
        <v>481</v>
      </c>
      <c r="Z26" s="13">
        <v>264521</v>
      </c>
      <c r="AA26" s="13">
        <v>985238</v>
      </c>
      <c r="AB26" s="13">
        <v>47327</v>
      </c>
      <c r="AC26" s="13">
        <v>53720</v>
      </c>
    </row>
    <row r="27" spans="2:29" ht="32.1" customHeight="1">
      <c r="B27" s="21">
        <v>59</v>
      </c>
      <c r="C27" s="31">
        <v>98.81</v>
      </c>
      <c r="D27" s="13">
        <v>4899420</v>
      </c>
      <c r="E27" s="13">
        <v>278023</v>
      </c>
      <c r="F27" s="13">
        <v>5177443</v>
      </c>
      <c r="G27" s="13">
        <v>12297</v>
      </c>
      <c r="H27" s="13">
        <v>5189740</v>
      </c>
      <c r="I27" s="13">
        <v>8312</v>
      </c>
      <c r="J27" s="13">
        <v>74</v>
      </c>
      <c r="K27" s="13">
        <v>327</v>
      </c>
      <c r="L27" s="13">
        <v>401</v>
      </c>
      <c r="M27" s="13">
        <v>127</v>
      </c>
      <c r="N27" s="13">
        <v>528</v>
      </c>
      <c r="O27" s="13">
        <v>5</v>
      </c>
      <c r="P27" s="13">
        <v>282</v>
      </c>
      <c r="Q27" s="13">
        <v>688187</v>
      </c>
      <c r="R27" s="13">
        <v>2368682</v>
      </c>
      <c r="S27" s="13">
        <v>483</v>
      </c>
      <c r="T27" s="13">
        <v>24315</v>
      </c>
      <c r="U27" s="13">
        <v>91844</v>
      </c>
      <c r="V27" s="13">
        <v>330</v>
      </c>
      <c r="W27" s="13">
        <v>712502</v>
      </c>
      <c r="X27" s="13">
        <v>2460526</v>
      </c>
      <c r="Y27" s="13">
        <v>475</v>
      </c>
      <c r="Z27" s="13">
        <v>260832</v>
      </c>
      <c r="AA27" s="13">
        <v>978437</v>
      </c>
      <c r="AB27" s="13">
        <v>47068</v>
      </c>
      <c r="AC27" s="13">
        <v>53970</v>
      </c>
    </row>
    <row r="28" spans="2:29" ht="32.1" customHeight="1">
      <c r="B28" s="21">
        <v>60</v>
      </c>
      <c r="C28" s="31">
        <v>98.82</v>
      </c>
      <c r="D28" s="13">
        <v>4935352</v>
      </c>
      <c r="E28" s="13">
        <v>267486</v>
      </c>
      <c r="F28" s="13">
        <v>5202838</v>
      </c>
      <c r="G28" s="13">
        <v>11105</v>
      </c>
      <c r="H28" s="13">
        <v>5213943</v>
      </c>
      <c r="I28" s="13">
        <v>7581</v>
      </c>
      <c r="J28" s="13">
        <v>74</v>
      </c>
      <c r="K28" s="13">
        <v>317</v>
      </c>
      <c r="L28" s="13">
        <v>391</v>
      </c>
      <c r="M28" s="13">
        <v>125</v>
      </c>
      <c r="N28" s="13">
        <v>516</v>
      </c>
      <c r="O28" s="13">
        <v>5</v>
      </c>
      <c r="P28" s="13">
        <v>278</v>
      </c>
      <c r="Q28" s="13">
        <v>684501</v>
      </c>
      <c r="R28" s="13">
        <v>2375479</v>
      </c>
      <c r="S28" s="13">
        <v>481</v>
      </c>
      <c r="T28" s="13">
        <v>22318</v>
      </c>
      <c r="U28" s="13">
        <v>86260</v>
      </c>
      <c r="V28" s="13">
        <v>322</v>
      </c>
      <c r="W28" s="13">
        <v>706819</v>
      </c>
      <c r="X28" s="13">
        <v>2461739</v>
      </c>
      <c r="Y28" s="13">
        <v>473</v>
      </c>
      <c r="Z28" s="13">
        <v>269182</v>
      </c>
      <c r="AA28" s="13">
        <v>999673</v>
      </c>
      <c r="AB28" s="13">
        <v>56347</v>
      </c>
      <c r="AC28" s="13">
        <v>53552</v>
      </c>
    </row>
    <row r="29" spans="2:29" ht="32.1" customHeight="1">
      <c r="B29" s="21">
        <v>61</v>
      </c>
      <c r="C29" s="31">
        <v>98.83</v>
      </c>
      <c r="D29" s="13">
        <v>4959977</v>
      </c>
      <c r="E29" s="13">
        <v>263095</v>
      </c>
      <c r="F29" s="13">
        <v>5223072</v>
      </c>
      <c r="G29" s="13">
        <v>11299</v>
      </c>
      <c r="H29" s="13">
        <v>5234371</v>
      </c>
      <c r="I29" s="13">
        <v>6191</v>
      </c>
      <c r="J29" s="13">
        <v>75</v>
      </c>
      <c r="K29" s="13">
        <v>310</v>
      </c>
      <c r="L29" s="13">
        <v>385</v>
      </c>
      <c r="M29" s="13">
        <v>124</v>
      </c>
      <c r="N29" s="13">
        <v>509</v>
      </c>
      <c r="O29" s="13">
        <v>5</v>
      </c>
      <c r="P29" s="13">
        <v>263</v>
      </c>
      <c r="Q29" s="13">
        <v>681973</v>
      </c>
      <c r="R29" s="13">
        <v>2353351</v>
      </c>
      <c r="S29" s="13">
        <v>474</v>
      </c>
      <c r="T29" s="13">
        <v>22883</v>
      </c>
      <c r="U29" s="13">
        <v>90762</v>
      </c>
      <c r="V29" s="13">
        <v>345</v>
      </c>
      <c r="W29" s="13">
        <v>704856</v>
      </c>
      <c r="X29" s="13">
        <v>2444113</v>
      </c>
      <c r="Y29" s="13">
        <v>468</v>
      </c>
      <c r="Z29" s="13">
        <v>269357</v>
      </c>
      <c r="AA29" s="13">
        <v>1002932</v>
      </c>
      <c r="AB29" s="13">
        <v>55787</v>
      </c>
      <c r="AC29" s="13">
        <v>47202</v>
      </c>
    </row>
    <row r="30" spans="2:29" ht="32.1" customHeight="1">
      <c r="B30" s="21">
        <v>62</v>
      </c>
      <c r="C30" s="31">
        <v>98.91</v>
      </c>
      <c r="D30" s="13">
        <v>4994962</v>
      </c>
      <c r="E30" s="13">
        <v>259119</v>
      </c>
      <c r="F30" s="13">
        <v>5254081</v>
      </c>
      <c r="G30" s="13">
        <v>8590</v>
      </c>
      <c r="H30" s="13">
        <v>5262671</v>
      </c>
      <c r="I30" s="13">
        <v>5873</v>
      </c>
      <c r="J30" s="13">
        <v>75</v>
      </c>
      <c r="K30" s="13">
        <v>302</v>
      </c>
      <c r="L30" s="13">
        <v>377</v>
      </c>
      <c r="M30" s="13">
        <v>120</v>
      </c>
      <c r="N30" s="13">
        <v>497</v>
      </c>
      <c r="O30" s="13">
        <v>5</v>
      </c>
      <c r="P30" s="13">
        <v>257</v>
      </c>
      <c r="Q30" s="13">
        <v>690412</v>
      </c>
      <c r="R30" s="13">
        <v>2306278</v>
      </c>
      <c r="S30" s="13">
        <v>462</v>
      </c>
      <c r="T30" s="13">
        <v>23819</v>
      </c>
      <c r="U30" s="13">
        <v>88348</v>
      </c>
      <c r="V30" s="13">
        <v>341</v>
      </c>
      <c r="W30" s="13">
        <v>714231</v>
      </c>
      <c r="X30" s="13">
        <v>2394626</v>
      </c>
      <c r="Y30" s="13">
        <v>456</v>
      </c>
      <c r="Z30" s="13">
        <v>278976</v>
      </c>
      <c r="AA30" s="13">
        <v>1009054</v>
      </c>
      <c r="AB30" s="13">
        <v>50320</v>
      </c>
      <c r="AC30" s="13">
        <v>46866</v>
      </c>
    </row>
    <row r="31" spans="2:29" ht="32.1" customHeight="1">
      <c r="B31" s="21">
        <v>63</v>
      </c>
      <c r="C31" s="31">
        <v>99.03</v>
      </c>
      <c r="D31" s="13">
        <v>5026027</v>
      </c>
      <c r="E31" s="13">
        <v>262186</v>
      </c>
      <c r="F31" s="13">
        <v>5288213</v>
      </c>
      <c r="G31" s="13">
        <v>7396</v>
      </c>
      <c r="H31" s="13">
        <v>5295609</v>
      </c>
      <c r="I31" s="13">
        <v>5373</v>
      </c>
      <c r="J31" s="13">
        <v>75</v>
      </c>
      <c r="K31" s="13">
        <v>295</v>
      </c>
      <c r="L31" s="13">
        <v>370</v>
      </c>
      <c r="M31" s="13">
        <v>117</v>
      </c>
      <c r="N31" s="13">
        <v>487</v>
      </c>
      <c r="O31" s="13">
        <v>5</v>
      </c>
      <c r="P31" s="13">
        <v>247</v>
      </c>
      <c r="Q31" s="13">
        <v>699123</v>
      </c>
      <c r="R31" s="13">
        <v>2316924</v>
      </c>
      <c r="S31" s="13">
        <v>461</v>
      </c>
      <c r="T31" s="13">
        <v>23984</v>
      </c>
      <c r="U31" s="13">
        <v>92495</v>
      </c>
      <c r="V31" s="13">
        <v>353</v>
      </c>
      <c r="W31" s="13">
        <v>723107</v>
      </c>
      <c r="X31" s="13">
        <v>2409419</v>
      </c>
      <c r="Y31" s="13">
        <v>456</v>
      </c>
      <c r="Z31" s="13">
        <v>285500</v>
      </c>
      <c r="AA31" s="13">
        <v>1019877</v>
      </c>
      <c r="AB31" s="13">
        <v>46120</v>
      </c>
      <c r="AC31" s="13">
        <v>49930</v>
      </c>
    </row>
    <row r="32" spans="2:29" ht="32.1" customHeight="1">
      <c r="B32" s="21" t="s">
        <v>301</v>
      </c>
      <c r="C32" s="31">
        <v>99.05</v>
      </c>
      <c r="D32" s="13">
        <v>5063904</v>
      </c>
      <c r="E32" s="13">
        <v>259628</v>
      </c>
      <c r="F32" s="13">
        <v>5323532</v>
      </c>
      <c r="G32" s="13">
        <v>7512</v>
      </c>
      <c r="H32" s="13">
        <v>5331044</v>
      </c>
      <c r="I32" s="13">
        <v>4922</v>
      </c>
      <c r="J32" s="13">
        <v>75</v>
      </c>
      <c r="K32" s="13">
        <v>293</v>
      </c>
      <c r="L32" s="13">
        <v>368</v>
      </c>
      <c r="M32" s="13">
        <v>118</v>
      </c>
      <c r="N32" s="13">
        <v>486</v>
      </c>
      <c r="O32" s="13">
        <v>5</v>
      </c>
      <c r="P32" s="13">
        <v>239</v>
      </c>
      <c r="Q32" s="13">
        <v>718791</v>
      </c>
      <c r="R32" s="13">
        <v>2388771</v>
      </c>
      <c r="S32" s="13">
        <v>472</v>
      </c>
      <c r="T32" s="13">
        <v>25659</v>
      </c>
      <c r="U32" s="13">
        <v>101446</v>
      </c>
      <c r="V32" s="13">
        <v>391</v>
      </c>
      <c r="W32" s="13">
        <v>744450</v>
      </c>
      <c r="X32" s="13">
        <v>2490217</v>
      </c>
      <c r="Y32" s="13">
        <v>468</v>
      </c>
      <c r="Z32" s="13">
        <v>298267</v>
      </c>
      <c r="AA32" s="13">
        <v>1074390</v>
      </c>
      <c r="AB32" s="13">
        <v>42274</v>
      </c>
      <c r="AC32" s="13">
        <v>57484</v>
      </c>
    </row>
    <row r="33" spans="2:29" ht="32.1" customHeight="1">
      <c r="B33" s="21">
        <v>2</v>
      </c>
      <c r="C33" s="31">
        <v>99.19</v>
      </c>
      <c r="D33" s="13">
        <v>5096221</v>
      </c>
      <c r="E33" s="13">
        <v>257271</v>
      </c>
      <c r="F33" s="13">
        <v>5353492</v>
      </c>
      <c r="G33" s="13">
        <v>5567</v>
      </c>
      <c r="H33" s="13">
        <v>5359059</v>
      </c>
      <c r="I33" s="13">
        <v>4678</v>
      </c>
      <c r="J33" s="13">
        <v>75</v>
      </c>
      <c r="K33" s="13">
        <v>276</v>
      </c>
      <c r="L33" s="13">
        <v>351</v>
      </c>
      <c r="M33" s="13">
        <v>114</v>
      </c>
      <c r="N33" s="13">
        <v>465</v>
      </c>
      <c r="O33" s="13">
        <v>5</v>
      </c>
      <c r="P33" s="13">
        <v>231</v>
      </c>
      <c r="Q33" s="13">
        <v>738123</v>
      </c>
      <c r="R33" s="13">
        <v>2481058</v>
      </c>
      <c r="S33" s="13">
        <v>487</v>
      </c>
      <c r="T33" s="13">
        <v>25851</v>
      </c>
      <c r="U33" s="13">
        <v>102857</v>
      </c>
      <c r="V33" s="13">
        <v>400</v>
      </c>
      <c r="W33" s="13">
        <v>763974</v>
      </c>
      <c r="X33" s="13">
        <v>2583915</v>
      </c>
      <c r="Y33" s="13">
        <v>483</v>
      </c>
      <c r="Z33" s="13">
        <v>306732</v>
      </c>
      <c r="AA33" s="13">
        <v>1122105</v>
      </c>
      <c r="AB33" s="13">
        <v>41675</v>
      </c>
      <c r="AC33" s="13">
        <v>58013</v>
      </c>
    </row>
    <row r="34" spans="2:29" ht="32.1" customHeight="1">
      <c r="B34" s="21">
        <v>3</v>
      </c>
      <c r="C34" s="31">
        <v>99.26</v>
      </c>
      <c r="D34" s="13">
        <v>5134495</v>
      </c>
      <c r="E34" s="13">
        <v>256702</v>
      </c>
      <c r="F34" s="13">
        <v>5391197</v>
      </c>
      <c r="G34" s="13">
        <v>5136</v>
      </c>
      <c r="H34" s="13">
        <v>5396333</v>
      </c>
      <c r="I34" s="13">
        <v>4264</v>
      </c>
      <c r="J34" s="13">
        <v>75</v>
      </c>
      <c r="K34" s="13">
        <v>263</v>
      </c>
      <c r="L34" s="13">
        <v>338</v>
      </c>
      <c r="M34" s="13">
        <v>109</v>
      </c>
      <c r="N34" s="13">
        <v>447</v>
      </c>
      <c r="O34" s="13">
        <v>5</v>
      </c>
      <c r="P34" s="13">
        <v>230</v>
      </c>
      <c r="Q34" s="13">
        <v>740343</v>
      </c>
      <c r="R34" s="13">
        <v>2480327</v>
      </c>
      <c r="S34" s="13">
        <v>479</v>
      </c>
      <c r="T34" s="13">
        <v>26393</v>
      </c>
      <c r="U34" s="13">
        <v>103146</v>
      </c>
      <c r="V34" s="13">
        <v>402</v>
      </c>
      <c r="W34" s="13">
        <v>766736</v>
      </c>
      <c r="X34" s="13">
        <v>2583473</v>
      </c>
      <c r="Y34" s="13">
        <v>478</v>
      </c>
      <c r="Z34" s="13">
        <v>312969</v>
      </c>
      <c r="AA34" s="13">
        <v>1103701</v>
      </c>
      <c r="AB34" s="13">
        <v>40280</v>
      </c>
      <c r="AC34" s="13">
        <v>58323</v>
      </c>
    </row>
    <row r="35" spans="2:29" ht="32.1" customHeight="1">
      <c r="B35" s="21">
        <v>4</v>
      </c>
      <c r="C35" s="31">
        <v>99.31</v>
      </c>
      <c r="D35" s="13">
        <v>5167946</v>
      </c>
      <c r="E35" s="13">
        <v>253887</v>
      </c>
      <c r="F35" s="13">
        <v>5421833</v>
      </c>
      <c r="G35" s="13">
        <v>4453</v>
      </c>
      <c r="H35" s="13">
        <v>5426286</v>
      </c>
      <c r="I35" s="13">
        <v>4175</v>
      </c>
      <c r="J35" s="13">
        <v>75</v>
      </c>
      <c r="K35" s="13">
        <v>255</v>
      </c>
      <c r="L35" s="13">
        <v>330</v>
      </c>
      <c r="M35" s="13">
        <v>104</v>
      </c>
      <c r="N35" s="13">
        <v>434</v>
      </c>
      <c r="O35" s="13">
        <v>5</v>
      </c>
      <c r="P35" s="13">
        <v>215</v>
      </c>
      <c r="Q35" s="13">
        <v>746291</v>
      </c>
      <c r="R35" s="13">
        <v>2512300</v>
      </c>
      <c r="S35" s="13">
        <v>482</v>
      </c>
      <c r="T35" s="13">
        <v>26500</v>
      </c>
      <c r="U35" s="13">
        <v>103731</v>
      </c>
      <c r="V35" s="13">
        <v>409</v>
      </c>
      <c r="W35" s="13">
        <v>772791</v>
      </c>
      <c r="X35" s="13">
        <v>2616031</v>
      </c>
      <c r="Y35" s="13">
        <v>482.49936875591703</v>
      </c>
      <c r="Z35" s="13">
        <v>316724</v>
      </c>
      <c r="AA35" s="13">
        <v>1154657</v>
      </c>
      <c r="AB35" s="13">
        <v>39723</v>
      </c>
      <c r="AC35" s="13">
        <v>57716</v>
      </c>
    </row>
    <row r="36" spans="2:29" ht="32.1" customHeight="1">
      <c r="B36" s="21">
        <v>5</v>
      </c>
      <c r="C36" s="31">
        <v>99.31</v>
      </c>
      <c r="D36" s="13">
        <v>5203548</v>
      </c>
      <c r="E36" s="13">
        <v>249359</v>
      </c>
      <c r="F36" s="13">
        <v>5452907</v>
      </c>
      <c r="G36" s="13">
        <v>3234</v>
      </c>
      <c r="H36" s="13">
        <v>5456141</v>
      </c>
      <c r="I36" s="13">
        <v>4382</v>
      </c>
      <c r="J36" s="13">
        <v>75</v>
      </c>
      <c r="K36" s="13">
        <v>254</v>
      </c>
      <c r="L36" s="13">
        <v>329</v>
      </c>
      <c r="M36" s="13">
        <v>98</v>
      </c>
      <c r="N36" s="13">
        <v>427</v>
      </c>
      <c r="O36" s="13">
        <v>5</v>
      </c>
      <c r="P36" s="13">
        <v>206</v>
      </c>
      <c r="Q36" s="13">
        <v>743987</v>
      </c>
      <c r="R36" s="13">
        <v>2416696</v>
      </c>
      <c r="S36" s="13">
        <v>464</v>
      </c>
      <c r="T36" s="13">
        <v>26617</v>
      </c>
      <c r="U36" s="13">
        <v>107110</v>
      </c>
      <c r="V36" s="13">
        <v>430</v>
      </c>
      <c r="W36" s="13">
        <v>770604</v>
      </c>
      <c r="X36" s="13">
        <v>2523806</v>
      </c>
      <c r="Y36" s="13">
        <v>462.83679512597593</v>
      </c>
      <c r="Z36" s="13">
        <v>324141</v>
      </c>
      <c r="AA36" s="13">
        <v>1092999</v>
      </c>
      <c r="AB36" s="13">
        <v>18067</v>
      </c>
      <c r="AC36" s="13">
        <v>46751</v>
      </c>
    </row>
    <row r="37" spans="2:29" ht="32.1" customHeight="1">
      <c r="B37" s="21">
        <v>6</v>
      </c>
      <c r="C37" s="31">
        <v>99.38</v>
      </c>
      <c r="D37" s="13">
        <v>5179487</v>
      </c>
      <c r="E37" s="13">
        <v>249819</v>
      </c>
      <c r="F37" s="13">
        <v>5429306</v>
      </c>
      <c r="G37" s="13">
        <v>3289</v>
      </c>
      <c r="H37" s="13">
        <v>5432595</v>
      </c>
      <c r="I37" s="13">
        <v>4242</v>
      </c>
      <c r="J37" s="13">
        <v>75</v>
      </c>
      <c r="K37" s="13">
        <v>249</v>
      </c>
      <c r="L37" s="13">
        <v>324</v>
      </c>
      <c r="M37" s="13">
        <v>89</v>
      </c>
      <c r="N37" s="13">
        <v>413</v>
      </c>
      <c r="O37" s="13">
        <v>5</v>
      </c>
      <c r="P37" s="13">
        <v>203</v>
      </c>
      <c r="Q37" s="13">
        <v>754009</v>
      </c>
      <c r="R37" s="13">
        <v>2589947</v>
      </c>
      <c r="S37" s="13">
        <v>495</v>
      </c>
      <c r="T37" s="13">
        <v>27584.696</v>
      </c>
      <c r="U37" s="13">
        <v>108454</v>
      </c>
      <c r="V37" s="13">
        <v>434</v>
      </c>
      <c r="W37" s="13">
        <v>781593.696</v>
      </c>
      <c r="X37" s="13">
        <v>2698401</v>
      </c>
      <c r="Y37" s="13">
        <v>497.00661557849196</v>
      </c>
      <c r="Z37" s="13">
        <v>341246</v>
      </c>
      <c r="AA37" s="13">
        <v>1190582</v>
      </c>
      <c r="AB37" s="13">
        <v>13887</v>
      </c>
      <c r="AC37" s="13">
        <v>45456</v>
      </c>
    </row>
    <row r="38" spans="2:29" ht="32.1" customHeight="1">
      <c r="B38" s="21">
        <v>7</v>
      </c>
      <c r="C38" s="31">
        <v>99.36</v>
      </c>
      <c r="D38" s="13">
        <v>5104016</v>
      </c>
      <c r="E38" s="13">
        <v>249702</v>
      </c>
      <c r="F38" s="13">
        <v>5353718</v>
      </c>
      <c r="G38" s="13">
        <v>3372</v>
      </c>
      <c r="H38" s="13">
        <v>5357090</v>
      </c>
      <c r="I38" s="13">
        <v>4125</v>
      </c>
      <c r="J38" s="13">
        <v>74</v>
      </c>
      <c r="K38" s="13">
        <v>243</v>
      </c>
      <c r="L38" s="13">
        <v>317</v>
      </c>
      <c r="M38" s="13">
        <v>87</v>
      </c>
      <c r="N38" s="13">
        <v>404</v>
      </c>
      <c r="O38" s="13">
        <v>5</v>
      </c>
      <c r="P38" s="13">
        <v>193</v>
      </c>
      <c r="Q38" s="13">
        <v>737127</v>
      </c>
      <c r="R38" s="13">
        <v>2457173</v>
      </c>
      <c r="S38" s="13">
        <v>478</v>
      </c>
      <c r="T38" s="13">
        <v>28395.952000000001</v>
      </c>
      <c r="U38" s="13">
        <v>114674</v>
      </c>
      <c r="V38" s="13">
        <v>459</v>
      </c>
      <c r="W38" s="13">
        <v>765522.95200000005</v>
      </c>
      <c r="X38" s="13">
        <v>2571847</v>
      </c>
      <c r="Y38" s="13">
        <v>480.36666107553674</v>
      </c>
      <c r="Z38" s="13">
        <v>343275</v>
      </c>
      <c r="AA38" s="13">
        <v>1098771</v>
      </c>
      <c r="AB38" s="13">
        <v>13887</v>
      </c>
      <c r="AC38" s="13">
        <v>44827</v>
      </c>
    </row>
    <row r="39" spans="2:29" ht="32.1" customHeight="1">
      <c r="B39" s="21">
        <v>8</v>
      </c>
      <c r="C39" s="31">
        <v>99.42</v>
      </c>
      <c r="D39" s="13">
        <v>5139349</v>
      </c>
      <c r="E39" s="13">
        <v>242330</v>
      </c>
      <c r="F39" s="13">
        <v>5381679</v>
      </c>
      <c r="G39" s="13">
        <v>2901</v>
      </c>
      <c r="H39" s="13">
        <v>5384580</v>
      </c>
      <c r="I39" s="13">
        <v>3746</v>
      </c>
      <c r="J39" s="13">
        <v>74</v>
      </c>
      <c r="K39" s="13">
        <v>232</v>
      </c>
      <c r="L39" s="13">
        <v>306</v>
      </c>
      <c r="M39" s="13">
        <v>85</v>
      </c>
      <c r="N39" s="13">
        <v>391</v>
      </c>
      <c r="O39" s="13">
        <v>5</v>
      </c>
      <c r="P39" s="13">
        <v>191</v>
      </c>
      <c r="Q39" s="13">
        <v>745001</v>
      </c>
      <c r="R39" s="13">
        <v>2466237</v>
      </c>
      <c r="S39" s="13">
        <v>476.18501876404969</v>
      </c>
      <c r="T39" s="13">
        <v>27973.964</v>
      </c>
      <c r="U39" s="13">
        <v>110390</v>
      </c>
      <c r="V39" s="13">
        <v>455.53583955762798</v>
      </c>
      <c r="W39" s="13">
        <v>772974.96400000004</v>
      </c>
      <c r="X39" s="13">
        <v>2576627</v>
      </c>
      <c r="Y39" s="13">
        <v>478.7590601371802</v>
      </c>
      <c r="Z39" s="13">
        <v>339482</v>
      </c>
      <c r="AA39" s="13">
        <v>1159287</v>
      </c>
      <c r="AB39" s="13">
        <v>14013</v>
      </c>
      <c r="AC39" s="13">
        <v>45292</v>
      </c>
    </row>
    <row r="40" spans="2:29" ht="32.1" customHeight="1">
      <c r="B40" s="21">
        <v>9</v>
      </c>
      <c r="C40" s="31">
        <v>99.47</v>
      </c>
      <c r="D40" s="13">
        <v>5182307</v>
      </c>
      <c r="E40" s="13">
        <v>230577</v>
      </c>
      <c r="F40" s="13">
        <v>5412884</v>
      </c>
      <c r="G40" s="13">
        <v>2968</v>
      </c>
      <c r="H40" s="13">
        <v>5415852</v>
      </c>
      <c r="I40" s="13">
        <v>3979</v>
      </c>
      <c r="J40" s="13">
        <v>74</v>
      </c>
      <c r="K40" s="13">
        <v>221</v>
      </c>
      <c r="L40" s="13">
        <v>295</v>
      </c>
      <c r="M40" s="13">
        <v>86</v>
      </c>
      <c r="N40" s="13">
        <v>381</v>
      </c>
      <c r="O40" s="13">
        <v>5</v>
      </c>
      <c r="P40" s="13">
        <v>193</v>
      </c>
      <c r="Q40" s="13">
        <v>747056</v>
      </c>
      <c r="R40" s="13">
        <v>2438296</v>
      </c>
      <c r="S40" s="13">
        <v>467</v>
      </c>
      <c r="T40" s="13">
        <v>27122</v>
      </c>
      <c r="U40" s="13">
        <v>102846</v>
      </c>
      <c r="V40" s="13">
        <v>446</v>
      </c>
      <c r="W40" s="13">
        <v>774178</v>
      </c>
      <c r="X40" s="13">
        <v>2541142</v>
      </c>
      <c r="Y40" s="13">
        <v>469.44337436383262</v>
      </c>
      <c r="Z40" s="13">
        <v>353319</v>
      </c>
      <c r="AA40" s="13">
        <v>1170052</v>
      </c>
      <c r="AB40" s="13">
        <v>13821</v>
      </c>
      <c r="AC40" s="13">
        <v>46254</v>
      </c>
    </row>
    <row r="41" spans="2:29" ht="32.1" customHeight="1">
      <c r="B41" s="21">
        <v>10</v>
      </c>
      <c r="C41" s="31">
        <v>99.52</v>
      </c>
      <c r="D41" s="13">
        <v>5213808</v>
      </c>
      <c r="E41" s="13">
        <v>228134</v>
      </c>
      <c r="F41" s="13">
        <v>5441942</v>
      </c>
      <c r="G41" s="13">
        <v>3092</v>
      </c>
      <c r="H41" s="13">
        <v>5445034</v>
      </c>
      <c r="I41" s="13">
        <v>3625</v>
      </c>
      <c r="J41" s="13">
        <v>74</v>
      </c>
      <c r="K41" s="13">
        <v>211</v>
      </c>
      <c r="L41" s="13">
        <v>285</v>
      </c>
      <c r="M41" s="13">
        <v>84</v>
      </c>
      <c r="N41" s="13">
        <v>369</v>
      </c>
      <c r="O41" s="13">
        <v>5</v>
      </c>
      <c r="P41" s="13">
        <v>188</v>
      </c>
      <c r="Q41" s="13">
        <v>747747</v>
      </c>
      <c r="R41" s="13">
        <v>2459317</v>
      </c>
      <c r="S41" s="13">
        <v>468</v>
      </c>
      <c r="T41" s="13">
        <v>27667</v>
      </c>
      <c r="U41" s="13">
        <v>106380</v>
      </c>
      <c r="V41" s="13">
        <v>466</v>
      </c>
      <c r="W41" s="13">
        <v>775414</v>
      </c>
      <c r="X41" s="13">
        <v>2565697</v>
      </c>
      <c r="Y41" s="13">
        <f t="shared" ref="Y41:Y48" si="0" xml:space="preserve"> X41*1000/F41</f>
        <v>471.46717109443648</v>
      </c>
      <c r="Z41" s="13">
        <v>361494</v>
      </c>
      <c r="AA41" s="13">
        <v>1181289</v>
      </c>
      <c r="AB41" s="13">
        <v>13227</v>
      </c>
      <c r="AC41" s="13">
        <v>46189</v>
      </c>
    </row>
    <row r="42" spans="2:29" ht="32.1" customHeight="1">
      <c r="B42" s="21">
        <v>11</v>
      </c>
      <c r="C42" s="31">
        <v>99.59</v>
      </c>
      <c r="D42" s="13">
        <v>5247674</v>
      </c>
      <c r="E42" s="13">
        <v>219257</v>
      </c>
      <c r="F42" s="13">
        <v>5466931</v>
      </c>
      <c r="G42" s="13">
        <v>2628</v>
      </c>
      <c r="H42" s="13">
        <v>5469559</v>
      </c>
      <c r="I42" s="13">
        <v>2945</v>
      </c>
      <c r="J42" s="13">
        <v>74</v>
      </c>
      <c r="K42" s="13">
        <v>203</v>
      </c>
      <c r="L42" s="13">
        <v>277</v>
      </c>
      <c r="M42" s="13">
        <v>80</v>
      </c>
      <c r="N42" s="13">
        <v>357</v>
      </c>
      <c r="O42" s="13">
        <v>5</v>
      </c>
      <c r="P42" s="13">
        <v>178</v>
      </c>
      <c r="Q42" s="13">
        <v>741330</v>
      </c>
      <c r="R42" s="13">
        <v>2455467</v>
      </c>
      <c r="S42" s="13">
        <v>463</v>
      </c>
      <c r="T42" s="13">
        <v>26730</v>
      </c>
      <c r="U42" s="13">
        <v>103047</v>
      </c>
      <c r="V42" s="13">
        <v>470</v>
      </c>
      <c r="W42" s="13">
        <v>768060</v>
      </c>
      <c r="X42" s="13">
        <v>2558514</v>
      </c>
      <c r="Y42" s="13">
        <f t="shared" si="0"/>
        <v>467.99822423220633</v>
      </c>
      <c r="Z42" s="13">
        <v>366247</v>
      </c>
      <c r="AA42" s="13">
        <v>1228450</v>
      </c>
      <c r="AB42" s="13">
        <v>8008</v>
      </c>
      <c r="AC42" s="13">
        <v>45181</v>
      </c>
    </row>
    <row r="43" spans="2:29" ht="32.1" customHeight="1">
      <c r="B43" s="21">
        <v>12</v>
      </c>
      <c r="C43" s="31">
        <v>99.64</v>
      </c>
      <c r="D43" s="13">
        <v>5317942</v>
      </c>
      <c r="E43" s="13">
        <v>208331</v>
      </c>
      <c r="F43" s="13">
        <f t="shared" ref="F43:F48" si="1">SUM(D43:E43)</f>
        <v>5526273</v>
      </c>
      <c r="G43" s="13">
        <v>2462</v>
      </c>
      <c r="H43" s="13">
        <f t="shared" ref="H43:H48" si="2">F43+G43</f>
        <v>5528735</v>
      </c>
      <c r="I43" s="13">
        <v>2473</v>
      </c>
      <c r="J43" s="13">
        <v>74</v>
      </c>
      <c r="K43" s="13">
        <v>197</v>
      </c>
      <c r="L43" s="13">
        <f t="shared" ref="L43:L48" si="3">SUM(J43:K43)</f>
        <v>271</v>
      </c>
      <c r="M43" s="13">
        <v>81</v>
      </c>
      <c r="N43" s="13">
        <f t="shared" ref="N43:N48" si="4">L43+M43</f>
        <v>352</v>
      </c>
      <c r="O43" s="13">
        <v>5</v>
      </c>
      <c r="P43" s="13">
        <v>167</v>
      </c>
      <c r="Q43" s="13">
        <v>738179</v>
      </c>
      <c r="R43" s="13">
        <v>2394070</v>
      </c>
      <c r="S43" s="13">
        <v>450</v>
      </c>
      <c r="T43" s="13">
        <v>25928</v>
      </c>
      <c r="U43" s="13">
        <v>105264</v>
      </c>
      <c r="V43" s="13">
        <v>505</v>
      </c>
      <c r="W43" s="13">
        <f t="shared" ref="W43:X48" si="5">Q43+T43</f>
        <v>764107</v>
      </c>
      <c r="X43" s="13">
        <f t="shared" si="5"/>
        <v>2499334</v>
      </c>
      <c r="Y43" s="13">
        <f t="shared" si="0"/>
        <v>452.26393991031568</v>
      </c>
      <c r="Z43" s="13">
        <v>374039</v>
      </c>
      <c r="AA43" s="13">
        <v>1247588</v>
      </c>
      <c r="AB43" s="13">
        <v>5969</v>
      </c>
      <c r="AC43" s="13">
        <v>46845</v>
      </c>
    </row>
    <row r="44" spans="2:29" ht="32.1" customHeight="1">
      <c r="B44" s="21">
        <v>13</v>
      </c>
      <c r="C44" s="31">
        <v>99.69</v>
      </c>
      <c r="D44" s="13">
        <v>5335551</v>
      </c>
      <c r="E44" s="13">
        <v>208063</v>
      </c>
      <c r="F44" s="13">
        <f t="shared" si="1"/>
        <v>5543614</v>
      </c>
      <c r="G44" s="13">
        <v>2370</v>
      </c>
      <c r="H44" s="13">
        <f t="shared" si="2"/>
        <v>5545984</v>
      </c>
      <c r="I44" s="13">
        <v>2195</v>
      </c>
      <c r="J44" s="13">
        <v>73</v>
      </c>
      <c r="K44" s="13">
        <v>184</v>
      </c>
      <c r="L44" s="13">
        <f t="shared" si="3"/>
        <v>257</v>
      </c>
      <c r="M44" s="13">
        <v>79</v>
      </c>
      <c r="N44" s="13">
        <f t="shared" si="4"/>
        <v>336</v>
      </c>
      <c r="O44" s="13">
        <v>5</v>
      </c>
      <c r="P44" s="13">
        <v>163</v>
      </c>
      <c r="Q44" s="13">
        <v>729926</v>
      </c>
      <c r="R44" s="13">
        <v>2394738</v>
      </c>
      <c r="S44" s="13">
        <v>449</v>
      </c>
      <c r="T44" s="13">
        <v>26488</v>
      </c>
      <c r="U44" s="13">
        <v>103512</v>
      </c>
      <c r="V44" s="13">
        <v>498</v>
      </c>
      <c r="W44" s="13">
        <f t="shared" si="5"/>
        <v>756414</v>
      </c>
      <c r="X44" s="13">
        <f t="shared" si="5"/>
        <v>2498250</v>
      </c>
      <c r="Y44" s="13">
        <f t="shared" si="0"/>
        <v>450.65367105285469</v>
      </c>
      <c r="Z44" s="13">
        <v>375009</v>
      </c>
      <c r="AA44" s="13">
        <v>1255277</v>
      </c>
      <c r="AB44" s="13">
        <v>7520</v>
      </c>
      <c r="AC44" s="13">
        <v>46396</v>
      </c>
    </row>
    <row r="45" spans="2:29" ht="32.1" customHeight="1">
      <c r="B45" s="21">
        <v>14</v>
      </c>
      <c r="C45" s="31">
        <v>99.72</v>
      </c>
      <c r="D45" s="13">
        <v>5353404</v>
      </c>
      <c r="E45" s="13">
        <v>202794</v>
      </c>
      <c r="F45" s="13">
        <f t="shared" si="1"/>
        <v>5556198</v>
      </c>
      <c r="G45" s="13">
        <v>2840</v>
      </c>
      <c r="H45" s="13">
        <f t="shared" si="2"/>
        <v>5559038</v>
      </c>
      <c r="I45" s="13">
        <v>1689</v>
      </c>
      <c r="J45" s="13">
        <v>73</v>
      </c>
      <c r="K45" s="13">
        <v>176</v>
      </c>
      <c r="L45" s="13">
        <f t="shared" si="3"/>
        <v>249</v>
      </c>
      <c r="M45" s="13">
        <v>128</v>
      </c>
      <c r="N45" s="13">
        <f t="shared" si="4"/>
        <v>377</v>
      </c>
      <c r="O45" s="13">
        <v>5</v>
      </c>
      <c r="P45" s="13">
        <v>115</v>
      </c>
      <c r="Q45" s="13">
        <v>723852</v>
      </c>
      <c r="R45" s="13">
        <v>2357506</v>
      </c>
      <c r="S45" s="13">
        <v>440</v>
      </c>
      <c r="T45" s="13">
        <v>25517</v>
      </c>
      <c r="U45" s="13">
        <v>100207</v>
      </c>
      <c r="V45" s="13">
        <v>494</v>
      </c>
      <c r="W45" s="13">
        <f t="shared" si="5"/>
        <v>749369</v>
      </c>
      <c r="X45" s="13">
        <f t="shared" si="5"/>
        <v>2457713</v>
      </c>
      <c r="Y45" s="13">
        <f t="shared" si="0"/>
        <v>442.3371881275649</v>
      </c>
      <c r="Z45" s="13">
        <v>376726</v>
      </c>
      <c r="AA45" s="13">
        <v>1266821</v>
      </c>
      <c r="AB45" s="13">
        <v>110953</v>
      </c>
      <c r="AC45" s="13">
        <v>56662</v>
      </c>
    </row>
    <row r="46" spans="2:29" ht="32.1" customHeight="1">
      <c r="B46" s="21">
        <v>15</v>
      </c>
      <c r="C46" s="31">
        <v>99.71</v>
      </c>
      <c r="D46" s="13">
        <v>5367817</v>
      </c>
      <c r="E46" s="13">
        <v>193929</v>
      </c>
      <c r="F46" s="13">
        <f t="shared" si="1"/>
        <v>5561746</v>
      </c>
      <c r="G46" s="13">
        <v>2872</v>
      </c>
      <c r="H46" s="13">
        <f t="shared" si="2"/>
        <v>5564618</v>
      </c>
      <c r="I46" s="13">
        <v>1660</v>
      </c>
      <c r="J46" s="13">
        <v>73</v>
      </c>
      <c r="K46" s="13">
        <v>169</v>
      </c>
      <c r="L46" s="13">
        <f t="shared" si="3"/>
        <v>242</v>
      </c>
      <c r="M46" s="13">
        <v>139</v>
      </c>
      <c r="N46" s="13">
        <f t="shared" si="4"/>
        <v>381</v>
      </c>
      <c r="O46" s="13">
        <v>5</v>
      </c>
      <c r="P46" s="13">
        <v>112</v>
      </c>
      <c r="Q46" s="13">
        <v>711214</v>
      </c>
      <c r="R46" s="13">
        <v>2279132</v>
      </c>
      <c r="S46" s="13">
        <v>425</v>
      </c>
      <c r="T46" s="13">
        <v>24523</v>
      </c>
      <c r="U46" s="13">
        <v>96302</v>
      </c>
      <c r="V46" s="13">
        <v>497</v>
      </c>
      <c r="W46" s="13">
        <f t="shared" si="5"/>
        <v>735737</v>
      </c>
      <c r="X46" s="13">
        <f t="shared" si="5"/>
        <v>2375434</v>
      </c>
      <c r="Y46" s="13">
        <f t="shared" si="0"/>
        <v>427.10220855105575</v>
      </c>
      <c r="Z46" s="13">
        <v>377725</v>
      </c>
      <c r="AA46" s="13">
        <v>1215055</v>
      </c>
      <c r="AB46" s="13">
        <v>112517</v>
      </c>
      <c r="AC46" s="13">
        <v>58907</v>
      </c>
    </row>
    <row r="47" spans="2:29" ht="32.1" customHeight="1">
      <c r="B47" s="21">
        <v>16</v>
      </c>
      <c r="C47" s="31">
        <v>99.74</v>
      </c>
      <c r="D47" s="13">
        <v>5377964</v>
      </c>
      <c r="E47" s="13">
        <v>188649</v>
      </c>
      <c r="F47" s="13">
        <f t="shared" si="1"/>
        <v>5566613</v>
      </c>
      <c r="G47" s="13">
        <v>2525</v>
      </c>
      <c r="H47" s="13">
        <f t="shared" si="2"/>
        <v>5569138</v>
      </c>
      <c r="I47" s="13">
        <v>1411</v>
      </c>
      <c r="J47" s="13">
        <v>69</v>
      </c>
      <c r="K47" s="13">
        <v>162</v>
      </c>
      <c r="L47" s="13">
        <f t="shared" si="3"/>
        <v>231</v>
      </c>
      <c r="M47" s="13">
        <v>141</v>
      </c>
      <c r="N47" s="13">
        <f t="shared" si="4"/>
        <v>372</v>
      </c>
      <c r="O47" s="13">
        <v>5</v>
      </c>
      <c r="P47" s="13">
        <v>110</v>
      </c>
      <c r="Q47" s="13">
        <v>711260</v>
      </c>
      <c r="R47" s="13">
        <v>2300175</v>
      </c>
      <c r="S47" s="13">
        <v>428</v>
      </c>
      <c r="T47" s="13">
        <v>23560</v>
      </c>
      <c r="U47" s="13">
        <v>95017</v>
      </c>
      <c r="V47" s="13">
        <v>504</v>
      </c>
      <c r="W47" s="13">
        <f t="shared" si="5"/>
        <v>734820</v>
      </c>
      <c r="X47" s="13">
        <f t="shared" si="5"/>
        <v>2395192</v>
      </c>
      <c r="Y47" s="13">
        <f t="shared" si="0"/>
        <v>430.27816016669379</v>
      </c>
      <c r="Z47" s="13">
        <v>376537</v>
      </c>
      <c r="AA47" s="13">
        <v>1188458</v>
      </c>
      <c r="AB47" s="13">
        <v>122254</v>
      </c>
      <c r="AC47" s="13">
        <v>59126</v>
      </c>
    </row>
    <row r="48" spans="2:29" ht="32.1" customHeight="1">
      <c r="B48" s="21">
        <v>17</v>
      </c>
      <c r="C48" s="31">
        <v>99.74</v>
      </c>
      <c r="D48" s="13">
        <v>5393385</v>
      </c>
      <c r="E48" s="13">
        <v>172217</v>
      </c>
      <c r="F48" s="13">
        <f t="shared" si="1"/>
        <v>5565602</v>
      </c>
      <c r="G48" s="13">
        <v>2252</v>
      </c>
      <c r="H48" s="13">
        <f t="shared" si="2"/>
        <v>5567854</v>
      </c>
      <c r="I48" s="13">
        <v>1383</v>
      </c>
      <c r="J48" s="13">
        <v>53</v>
      </c>
      <c r="K48" s="13">
        <v>152</v>
      </c>
      <c r="L48" s="13">
        <f t="shared" si="3"/>
        <v>205</v>
      </c>
      <c r="M48" s="13">
        <v>140</v>
      </c>
      <c r="N48" s="13">
        <f t="shared" si="4"/>
        <v>345</v>
      </c>
      <c r="O48" s="13">
        <v>5</v>
      </c>
      <c r="P48" s="13">
        <v>106</v>
      </c>
      <c r="Q48" s="13">
        <v>707826</v>
      </c>
      <c r="R48" s="13">
        <v>2245178</v>
      </c>
      <c r="S48" s="13">
        <v>416</v>
      </c>
      <c r="T48" s="13">
        <v>22031</v>
      </c>
      <c r="U48" s="13">
        <v>92072</v>
      </c>
      <c r="V48" s="13">
        <v>535</v>
      </c>
      <c r="W48" s="13">
        <f t="shared" si="5"/>
        <v>729857</v>
      </c>
      <c r="X48" s="13">
        <f t="shared" si="5"/>
        <v>2337250</v>
      </c>
      <c r="Y48" s="13">
        <f t="shared" si="0"/>
        <v>419.94558719793474</v>
      </c>
      <c r="Z48" s="13">
        <v>378532</v>
      </c>
      <c r="AA48" s="13">
        <v>1210147</v>
      </c>
      <c r="AB48" s="13">
        <v>120903</v>
      </c>
      <c r="AC48" s="13">
        <v>57889</v>
      </c>
    </row>
    <row r="49" spans="2:29" ht="32.1" customHeight="1">
      <c r="B49" s="21">
        <v>18</v>
      </c>
      <c r="C49" s="31">
        <v>99.74</v>
      </c>
      <c r="D49" s="13">
        <v>5399225</v>
      </c>
      <c r="E49" s="13">
        <v>167962</v>
      </c>
      <c r="F49" s="13">
        <f t="shared" ref="F49:F54" si="6">SUM(D49:E49)</f>
        <v>5567187</v>
      </c>
      <c r="G49" s="13">
        <v>2273</v>
      </c>
      <c r="H49" s="13">
        <f t="shared" ref="H49:H54" si="7">F49+G49</f>
        <v>5569460</v>
      </c>
      <c r="I49" s="13">
        <v>1208</v>
      </c>
      <c r="J49" s="13">
        <v>53</v>
      </c>
      <c r="K49" s="13">
        <v>149</v>
      </c>
      <c r="L49" s="13">
        <f t="shared" ref="L49:L54" si="8">SUM(J49:K49)</f>
        <v>202</v>
      </c>
      <c r="M49" s="13">
        <v>146</v>
      </c>
      <c r="N49" s="13">
        <f t="shared" ref="N49:N54" si="9">L49+M49</f>
        <v>348</v>
      </c>
      <c r="O49" s="13">
        <v>5</v>
      </c>
      <c r="P49" s="13">
        <v>104</v>
      </c>
      <c r="Q49" s="13">
        <v>703694</v>
      </c>
      <c r="R49" s="13">
        <v>2240325</v>
      </c>
      <c r="S49" s="13">
        <v>415</v>
      </c>
      <c r="T49" s="13">
        <v>21671</v>
      </c>
      <c r="U49" s="13">
        <v>87251</v>
      </c>
      <c r="V49" s="13">
        <v>519.46868934639974</v>
      </c>
      <c r="W49" s="13">
        <f t="shared" ref="W49:X51" si="10">Q49+T49</f>
        <v>725365</v>
      </c>
      <c r="X49" s="13">
        <f t="shared" si="10"/>
        <v>2327576</v>
      </c>
      <c r="Y49" s="13">
        <f t="shared" ref="Y49:Y54" si="11" xml:space="preserve"> X49*1000/F49</f>
        <v>418.08834515528218</v>
      </c>
      <c r="Z49" s="13">
        <v>377127</v>
      </c>
      <c r="AA49" s="13">
        <v>1214179</v>
      </c>
      <c r="AB49" s="13">
        <v>121063</v>
      </c>
      <c r="AC49" s="13">
        <v>61271</v>
      </c>
    </row>
    <row r="50" spans="2:29" ht="32.1" customHeight="1">
      <c r="B50" s="21">
        <v>19</v>
      </c>
      <c r="C50" s="31">
        <v>99.78</v>
      </c>
      <c r="D50" s="13">
        <v>5420903</v>
      </c>
      <c r="E50" s="13">
        <v>150865</v>
      </c>
      <c r="F50" s="13">
        <f t="shared" si="6"/>
        <v>5571768</v>
      </c>
      <c r="G50" s="13">
        <v>2268</v>
      </c>
      <c r="H50" s="13">
        <f t="shared" si="7"/>
        <v>5574036</v>
      </c>
      <c r="I50" s="13">
        <v>1030</v>
      </c>
      <c r="J50" s="13">
        <v>49</v>
      </c>
      <c r="K50" s="13">
        <v>141</v>
      </c>
      <c r="L50" s="13">
        <f t="shared" si="8"/>
        <v>190</v>
      </c>
      <c r="M50" s="13">
        <v>152</v>
      </c>
      <c r="N50" s="13">
        <f t="shared" si="9"/>
        <v>342</v>
      </c>
      <c r="O50" s="13">
        <v>5</v>
      </c>
      <c r="P50" s="13">
        <v>100</v>
      </c>
      <c r="Q50" s="13">
        <v>703779</v>
      </c>
      <c r="R50" s="13">
        <v>2204488</v>
      </c>
      <c r="S50" s="13">
        <v>407</v>
      </c>
      <c r="T50" s="13">
        <v>19654</v>
      </c>
      <c r="U50" s="13">
        <v>76753</v>
      </c>
      <c r="V50" s="13">
        <v>509</v>
      </c>
      <c r="W50" s="13">
        <f t="shared" si="10"/>
        <v>723433</v>
      </c>
      <c r="X50" s="13">
        <f t="shared" si="10"/>
        <v>2281241</v>
      </c>
      <c r="Y50" s="13">
        <f t="shared" si="11"/>
        <v>409.42856917229864</v>
      </c>
      <c r="Z50" s="13">
        <v>380052</v>
      </c>
      <c r="AA50" s="13">
        <v>1219957</v>
      </c>
      <c r="AB50" s="13">
        <v>121549</v>
      </c>
      <c r="AC50" s="13">
        <v>60519</v>
      </c>
    </row>
    <row r="51" spans="2:29" ht="31.5" customHeight="1">
      <c r="B51" s="21">
        <v>20</v>
      </c>
      <c r="C51" s="31">
        <v>99.8</v>
      </c>
      <c r="D51" s="13">
        <v>5429557</v>
      </c>
      <c r="E51" s="13">
        <v>146525</v>
      </c>
      <c r="F51" s="13">
        <f t="shared" si="6"/>
        <v>5576082</v>
      </c>
      <c r="G51" s="13">
        <v>3485</v>
      </c>
      <c r="H51" s="13">
        <f t="shared" si="7"/>
        <v>5579567</v>
      </c>
      <c r="I51" s="13">
        <v>1018</v>
      </c>
      <c r="J51" s="13">
        <v>46</v>
      </c>
      <c r="K51" s="13">
        <v>139</v>
      </c>
      <c r="L51" s="13">
        <f t="shared" si="8"/>
        <v>185</v>
      </c>
      <c r="M51" s="13">
        <v>152</v>
      </c>
      <c r="N51" s="13">
        <f t="shared" si="9"/>
        <v>337</v>
      </c>
      <c r="O51" s="13">
        <v>5</v>
      </c>
      <c r="P51" s="13">
        <v>98</v>
      </c>
      <c r="Q51" s="13">
        <v>691350</v>
      </c>
      <c r="R51" s="13">
        <v>2200092</v>
      </c>
      <c r="S51" s="13">
        <v>405</v>
      </c>
      <c r="T51" s="13">
        <v>19077</v>
      </c>
      <c r="U51" s="13">
        <v>73385</v>
      </c>
      <c r="V51" s="13">
        <v>501</v>
      </c>
      <c r="W51" s="13">
        <f t="shared" si="10"/>
        <v>710427</v>
      </c>
      <c r="X51" s="13">
        <f t="shared" si="10"/>
        <v>2273477</v>
      </c>
      <c r="Y51" s="13">
        <f t="shared" si="11"/>
        <v>407.71943454203148</v>
      </c>
      <c r="Z51" s="13">
        <v>376949</v>
      </c>
      <c r="AA51" s="13">
        <v>1230164</v>
      </c>
      <c r="AB51" s="13">
        <v>121456</v>
      </c>
      <c r="AC51" s="13">
        <v>58906</v>
      </c>
    </row>
    <row r="52" spans="2:29" ht="31.5" customHeight="1">
      <c r="B52" s="21">
        <v>21</v>
      </c>
      <c r="C52" s="31">
        <v>99.8</v>
      </c>
      <c r="D52" s="13">
        <v>5435612</v>
      </c>
      <c r="E52" s="13">
        <v>140900</v>
      </c>
      <c r="F52" s="13">
        <f t="shared" si="6"/>
        <v>5576512</v>
      </c>
      <c r="G52" s="13">
        <v>2647</v>
      </c>
      <c r="H52" s="13">
        <f t="shared" si="7"/>
        <v>5579159</v>
      </c>
      <c r="I52" s="13">
        <v>955</v>
      </c>
      <c r="J52" s="13">
        <v>46</v>
      </c>
      <c r="K52" s="13">
        <v>131</v>
      </c>
      <c r="L52" s="13">
        <f t="shared" si="8"/>
        <v>177</v>
      </c>
      <c r="M52" s="13">
        <v>156</v>
      </c>
      <c r="N52" s="13">
        <f t="shared" si="9"/>
        <v>333</v>
      </c>
      <c r="O52" s="13">
        <v>5</v>
      </c>
      <c r="P52" s="13">
        <v>95</v>
      </c>
      <c r="Q52" s="13">
        <v>684914</v>
      </c>
      <c r="R52" s="13">
        <v>2137907</v>
      </c>
      <c r="S52" s="13">
        <v>393</v>
      </c>
      <c r="T52" s="13">
        <v>17877</v>
      </c>
      <c r="U52" s="13">
        <v>69960</v>
      </c>
      <c r="V52" s="13">
        <v>497</v>
      </c>
      <c r="W52" s="13">
        <f t="shared" ref="W52:X54" si="12">Q52+T52</f>
        <v>702791</v>
      </c>
      <c r="X52" s="13">
        <f t="shared" si="12"/>
        <v>2207867</v>
      </c>
      <c r="Y52" s="13">
        <f t="shared" si="11"/>
        <v>395.92257669310135</v>
      </c>
      <c r="Z52" s="13">
        <v>377555</v>
      </c>
      <c r="AA52" s="13">
        <v>1185185</v>
      </c>
      <c r="AB52" s="13">
        <v>117662</v>
      </c>
      <c r="AC52" s="13">
        <v>60792</v>
      </c>
    </row>
    <row r="53" spans="2:29" ht="31.5" customHeight="1">
      <c r="B53" s="21">
        <v>22</v>
      </c>
      <c r="C53" s="31">
        <v>99.81</v>
      </c>
      <c r="D53" s="13">
        <v>5437118</v>
      </c>
      <c r="E53" s="13">
        <v>128502</v>
      </c>
      <c r="F53" s="13">
        <f t="shared" si="6"/>
        <v>5565620</v>
      </c>
      <c r="G53" s="13">
        <v>2133</v>
      </c>
      <c r="H53" s="13">
        <f t="shared" si="7"/>
        <v>5567753</v>
      </c>
      <c r="I53" s="13">
        <v>699</v>
      </c>
      <c r="J53" s="13">
        <v>45</v>
      </c>
      <c r="K53" s="13">
        <v>123</v>
      </c>
      <c r="L53" s="13">
        <f t="shared" si="8"/>
        <v>168</v>
      </c>
      <c r="M53" s="13">
        <v>154</v>
      </c>
      <c r="N53" s="13">
        <f t="shared" si="9"/>
        <v>322</v>
      </c>
      <c r="O53" s="13">
        <v>4</v>
      </c>
      <c r="P53" s="13">
        <v>94</v>
      </c>
      <c r="Q53" s="13">
        <v>688473</v>
      </c>
      <c r="R53" s="13">
        <v>2100586</v>
      </c>
      <c r="S53" s="13">
        <v>386</v>
      </c>
      <c r="T53" s="13">
        <v>17129</v>
      </c>
      <c r="U53" s="13">
        <v>69077.2</v>
      </c>
      <c r="V53" s="13">
        <v>537.55739210284662</v>
      </c>
      <c r="W53" s="13">
        <f t="shared" si="12"/>
        <v>705602</v>
      </c>
      <c r="X53" s="13">
        <f t="shared" si="12"/>
        <v>2169663.2000000002</v>
      </c>
      <c r="Y53" s="13">
        <f t="shared" si="11"/>
        <v>389.83315425774668</v>
      </c>
      <c r="Z53" s="13">
        <v>380276</v>
      </c>
      <c r="AA53" s="13">
        <v>1195921</v>
      </c>
      <c r="AB53" s="13">
        <v>115172</v>
      </c>
      <c r="AC53" s="13">
        <v>63169</v>
      </c>
    </row>
    <row r="54" spans="2:29" ht="31.5" customHeight="1">
      <c r="B54" s="21">
        <v>23</v>
      </c>
      <c r="C54" s="31">
        <v>99.83</v>
      </c>
      <c r="D54" s="13">
        <v>5430248</v>
      </c>
      <c r="E54" s="13">
        <v>125533</v>
      </c>
      <c r="F54" s="13">
        <f t="shared" si="6"/>
        <v>5555781</v>
      </c>
      <c r="G54" s="13">
        <v>2984</v>
      </c>
      <c r="H54" s="13">
        <f t="shared" si="7"/>
        <v>5558765</v>
      </c>
      <c r="I54" s="13">
        <v>679</v>
      </c>
      <c r="J54" s="13">
        <v>45</v>
      </c>
      <c r="K54" s="13">
        <v>122</v>
      </c>
      <c r="L54" s="13">
        <f t="shared" si="8"/>
        <v>167</v>
      </c>
      <c r="M54" s="13">
        <v>168</v>
      </c>
      <c r="N54" s="13">
        <f t="shared" si="9"/>
        <v>335</v>
      </c>
      <c r="O54" s="13">
        <v>4</v>
      </c>
      <c r="P54" s="13">
        <v>94</v>
      </c>
      <c r="Q54" s="13">
        <v>679033</v>
      </c>
      <c r="R54" s="13">
        <v>2119737</v>
      </c>
      <c r="S54" s="13">
        <v>390</v>
      </c>
      <c r="T54" s="13">
        <v>16934</v>
      </c>
      <c r="U54" s="13">
        <v>65787</v>
      </c>
      <c r="V54" s="13">
        <v>524</v>
      </c>
      <c r="W54" s="13">
        <f t="shared" si="12"/>
        <v>695967</v>
      </c>
      <c r="X54" s="13">
        <f t="shared" si="12"/>
        <v>2185524</v>
      </c>
      <c r="Y54" s="13">
        <f t="shared" si="11"/>
        <v>393.37835670628488</v>
      </c>
      <c r="Z54" s="13">
        <v>383672</v>
      </c>
      <c r="AA54" s="13">
        <v>1162339</v>
      </c>
      <c r="AB54" s="13">
        <v>115859</v>
      </c>
      <c r="AC54" s="13">
        <v>65325.9</v>
      </c>
    </row>
    <row r="55" spans="2:29" ht="31.5" customHeight="1">
      <c r="B55" s="21">
        <v>24</v>
      </c>
      <c r="C55" s="31">
        <v>99.83</v>
      </c>
      <c r="D55" s="13">
        <v>5419982</v>
      </c>
      <c r="E55" s="13">
        <v>123297</v>
      </c>
      <c r="F55" s="13">
        <f>SUM(D55:E55)</f>
        <v>5543279</v>
      </c>
      <c r="G55" s="13">
        <v>2882</v>
      </c>
      <c r="H55" s="13">
        <f>F55+G55</f>
        <v>5546161</v>
      </c>
      <c r="I55" s="13">
        <v>715</v>
      </c>
      <c r="J55" s="13">
        <v>45</v>
      </c>
      <c r="K55" s="13">
        <v>121</v>
      </c>
      <c r="L55" s="13">
        <f>SUM(J55:K55)</f>
        <v>166</v>
      </c>
      <c r="M55" s="13">
        <v>175</v>
      </c>
      <c r="N55" s="13">
        <f>L55+M55</f>
        <v>341</v>
      </c>
      <c r="O55" s="13">
        <v>4</v>
      </c>
      <c r="P55" s="13">
        <v>88</v>
      </c>
      <c r="Q55" s="13">
        <v>673704</v>
      </c>
      <c r="R55" s="13">
        <v>2087756</v>
      </c>
      <c r="S55" s="13">
        <v>385</v>
      </c>
      <c r="T55" s="13">
        <v>16780</v>
      </c>
      <c r="U55" s="13">
        <v>61944</v>
      </c>
      <c r="V55" s="13">
        <v>502</v>
      </c>
      <c r="W55" s="13">
        <f t="shared" ref="W55:X56" si="13">Q55+T55</f>
        <v>690484</v>
      </c>
      <c r="X55" s="13">
        <f t="shared" si="13"/>
        <v>2149700</v>
      </c>
      <c r="Y55" s="13">
        <f t="shared" ref="Y55:Y59" si="14" xml:space="preserve"> X55*1000/F55</f>
        <v>387.80295922323234</v>
      </c>
      <c r="Z55" s="13">
        <v>382634</v>
      </c>
      <c r="AA55" s="13">
        <v>1159818</v>
      </c>
      <c r="AB55" s="13">
        <v>113034</v>
      </c>
      <c r="AC55" s="164">
        <v>65684</v>
      </c>
    </row>
    <row r="56" spans="2:29" ht="31.5" customHeight="1">
      <c r="B56" s="21">
        <v>25</v>
      </c>
      <c r="C56" s="31">
        <v>99.83</v>
      </c>
      <c r="D56" s="13">
        <v>5407012</v>
      </c>
      <c r="E56" s="13">
        <v>120608</v>
      </c>
      <c r="F56" s="13">
        <f>SUM(D56:E56)</f>
        <v>5527620</v>
      </c>
      <c r="G56" s="13">
        <v>2898</v>
      </c>
      <c r="H56" s="13">
        <f>F56+G56</f>
        <v>5530518</v>
      </c>
      <c r="I56" s="13">
        <v>681</v>
      </c>
      <c r="J56" s="13">
        <v>45</v>
      </c>
      <c r="K56" s="13">
        <v>120</v>
      </c>
      <c r="L56" s="13">
        <f>SUM(J56:K56)</f>
        <v>165</v>
      </c>
      <c r="M56" s="13">
        <v>171</v>
      </c>
      <c r="N56" s="13">
        <f>L56+M56</f>
        <v>336</v>
      </c>
      <c r="O56" s="13">
        <v>4</v>
      </c>
      <c r="P56" s="13">
        <v>79</v>
      </c>
      <c r="Q56" s="13">
        <v>669198</v>
      </c>
      <c r="R56" s="13">
        <v>2082024</v>
      </c>
      <c r="S56" s="13">
        <v>385</v>
      </c>
      <c r="T56" s="13">
        <v>16284</v>
      </c>
      <c r="U56" s="13">
        <v>65294</v>
      </c>
      <c r="V56" s="13">
        <v>541.37370655346251</v>
      </c>
      <c r="W56" s="13">
        <f t="shared" si="13"/>
        <v>685482</v>
      </c>
      <c r="X56" s="13">
        <f t="shared" si="13"/>
        <v>2147318</v>
      </c>
      <c r="Y56" s="13">
        <f t="shared" si="14"/>
        <v>388.47062569424094</v>
      </c>
      <c r="Z56" s="13">
        <v>380975</v>
      </c>
      <c r="AA56" s="13">
        <v>1177265</v>
      </c>
      <c r="AB56" s="13">
        <v>112929</v>
      </c>
      <c r="AC56" s="164">
        <v>63759</v>
      </c>
    </row>
    <row r="57" spans="2:29" ht="31.5" customHeight="1">
      <c r="B57" s="21">
        <v>26</v>
      </c>
      <c r="C57" s="31">
        <v>99.84</v>
      </c>
      <c r="D57" s="13">
        <v>5413739</v>
      </c>
      <c r="E57" s="13">
        <v>98113</v>
      </c>
      <c r="F57" s="13">
        <f>SUM(D57:E57)</f>
        <v>5511852</v>
      </c>
      <c r="G57" s="13">
        <v>2786</v>
      </c>
      <c r="H57" s="13">
        <f>F57+G57</f>
        <v>5514638</v>
      </c>
      <c r="I57" s="13">
        <v>633</v>
      </c>
      <c r="J57" s="13">
        <v>45</v>
      </c>
      <c r="K57" s="13">
        <v>103</v>
      </c>
      <c r="L57" s="13">
        <f>SUM(J57:K57)</f>
        <v>148</v>
      </c>
      <c r="M57" s="13">
        <v>171</v>
      </c>
      <c r="N57" s="13">
        <f>L57+M57</f>
        <v>319</v>
      </c>
      <c r="O57" s="13">
        <v>4</v>
      </c>
      <c r="P57" s="13">
        <v>79</v>
      </c>
      <c r="Q57" s="13">
        <v>661652</v>
      </c>
      <c r="R57" s="13">
        <v>2039062</v>
      </c>
      <c r="S57" s="13">
        <v>377</v>
      </c>
      <c r="T57" s="13">
        <v>13335</v>
      </c>
      <c r="U57" s="13">
        <v>54192</v>
      </c>
      <c r="V57" s="13">
        <v>552</v>
      </c>
      <c r="W57" s="13">
        <f>Q57+T57</f>
        <v>674987</v>
      </c>
      <c r="X57" s="13">
        <f>R57+U57</f>
        <v>2093254</v>
      </c>
      <c r="Y57" s="13">
        <f t="shared" si="14"/>
        <v>379.773259514225</v>
      </c>
      <c r="Z57" s="13">
        <v>378100</v>
      </c>
      <c r="AA57" s="13">
        <v>1149749</v>
      </c>
      <c r="AB57" s="13">
        <v>114239</v>
      </c>
      <c r="AC57" s="164">
        <v>63868</v>
      </c>
    </row>
    <row r="58" spans="2:29" ht="31.5" customHeight="1">
      <c r="B58" s="21">
        <v>27</v>
      </c>
      <c r="C58" s="31">
        <v>99.84</v>
      </c>
      <c r="D58" s="13">
        <v>5435927</v>
      </c>
      <c r="E58" s="13">
        <v>74605</v>
      </c>
      <c r="F58" s="13">
        <f>SUM(D58:E58)</f>
        <v>5510532</v>
      </c>
      <c r="G58" s="13">
        <v>2410</v>
      </c>
      <c r="H58" s="13">
        <f>F58+G58</f>
        <v>5512942</v>
      </c>
      <c r="I58" s="13">
        <v>553</v>
      </c>
      <c r="J58" s="13">
        <v>44</v>
      </c>
      <c r="K58" s="13">
        <v>91</v>
      </c>
      <c r="L58" s="13">
        <f>SUM(J58:K58)</f>
        <v>135</v>
      </c>
      <c r="M58" s="13">
        <v>173</v>
      </c>
      <c r="N58" s="13">
        <f>L58+M58</f>
        <v>308</v>
      </c>
      <c r="O58" s="13">
        <v>4</v>
      </c>
      <c r="P58" s="13">
        <v>86</v>
      </c>
      <c r="Q58" s="13">
        <v>654804</v>
      </c>
      <c r="R58" s="13">
        <v>2085205</v>
      </c>
      <c r="S58" s="13">
        <v>384</v>
      </c>
      <c r="T58" s="13">
        <v>11105</v>
      </c>
      <c r="U58" s="13">
        <v>50623</v>
      </c>
      <c r="V58" s="13">
        <v>679</v>
      </c>
      <c r="W58" s="13">
        <f>Q58+T58</f>
        <v>665909</v>
      </c>
      <c r="X58" s="13">
        <f>R58+U58</f>
        <v>2135828</v>
      </c>
      <c r="Y58" s="13">
        <f t="shared" si="14"/>
        <v>387.5901637083316</v>
      </c>
      <c r="Z58" s="13">
        <v>380248</v>
      </c>
      <c r="AA58" s="13">
        <v>1158912</v>
      </c>
      <c r="AB58" s="13">
        <v>117133</v>
      </c>
      <c r="AC58" s="164">
        <v>60363</v>
      </c>
    </row>
    <row r="59" spans="2:29" ht="31.5" customHeight="1">
      <c r="B59" s="21">
        <v>28</v>
      </c>
      <c r="C59" s="31">
        <v>99.846000000000004</v>
      </c>
      <c r="D59" s="13">
        <v>5419499</v>
      </c>
      <c r="E59" s="13">
        <v>72362</v>
      </c>
      <c r="F59" s="13">
        <v>5491861</v>
      </c>
      <c r="G59" s="13">
        <v>2437</v>
      </c>
      <c r="H59" s="13">
        <v>5494298</v>
      </c>
      <c r="I59" s="13">
        <v>674</v>
      </c>
      <c r="J59" s="13">
        <v>44</v>
      </c>
      <c r="K59" s="13">
        <v>90</v>
      </c>
      <c r="L59" s="13">
        <v>134</v>
      </c>
      <c r="M59" s="13">
        <v>169</v>
      </c>
      <c r="N59" s="13">
        <v>303</v>
      </c>
      <c r="O59" s="13">
        <v>4</v>
      </c>
      <c r="P59" s="13">
        <v>83</v>
      </c>
      <c r="Q59" s="13">
        <v>656221</v>
      </c>
      <c r="R59" s="13">
        <v>2034282</v>
      </c>
      <c r="S59" s="13">
        <v>375</v>
      </c>
      <c r="T59" s="13">
        <v>10553</v>
      </c>
      <c r="U59" s="13">
        <v>45278</v>
      </c>
      <c r="V59" s="13">
        <v>626</v>
      </c>
      <c r="W59" s="13">
        <v>666774</v>
      </c>
      <c r="X59" s="13">
        <v>2079560</v>
      </c>
      <c r="Y59" s="13">
        <f t="shared" si="14"/>
        <v>378.66216934478132</v>
      </c>
      <c r="Z59" s="13">
        <v>378854</v>
      </c>
      <c r="AA59" s="13">
        <v>1141479</v>
      </c>
      <c r="AB59" s="13">
        <v>116123.5</v>
      </c>
      <c r="AC59" s="164">
        <v>60311.531999999999</v>
      </c>
    </row>
    <row r="60" spans="2:29" ht="31.5" customHeight="1">
      <c r="B60" s="21">
        <v>29</v>
      </c>
      <c r="C60" s="31">
        <v>99.846000000000004</v>
      </c>
      <c r="D60" s="13">
        <v>5457550</v>
      </c>
      <c r="E60" s="13">
        <v>16769</v>
      </c>
      <c r="F60" s="13">
        <f>SUM(D60:E60)</f>
        <v>5474319</v>
      </c>
      <c r="G60" s="13">
        <v>2354</v>
      </c>
      <c r="H60" s="13">
        <f>SUM(F60:G60)</f>
        <v>5476673</v>
      </c>
      <c r="I60" s="13">
        <v>448</v>
      </c>
      <c r="J60" s="13">
        <v>44</v>
      </c>
      <c r="K60" s="13">
        <v>16</v>
      </c>
      <c r="L60" s="13">
        <f>SUM(J60:K60)</f>
        <v>60</v>
      </c>
      <c r="M60" s="13">
        <v>169</v>
      </c>
      <c r="N60" s="13">
        <f>SUM(L60:M60)</f>
        <v>229</v>
      </c>
      <c r="O60" s="13">
        <v>4</v>
      </c>
      <c r="P60" s="13">
        <v>71</v>
      </c>
      <c r="Q60" s="13">
        <v>665735</v>
      </c>
      <c r="R60" s="13">
        <v>2045322</v>
      </c>
      <c r="S60" s="13">
        <v>375</v>
      </c>
      <c r="T60" s="13">
        <v>2751</v>
      </c>
      <c r="U60" s="13">
        <v>9897</v>
      </c>
      <c r="V60" s="13">
        <v>590</v>
      </c>
      <c r="W60" s="13">
        <f>Q60+T60</f>
        <v>668486</v>
      </c>
      <c r="X60" s="13">
        <f>R60+U60</f>
        <v>2055219</v>
      </c>
      <c r="Y60" s="13">
        <f t="shared" ref="Y60:Y61" si="15" xml:space="preserve"> X60*1000/F60</f>
        <v>375.42916296985982</v>
      </c>
      <c r="Z60" s="13">
        <v>380222</v>
      </c>
      <c r="AA60" s="13">
        <v>1141273</v>
      </c>
      <c r="AB60" s="13">
        <v>118426.5</v>
      </c>
      <c r="AC60" s="164">
        <v>60407.4</v>
      </c>
    </row>
    <row r="61" spans="2:29" ht="31.5" customHeight="1">
      <c r="B61" s="21">
        <v>30</v>
      </c>
      <c r="C61" s="31">
        <v>99.85</v>
      </c>
      <c r="D61" s="13">
        <v>5439344</v>
      </c>
      <c r="E61" s="13">
        <v>16473</v>
      </c>
      <c r="F61" s="13">
        <f>SUM(D61:E61)</f>
        <v>5455817</v>
      </c>
      <c r="G61" s="13">
        <v>2345</v>
      </c>
      <c r="H61" s="13">
        <f>SUM(F61:G61)</f>
        <v>5458162</v>
      </c>
      <c r="I61" s="13">
        <v>355</v>
      </c>
      <c r="J61" s="13">
        <v>44</v>
      </c>
      <c r="K61" s="13">
        <v>16</v>
      </c>
      <c r="L61" s="13">
        <f>SUM(J61:K61)</f>
        <v>60</v>
      </c>
      <c r="M61" s="13">
        <v>172</v>
      </c>
      <c r="N61" s="13">
        <f>SUM(L61:M61)</f>
        <v>232</v>
      </c>
      <c r="O61" s="13">
        <v>4</v>
      </c>
      <c r="P61" s="13">
        <v>68</v>
      </c>
      <c r="Q61" s="13">
        <v>654588</v>
      </c>
      <c r="R61" s="13">
        <v>2029381</v>
      </c>
      <c r="S61" s="13">
        <v>373</v>
      </c>
      <c r="T61" s="13">
        <v>2704</v>
      </c>
      <c r="U61" s="13">
        <v>9314</v>
      </c>
      <c r="V61" s="13">
        <v>565</v>
      </c>
      <c r="W61" s="13">
        <f>Q61+T61</f>
        <v>657292</v>
      </c>
      <c r="X61" s="13">
        <f>R61+U61</f>
        <v>2038695</v>
      </c>
      <c r="Y61" s="13">
        <f t="shared" si="15"/>
        <v>373.67364044651794</v>
      </c>
      <c r="Z61" s="13">
        <v>382200</v>
      </c>
      <c r="AA61" s="13">
        <v>1160878</v>
      </c>
      <c r="AB61" s="13">
        <v>118602</v>
      </c>
      <c r="AC61" s="164">
        <v>65972</v>
      </c>
    </row>
  </sheetData>
  <mergeCells count="33">
    <mergeCell ref="F3:F6"/>
    <mergeCell ref="G3:G6"/>
    <mergeCell ref="H3:H6"/>
    <mergeCell ref="I3:I6"/>
    <mergeCell ref="Q4:Q5"/>
    <mergeCell ref="K3:K6"/>
    <mergeCell ref="Z3:AA3"/>
    <mergeCell ref="AA4:AA5"/>
    <mergeCell ref="L3:L6"/>
    <mergeCell ref="M3:M6"/>
    <mergeCell ref="V4:V6"/>
    <mergeCell ref="P3:P6"/>
    <mergeCell ref="O3:O6"/>
    <mergeCell ref="T4:T5"/>
    <mergeCell ref="Y4:Y6"/>
    <mergeCell ref="Z4:Z5"/>
    <mergeCell ref="R4:R5"/>
    <mergeCell ref="AC3:AC5"/>
    <mergeCell ref="U4:U5"/>
    <mergeCell ref="B2:B6"/>
    <mergeCell ref="C2:C6"/>
    <mergeCell ref="D3:D6"/>
    <mergeCell ref="E3:E6"/>
    <mergeCell ref="D2:I2"/>
    <mergeCell ref="AB2:AC2"/>
    <mergeCell ref="J2:P2"/>
    <mergeCell ref="Q2:AA2"/>
    <mergeCell ref="W4:W5"/>
    <mergeCell ref="X4:X5"/>
    <mergeCell ref="AB3:AB5"/>
    <mergeCell ref="S4:S6"/>
    <mergeCell ref="J3:J6"/>
    <mergeCell ref="N3:N6"/>
  </mergeCells>
  <phoneticPr fontId="2"/>
  <printOptions horizontalCentered="1"/>
  <pageMargins left="0.39370078740157483" right="0.39370078740157483" top="0.78740157480314965" bottom="0.78740157480314965" header="0.51181102362204722" footer="0.51181102362204722"/>
  <pageSetup paperSize="9" scale="50" fitToHeight="2" orientation="landscape" r:id="rId1"/>
  <headerFooter scaleWithDoc="0" alignWithMargins="0">
    <oddFooter>&amp;C-  &amp;P -</oddFooter>
  </headerFooter>
  <rowBreaks count="1" manualBreakCount="1">
    <brk id="28"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K13:M13"/>
  <sheetViews>
    <sheetView topLeftCell="A43" zoomScale="112" zoomScaleNormal="112" zoomScaleSheetLayoutView="100" workbookViewId="0">
      <selection activeCell="L17" sqref="L17"/>
    </sheetView>
  </sheetViews>
  <sheetFormatPr defaultRowHeight="13.5"/>
  <sheetData>
    <row r="13" spans="11:13">
      <c r="K13" s="2"/>
      <c r="L13" s="2"/>
      <c r="M13" s="2"/>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25" zoomScaleNormal="100" workbookViewId="0">
      <selection activeCell="A19" sqref="A19"/>
    </sheetView>
  </sheetViews>
  <sheetFormatPr defaultColWidth="9" defaultRowHeight="13.5"/>
  <cols>
    <col min="1" max="16384" width="9" style="34"/>
  </cols>
  <sheetData/>
  <phoneticPr fontId="2"/>
  <printOptions horizontalCentered="1"/>
  <pageMargins left="0.78740157480314965" right="0.78740157480314965" top="0.98425196850393704" bottom="0.98425196850393704" header="0.51181102362204722" footer="0.51181102362204722"/>
  <pageSetup paperSize="9" orientation="landscape" r:id="rId1"/>
  <headerFooter scaleWithDoc="0" alignWithMargins="0">
    <oddFooter>&amp;C- 4 -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26"/>
  <sheetViews>
    <sheetView showZeros="0" view="pageBreakPreview" zoomScale="80" zoomScaleNormal="75" zoomScaleSheetLayoutView="80" workbookViewId="0">
      <pane xSplit="2" ySplit="5" topLeftCell="C6" activePane="bottomRight" state="frozen"/>
      <selection activeCell="H20" sqref="H20"/>
      <selection pane="topRight" activeCell="H20" sqref="H20"/>
      <selection pane="bottomLeft" activeCell="H20" sqref="H20"/>
      <selection pane="bottomRight" activeCell="E23" sqref="E23"/>
    </sheetView>
  </sheetViews>
  <sheetFormatPr defaultColWidth="9" defaultRowHeight="18" customHeight="1"/>
  <cols>
    <col min="1" max="1" width="7.25" style="20" customWidth="1"/>
    <col min="2" max="2" width="10.625" style="20" customWidth="1"/>
    <col min="3" max="4" width="9.375" style="20" bestFit="1" customWidth="1"/>
    <col min="5" max="5" width="4.625" style="72" customWidth="1"/>
    <col min="6" max="6" width="4.625" style="20" customWidth="1"/>
    <col min="7" max="8" width="9.375" style="20" bestFit="1" customWidth="1"/>
    <col min="9" max="10" width="4.625" style="20" customWidth="1"/>
    <col min="11" max="11" width="10.5" style="20" bestFit="1" customWidth="1"/>
    <col min="12" max="13" width="9.375" style="20" bestFit="1" customWidth="1"/>
    <col min="14" max="14" width="10.5" style="20" bestFit="1" customWidth="1"/>
    <col min="15" max="15" width="9.375" style="20" bestFit="1" customWidth="1"/>
    <col min="16" max="16" width="10.5" style="20" bestFit="1" customWidth="1"/>
    <col min="17" max="17" width="10.125" style="20" customWidth="1"/>
    <col min="18" max="18" width="9.25" style="20" bestFit="1" customWidth="1"/>
    <col min="19" max="16384" width="9" style="20"/>
  </cols>
  <sheetData>
    <row r="1" spans="1:18" ht="18" customHeight="1">
      <c r="A1" s="215" t="s">
        <v>1419</v>
      </c>
    </row>
    <row r="2" spans="1:18" ht="18" customHeight="1">
      <c r="A2" s="20" t="s">
        <v>575</v>
      </c>
    </row>
    <row r="3" spans="1:18" ht="21.75" customHeight="1">
      <c r="A3" s="707" t="s">
        <v>413</v>
      </c>
      <c r="B3" s="708" t="s">
        <v>836</v>
      </c>
      <c r="C3" s="709" t="s">
        <v>576</v>
      </c>
      <c r="D3" s="692"/>
      <c r="E3" s="692"/>
      <c r="F3" s="692"/>
      <c r="G3" s="692"/>
      <c r="H3" s="692"/>
      <c r="I3" s="692"/>
      <c r="J3" s="693"/>
      <c r="K3" s="709" t="s">
        <v>577</v>
      </c>
      <c r="L3" s="688"/>
      <c r="M3" s="688"/>
      <c r="N3" s="689"/>
      <c r="O3" s="292" t="s">
        <v>578</v>
      </c>
      <c r="P3" s="707" t="s">
        <v>579</v>
      </c>
      <c r="Q3" s="388" t="s">
        <v>580</v>
      </c>
      <c r="R3" s="292" t="s">
        <v>581</v>
      </c>
    </row>
    <row r="4" spans="1:18" ht="18" customHeight="1">
      <c r="A4" s="680"/>
      <c r="B4" s="680"/>
      <c r="C4" s="707" t="s">
        <v>313</v>
      </c>
      <c r="D4" s="698" t="s">
        <v>582</v>
      </c>
      <c r="E4" s="703" t="s">
        <v>314</v>
      </c>
      <c r="F4" s="704"/>
      <c r="G4" s="698" t="s">
        <v>583</v>
      </c>
      <c r="H4" s="698" t="s">
        <v>578</v>
      </c>
      <c r="I4" s="699" t="s">
        <v>315</v>
      </c>
      <c r="J4" s="700"/>
      <c r="K4" s="707" t="s">
        <v>313</v>
      </c>
      <c r="L4" s="707" t="s">
        <v>314</v>
      </c>
      <c r="M4" s="698" t="s">
        <v>583</v>
      </c>
      <c r="N4" s="292" t="s">
        <v>315</v>
      </c>
      <c r="O4" s="101" t="s">
        <v>584</v>
      </c>
      <c r="P4" s="680"/>
      <c r="Q4" s="389" t="s">
        <v>806</v>
      </c>
      <c r="R4" s="288" t="s">
        <v>584</v>
      </c>
    </row>
    <row r="5" spans="1:18" s="73" customFormat="1" ht="18" customHeight="1">
      <c r="A5" s="686"/>
      <c r="B5" s="686" t="s">
        <v>175</v>
      </c>
      <c r="C5" s="686" t="s">
        <v>313</v>
      </c>
      <c r="D5" s="686" t="s">
        <v>585</v>
      </c>
      <c r="E5" s="705"/>
      <c r="F5" s="706"/>
      <c r="G5" s="686" t="s">
        <v>583</v>
      </c>
      <c r="H5" s="686" t="s">
        <v>578</v>
      </c>
      <c r="I5" s="701"/>
      <c r="J5" s="702"/>
      <c r="K5" s="686" t="s">
        <v>313</v>
      </c>
      <c r="L5" s="686" t="s">
        <v>314</v>
      </c>
      <c r="M5" s="686" t="s">
        <v>583</v>
      </c>
      <c r="N5" s="291" t="s">
        <v>252</v>
      </c>
      <c r="O5" s="289" t="s">
        <v>415</v>
      </c>
      <c r="P5" s="289" t="s">
        <v>586</v>
      </c>
      <c r="Q5" s="138" t="s">
        <v>680</v>
      </c>
      <c r="R5" s="289" t="s">
        <v>587</v>
      </c>
    </row>
    <row r="6" spans="1:18" ht="21.75" customHeight="1">
      <c r="A6" s="21" t="s">
        <v>492</v>
      </c>
      <c r="B6" s="21" t="s">
        <v>588</v>
      </c>
      <c r="C6" s="366">
        <f>SUM('6'!C6)</f>
        <v>1</v>
      </c>
      <c r="D6" s="366">
        <f>SUM('6'!D6)</f>
        <v>0</v>
      </c>
      <c r="E6" s="87">
        <f>SUM('6'!E6)</f>
        <v>0</v>
      </c>
      <c r="F6" s="367">
        <f>SUM('6'!F6)</f>
        <v>0</v>
      </c>
      <c r="G6" s="366">
        <f>SUM('6'!G6)</f>
        <v>1</v>
      </c>
      <c r="H6" s="366">
        <f>SUM('6'!H6)</f>
        <v>0</v>
      </c>
      <c r="I6" s="87">
        <f>SUM('6'!I6)</f>
        <v>0</v>
      </c>
      <c r="J6" s="367">
        <f>SUM('6'!J6)</f>
        <v>2</v>
      </c>
      <c r="K6" s="366">
        <f>SUM('6'!K6)</f>
        <v>94222</v>
      </c>
      <c r="L6" s="366">
        <f>SUM('6'!L6)</f>
        <v>0</v>
      </c>
      <c r="M6" s="366">
        <f>SUM('6'!M6)</f>
        <v>0</v>
      </c>
      <c r="N6" s="366">
        <f>SUM('6'!N6)</f>
        <v>94222</v>
      </c>
      <c r="O6" s="366">
        <f>SUM('6'!O6)</f>
        <v>0</v>
      </c>
      <c r="P6" s="366">
        <f>SUM('6'!P6)</f>
        <v>94222</v>
      </c>
      <c r="Q6" s="139">
        <f>N6/P6*100</f>
        <v>100</v>
      </c>
      <c r="R6" s="372">
        <f>SUM('6'!R6)</f>
        <v>0</v>
      </c>
    </row>
    <row r="7" spans="1:18" ht="21.75" customHeight="1">
      <c r="A7" s="679" t="s">
        <v>439</v>
      </c>
      <c r="B7" s="21" t="s">
        <v>441</v>
      </c>
      <c r="C7" s="366">
        <f>SUM('6'!C10:C11)</f>
        <v>2</v>
      </c>
      <c r="D7" s="366">
        <f>SUM('6'!D10:D11)</f>
        <v>0</v>
      </c>
      <c r="E7" s="87">
        <f>SUM('6'!E10:E11)</f>
        <v>0</v>
      </c>
      <c r="F7" s="367">
        <f>SUM('6'!F10:F11)</f>
        <v>0</v>
      </c>
      <c r="G7" s="366">
        <f>SUM('6'!G10:G11)</f>
        <v>10</v>
      </c>
      <c r="H7" s="366">
        <f>SUM('6'!H10:H11)</f>
        <v>4</v>
      </c>
      <c r="I7" s="87">
        <f>SUM('6'!I10:I11)</f>
        <v>0</v>
      </c>
      <c r="J7" s="367">
        <f>SUM('6'!J10:J11)</f>
        <v>16</v>
      </c>
      <c r="K7" s="366">
        <f>SUM('6'!K10:K11)</f>
        <v>334283</v>
      </c>
      <c r="L7" s="366">
        <f>SUM('6'!L10:L11)</f>
        <v>0</v>
      </c>
      <c r="M7" s="366">
        <f>SUM('6'!M10:M11)</f>
        <v>257</v>
      </c>
      <c r="N7" s="366">
        <f>SUM('6'!N10:N11)</f>
        <v>334540</v>
      </c>
      <c r="O7" s="366">
        <f>SUM('6'!O10:O11)</f>
        <v>0</v>
      </c>
      <c r="P7" s="366">
        <f>SUM('6'!P10:P11)</f>
        <v>335742</v>
      </c>
      <c r="Q7" s="139">
        <f t="shared" ref="Q7:Q22" si="0">N7/P7*100</f>
        <v>99.641987001924093</v>
      </c>
      <c r="R7" s="372">
        <f>SUM('6'!R10:R11)</f>
        <v>-358</v>
      </c>
    </row>
    <row r="8" spans="1:18" ht="21.75" customHeight="1">
      <c r="A8" s="686"/>
      <c r="B8" s="21" t="s">
        <v>440</v>
      </c>
      <c r="C8" s="366">
        <f>SUM('6'!C7:C9)</f>
        <v>3</v>
      </c>
      <c r="D8" s="366">
        <f>SUM('6'!D7:D9)</f>
        <v>0</v>
      </c>
      <c r="E8" s="87">
        <f>SUM('6'!E7:E9)</f>
        <v>0</v>
      </c>
      <c r="F8" s="367">
        <f>SUM('6'!F7:F9)</f>
        <v>0</v>
      </c>
      <c r="G8" s="366">
        <f>SUM('6'!G7:G9)</f>
        <v>1</v>
      </c>
      <c r="H8" s="366">
        <f>SUM('6'!H7:H9)</f>
        <v>2</v>
      </c>
      <c r="I8" s="87">
        <f>SUM('6'!I7:I9)</f>
        <v>0</v>
      </c>
      <c r="J8" s="367">
        <f>SUM('6'!J7:J9)</f>
        <v>6</v>
      </c>
      <c r="K8" s="366">
        <f>SUM('6'!K7:K9)</f>
        <v>382043</v>
      </c>
      <c r="L8" s="366">
        <f>SUM('6'!L7:L9)</f>
        <v>0</v>
      </c>
      <c r="M8" s="366">
        <f>SUM('6'!M7:M9)</f>
        <v>0</v>
      </c>
      <c r="N8" s="366">
        <f>SUM('6'!N7:N9)</f>
        <v>382043</v>
      </c>
      <c r="O8" s="366">
        <f>SUM('6'!O7:O9)</f>
        <v>0</v>
      </c>
      <c r="P8" s="366">
        <f>SUM('6'!P7:P9)</f>
        <v>382088</v>
      </c>
      <c r="Q8" s="139">
        <f t="shared" si="0"/>
        <v>99.988222608404342</v>
      </c>
      <c r="R8" s="372">
        <f>SUM('6'!R7:R9)</f>
        <v>358</v>
      </c>
    </row>
    <row r="9" spans="1:18" ht="21.75" customHeight="1">
      <c r="A9" s="610" t="s">
        <v>442</v>
      </c>
      <c r="B9" s="21" t="s">
        <v>443</v>
      </c>
      <c r="C9" s="366">
        <f>SUM('6'!C12:C15)</f>
        <v>4</v>
      </c>
      <c r="D9" s="366">
        <f>SUM('6'!D12:D15)</f>
        <v>0</v>
      </c>
      <c r="E9" s="87">
        <f>SUM('6'!E12:E15)</f>
        <v>3</v>
      </c>
      <c r="F9" s="367">
        <f>SUM('6'!F12:F15)</f>
        <v>3</v>
      </c>
      <c r="G9" s="366">
        <f>SUM('6'!G12:G15)</f>
        <v>14</v>
      </c>
      <c r="H9" s="366">
        <f>SUM('6'!H12:H15)</f>
        <v>2</v>
      </c>
      <c r="I9" s="87">
        <f>SUM('6'!I12:I15)</f>
        <v>3</v>
      </c>
      <c r="J9" s="367">
        <f>SUM('6'!J12:J15)</f>
        <v>23</v>
      </c>
      <c r="K9" s="366">
        <f>SUM('6'!K12:K15)</f>
        <v>412567</v>
      </c>
      <c r="L9" s="366">
        <f>SUM('6'!L12:L15)</f>
        <v>2733</v>
      </c>
      <c r="M9" s="366">
        <f>SUM('6'!M12:M15)</f>
        <v>36</v>
      </c>
      <c r="N9" s="366">
        <f>SUM('6'!N12:N15)</f>
        <v>415336</v>
      </c>
      <c r="O9" s="366">
        <f>SUM('6'!O12:O15)</f>
        <v>0</v>
      </c>
      <c r="P9" s="366">
        <f>SUM('6'!P12:P15)</f>
        <v>415336</v>
      </c>
      <c r="Q9" s="139">
        <f t="shared" si="0"/>
        <v>100</v>
      </c>
      <c r="R9" s="372">
        <f>SUM('6'!R12:R15)</f>
        <v>0</v>
      </c>
    </row>
    <row r="10" spans="1:18" ht="21.75" customHeight="1">
      <c r="A10" s="21" t="s">
        <v>444</v>
      </c>
      <c r="B10" s="21" t="s">
        <v>266</v>
      </c>
      <c r="C10" s="366">
        <f>SUM('6'!C16:C21)</f>
        <v>7</v>
      </c>
      <c r="D10" s="366">
        <f>SUM('6'!D16:D21)</f>
        <v>0</v>
      </c>
      <c r="E10" s="87">
        <f>SUM('6'!E16:E21)</f>
        <v>0</v>
      </c>
      <c r="F10" s="367">
        <f>SUM('6'!F16:F21)</f>
        <v>0</v>
      </c>
      <c r="G10" s="366">
        <f>SUM('6'!G16:G21)</f>
        <v>12</v>
      </c>
      <c r="H10" s="366">
        <f>SUM('6'!H16:H21)</f>
        <v>10</v>
      </c>
      <c r="I10" s="87">
        <f>SUM('6'!I16:I21)</f>
        <v>0</v>
      </c>
      <c r="J10" s="367">
        <f>SUM('6'!J16:J21)</f>
        <v>29</v>
      </c>
      <c r="K10" s="366">
        <f>SUM('6'!K16:K21)</f>
        <v>264496</v>
      </c>
      <c r="L10" s="366">
        <f>SUM('6'!L16:L21)</f>
        <v>0</v>
      </c>
      <c r="M10" s="366">
        <f>SUM('6'!M16:M21)</f>
        <v>60</v>
      </c>
      <c r="N10" s="366">
        <f>SUM('6'!N16:N21)</f>
        <v>264556</v>
      </c>
      <c r="O10" s="366">
        <f>SUM('6'!O16:O21)</f>
        <v>94</v>
      </c>
      <c r="P10" s="366">
        <f>SUM('6'!P16:P21)</f>
        <v>266122</v>
      </c>
      <c r="Q10" s="139">
        <f t="shared" si="0"/>
        <v>99.411548086967628</v>
      </c>
      <c r="R10" s="372">
        <f>SUM('6'!R16:R21)</f>
        <v>20</v>
      </c>
    </row>
    <row r="11" spans="1:18" ht="21.75" customHeight="1">
      <c r="A11" s="21" t="s">
        <v>445</v>
      </c>
      <c r="B11" s="21" t="s">
        <v>445</v>
      </c>
      <c r="C11" s="366">
        <f>SUM('6'!C22:C24)</f>
        <v>3</v>
      </c>
      <c r="D11" s="366">
        <f>SUM('6'!D22:D24)</f>
        <v>1</v>
      </c>
      <c r="E11" s="87">
        <f>SUM('6'!E22:E24)</f>
        <v>0</v>
      </c>
      <c r="F11" s="367">
        <f>SUM('6'!F22:F24)</f>
        <v>0</v>
      </c>
      <c r="G11" s="366">
        <f>SUM('6'!G22:G24)</f>
        <v>1</v>
      </c>
      <c r="H11" s="366">
        <f>SUM('6'!H22:H24)</f>
        <v>2</v>
      </c>
      <c r="I11" s="87">
        <f>SUM('6'!I22:I24)</f>
        <v>0</v>
      </c>
      <c r="J11" s="367">
        <f>SUM('6'!J22:J24)</f>
        <v>7</v>
      </c>
      <c r="K11" s="366">
        <f>SUM('6'!K22:K24)</f>
        <v>41649</v>
      </c>
      <c r="L11" s="366">
        <f>SUM('6'!L22:L24)</f>
        <v>0</v>
      </c>
      <c r="M11" s="366">
        <f>SUM('6'!M22:M24)</f>
        <v>0</v>
      </c>
      <c r="N11" s="366">
        <f>SUM('6'!N22:N24)</f>
        <v>41649</v>
      </c>
      <c r="O11" s="366">
        <f>SUM('6'!O22:O24)</f>
        <v>0</v>
      </c>
      <c r="P11" s="366">
        <f>SUM('6'!P22:P24)</f>
        <v>41809</v>
      </c>
      <c r="Q11" s="139">
        <f t="shared" si="0"/>
        <v>99.617307278337194</v>
      </c>
      <c r="R11" s="372">
        <f>SUM('6'!R22:R24)</f>
        <v>0</v>
      </c>
    </row>
    <row r="12" spans="1:18" ht="21.75" customHeight="1">
      <c r="A12" s="679" t="s">
        <v>446</v>
      </c>
      <c r="B12" s="21" t="s">
        <v>448</v>
      </c>
      <c r="C12" s="366">
        <f>SUM('6'!C25:C28)</f>
        <v>4</v>
      </c>
      <c r="D12" s="366">
        <f>SUM('6'!D25:D28)</f>
        <v>0</v>
      </c>
      <c r="E12" s="87">
        <f>SUM('6'!E25:E28)</f>
        <v>1</v>
      </c>
      <c r="F12" s="367">
        <f>SUM('6'!F25:F28)</f>
        <v>7</v>
      </c>
      <c r="G12" s="366">
        <f>SUM('6'!G25:G28)</f>
        <v>7</v>
      </c>
      <c r="H12" s="366">
        <f>SUM('6'!H25:H28)</f>
        <v>0</v>
      </c>
      <c r="I12" s="87">
        <f>SUM('6'!I25:I28)</f>
        <v>1</v>
      </c>
      <c r="J12" s="367">
        <f>SUM('6'!J25:J28)</f>
        <v>18</v>
      </c>
      <c r="K12" s="366">
        <f>SUM('6'!K25:K28)</f>
        <v>146496</v>
      </c>
      <c r="L12" s="366">
        <f>SUM('6'!L25:L28)</f>
        <v>12456</v>
      </c>
      <c r="M12" s="366">
        <f>SUM('6'!M25:M28)</f>
        <v>206</v>
      </c>
      <c r="N12" s="366">
        <f>SUM('6'!N25:N28)</f>
        <v>159158</v>
      </c>
      <c r="O12" s="366">
        <f>SUM('6'!O25:O28)</f>
        <v>0</v>
      </c>
      <c r="P12" s="366">
        <f>SUM('6'!P25:P28)</f>
        <v>160010</v>
      </c>
      <c r="Q12" s="139">
        <f t="shared" si="0"/>
        <v>99.467533279170055</v>
      </c>
      <c r="R12" s="372">
        <f>SUM('6'!R25:R28)</f>
        <v>0</v>
      </c>
    </row>
    <row r="13" spans="1:18" ht="21.75" customHeight="1">
      <c r="A13" s="686"/>
      <c r="B13" s="21" t="s">
        <v>447</v>
      </c>
      <c r="C13" s="366">
        <f>SUM('6'!C29:C31)</f>
        <v>4</v>
      </c>
      <c r="D13" s="366">
        <f>SUM('6'!D29:D31)</f>
        <v>1</v>
      </c>
      <c r="E13" s="87">
        <f>SUM('6'!E29:E31)</f>
        <v>0</v>
      </c>
      <c r="F13" s="367">
        <f>SUM('6'!F29:F31)</f>
        <v>0</v>
      </c>
      <c r="G13" s="366">
        <f>SUM('6'!G29:G31)</f>
        <v>2</v>
      </c>
      <c r="H13" s="366">
        <f>SUM('6'!H29:H31)</f>
        <v>4</v>
      </c>
      <c r="I13" s="87">
        <f>SUM('6'!I29:I31)</f>
        <v>0</v>
      </c>
      <c r="J13" s="367">
        <f>SUM('6'!J29:J31)</f>
        <v>11</v>
      </c>
      <c r="K13" s="366">
        <f>SUM('6'!K29:K31)</f>
        <v>89719</v>
      </c>
      <c r="L13" s="366">
        <f>SUM('6'!L29:L31)</f>
        <v>0</v>
      </c>
      <c r="M13" s="366">
        <f>SUM('6'!M29:M31)</f>
        <v>0</v>
      </c>
      <c r="N13" s="366">
        <f>SUM('6'!N29:N31)</f>
        <v>89719</v>
      </c>
      <c r="O13" s="366">
        <f>SUM('6'!O29:O31)</f>
        <v>48</v>
      </c>
      <c r="P13" s="366">
        <f>SUM('6'!P29:P31)</f>
        <v>89908</v>
      </c>
      <c r="Q13" s="139">
        <f t="shared" si="0"/>
        <v>99.789785113671755</v>
      </c>
      <c r="R13" s="372">
        <f>SUM('6'!R29:R31)</f>
        <v>0</v>
      </c>
    </row>
    <row r="14" spans="1:18" ht="21.75" customHeight="1">
      <c r="A14" s="679" t="s">
        <v>589</v>
      </c>
      <c r="B14" s="21" t="s">
        <v>449</v>
      </c>
      <c r="C14" s="366">
        <f>SUM('6'!C32:C34)</f>
        <v>3</v>
      </c>
      <c r="D14" s="366">
        <f>SUM('6'!D32:D34)</f>
        <v>0</v>
      </c>
      <c r="E14" s="87">
        <f>SUM('6'!E32:E34)</f>
        <v>0</v>
      </c>
      <c r="F14" s="367">
        <f>SUM('6'!F32:F34)</f>
        <v>0</v>
      </c>
      <c r="G14" s="366">
        <f>SUM('6'!G32:G34)</f>
        <v>3</v>
      </c>
      <c r="H14" s="366">
        <f>SUM('6'!H32:H34)</f>
        <v>1</v>
      </c>
      <c r="I14" s="87">
        <f>SUM('6'!I32:I34)</f>
        <v>0</v>
      </c>
      <c r="J14" s="367">
        <f>SUM('6'!J32:J34)</f>
        <v>7</v>
      </c>
      <c r="K14" s="366">
        <f>SUM('6'!K32:K34)</f>
        <v>108827</v>
      </c>
      <c r="L14" s="366">
        <f>SUM('6'!L32:L34)</f>
        <v>0</v>
      </c>
      <c r="M14" s="366">
        <f>SUM('6'!M32:M34)</f>
        <v>0</v>
      </c>
      <c r="N14" s="366">
        <f>SUM('6'!N32:N34)</f>
        <v>108827</v>
      </c>
      <c r="O14" s="366">
        <f>SUM('6'!O32:O34)</f>
        <v>0</v>
      </c>
      <c r="P14" s="366">
        <f>SUM('6'!P32:P34)</f>
        <v>108933</v>
      </c>
      <c r="Q14" s="139">
        <f t="shared" si="0"/>
        <v>99.902692480699145</v>
      </c>
      <c r="R14" s="372">
        <f>SUM('6'!R32:R34)</f>
        <v>0</v>
      </c>
    </row>
    <row r="15" spans="1:18" ht="21.75" customHeight="1">
      <c r="A15" s="686"/>
      <c r="B15" s="21" t="s">
        <v>265</v>
      </c>
      <c r="C15" s="366">
        <f>SUM('6'!C35:C36)</f>
        <v>2</v>
      </c>
      <c r="D15" s="366">
        <f>SUM('6'!D35:D36)</f>
        <v>0</v>
      </c>
      <c r="E15" s="87">
        <f>SUM('6'!E35:E36)</f>
        <v>0</v>
      </c>
      <c r="F15" s="367">
        <f>SUM('6'!F35:F36)</f>
        <v>0</v>
      </c>
      <c r="G15" s="366">
        <f>SUM('6'!G35:G36)</f>
        <v>4</v>
      </c>
      <c r="H15" s="366">
        <f>SUM('6'!H35:H36)</f>
        <v>4</v>
      </c>
      <c r="I15" s="87">
        <f>SUM('6'!I35:I36)</f>
        <v>0</v>
      </c>
      <c r="J15" s="367">
        <f>SUM('6'!J35:J36)</f>
        <v>10</v>
      </c>
      <c r="K15" s="366">
        <f>SUM('6'!K35:K36)</f>
        <v>51651</v>
      </c>
      <c r="L15" s="366">
        <f>SUM('6'!L35:L36)</f>
        <v>0</v>
      </c>
      <c r="M15" s="366">
        <f>SUM('6'!M35:M36)</f>
        <v>27</v>
      </c>
      <c r="N15" s="366">
        <f>SUM('6'!N35:N36)</f>
        <v>51678</v>
      </c>
      <c r="O15" s="366">
        <f>SUM('6'!O35:O36)</f>
        <v>60</v>
      </c>
      <c r="P15" s="366">
        <f>SUM('6'!P35:P36)</f>
        <v>52018</v>
      </c>
      <c r="Q15" s="139">
        <f t="shared" si="0"/>
        <v>99.346380099196423</v>
      </c>
      <c r="R15" s="372">
        <f>SUM('6'!R35:R36)</f>
        <v>0</v>
      </c>
    </row>
    <row r="16" spans="1:18" ht="21.75" customHeight="1">
      <c r="A16" s="21" t="s">
        <v>590</v>
      </c>
      <c r="B16" s="21" t="s">
        <v>457</v>
      </c>
      <c r="C16" s="366">
        <f>SUM('6'!C37:C38)</f>
        <v>4</v>
      </c>
      <c r="D16" s="366">
        <f>SUM('6'!D37:D38)</f>
        <v>0</v>
      </c>
      <c r="E16" s="87">
        <f>SUM('6'!E37:E38)</f>
        <v>0</v>
      </c>
      <c r="F16" s="367">
        <f>SUM('6'!F37:F38)</f>
        <v>0</v>
      </c>
      <c r="G16" s="366">
        <f>SUM('6'!G37:G38)</f>
        <v>3</v>
      </c>
      <c r="H16" s="366">
        <f>SUM('6'!H37:H38)</f>
        <v>7</v>
      </c>
      <c r="I16" s="87">
        <f>SUM('6'!I37:I38)</f>
        <v>0</v>
      </c>
      <c r="J16" s="367">
        <f>SUM('6'!J37:J38)</f>
        <v>14</v>
      </c>
      <c r="K16" s="366">
        <f>SUM('6'!K37:K38)</f>
        <v>101840</v>
      </c>
      <c r="L16" s="366">
        <f>SUM('6'!L37:L38)</f>
        <v>0</v>
      </c>
      <c r="M16" s="366">
        <f>SUM('6'!M37:M38)</f>
        <v>37</v>
      </c>
      <c r="N16" s="366">
        <f>SUM('6'!N37:N38)</f>
        <v>101877</v>
      </c>
      <c r="O16" s="366">
        <f>SUM('6'!O37:O38)</f>
        <v>0</v>
      </c>
      <c r="P16" s="366">
        <f>SUM('6'!P37:P38)</f>
        <v>102214</v>
      </c>
      <c r="Q16" s="139">
        <f t="shared" si="0"/>
        <v>99.67029956757392</v>
      </c>
      <c r="R16" s="372">
        <f>SUM('6'!R37:R38)</f>
        <v>-20</v>
      </c>
    </row>
    <row r="17" spans="1:18" ht="21.75" customHeight="1">
      <c r="A17" s="21" t="s">
        <v>591</v>
      </c>
      <c r="B17" s="287" t="s">
        <v>458</v>
      </c>
      <c r="C17" s="366">
        <f>SUM('6'!C39:C41)</f>
        <v>1</v>
      </c>
      <c r="D17" s="366">
        <f>SUM('6'!D39:D41)</f>
        <v>0</v>
      </c>
      <c r="E17" s="87">
        <f>SUM('6'!E39:E41)</f>
        <v>0</v>
      </c>
      <c r="F17" s="367">
        <f>SUM('6'!F39:F41)</f>
        <v>0</v>
      </c>
      <c r="G17" s="366">
        <f>SUM('6'!G39:G41)</f>
        <v>12</v>
      </c>
      <c r="H17" s="366">
        <f>SUM('6'!H39:H41)</f>
        <v>3</v>
      </c>
      <c r="I17" s="87">
        <f>SUM('6'!I39:I41)</f>
        <v>0</v>
      </c>
      <c r="J17" s="367">
        <f>SUM('6'!J39:J41)</f>
        <v>16</v>
      </c>
      <c r="K17" s="366">
        <f>SUM('6'!K39:K41)</f>
        <v>127488</v>
      </c>
      <c r="L17" s="366">
        <f>SUM('6'!L39:L41)</f>
        <v>0</v>
      </c>
      <c r="M17" s="366">
        <f>SUM('6'!M39:M41)</f>
        <v>0</v>
      </c>
      <c r="N17" s="366">
        <f>SUM('6'!N39:N41)</f>
        <v>127488</v>
      </c>
      <c r="O17" s="366">
        <f>SUM('6'!O39:O41)</f>
        <v>0</v>
      </c>
      <c r="P17" s="366">
        <f>SUM('6'!P39:P41)</f>
        <v>128492</v>
      </c>
      <c r="Q17" s="139">
        <f t="shared" si="0"/>
        <v>99.218628397098655</v>
      </c>
      <c r="R17" s="372">
        <f>SUM('6'!R39:R41)</f>
        <v>0</v>
      </c>
    </row>
    <row r="18" spans="1:18" ht="21.75" customHeight="1">
      <c r="A18" s="70" t="s">
        <v>189</v>
      </c>
      <c r="B18" s="21" t="s">
        <v>570</v>
      </c>
      <c r="C18" s="366">
        <f>SUM('6'!C42)</f>
        <v>2</v>
      </c>
      <c r="D18" s="366"/>
      <c r="E18" s="87">
        <f>SUM('6'!E42)</f>
        <v>6</v>
      </c>
      <c r="F18" s="367">
        <f>SUM('6'!F42)</f>
        <v>6</v>
      </c>
      <c r="G18" s="366">
        <f>SUM('6'!G42)</f>
        <v>48</v>
      </c>
      <c r="H18" s="366">
        <f>SUM('6'!H42)</f>
        <v>15</v>
      </c>
      <c r="I18" s="87">
        <f>SUM('6'!I42)</f>
        <v>6</v>
      </c>
      <c r="J18" s="367">
        <v>71</v>
      </c>
      <c r="K18" s="366">
        <f>SUM('6'!K42)</f>
        <v>1519586</v>
      </c>
      <c r="L18" s="366">
        <f>SUM('6'!L42)</f>
        <v>1284</v>
      </c>
      <c r="M18" s="366">
        <f>SUM('6'!M42)</f>
        <v>1353</v>
      </c>
      <c r="N18" s="366">
        <f>SUM('6'!N42)</f>
        <v>1522223</v>
      </c>
      <c r="O18" s="366">
        <f>SUM('6'!O42)</f>
        <v>60</v>
      </c>
      <c r="P18" s="366">
        <f>'6'!P42</f>
        <v>1522635</v>
      </c>
      <c r="Q18" s="139">
        <f t="shared" si="0"/>
        <v>99.97294164392649</v>
      </c>
      <c r="R18" s="372">
        <f>'6'!R42</f>
        <v>0</v>
      </c>
    </row>
    <row r="19" spans="1:18" ht="21.75" customHeight="1">
      <c r="A19" s="70" t="s">
        <v>177</v>
      </c>
      <c r="B19" s="21" t="s">
        <v>571</v>
      </c>
      <c r="C19" s="366">
        <f>SUM('6'!C43)</f>
        <v>1</v>
      </c>
      <c r="D19" s="366">
        <f>SUM('6'!D43)</f>
        <v>0</v>
      </c>
      <c r="E19" s="87">
        <f>SUM('6'!E43)</f>
        <v>0</v>
      </c>
      <c r="F19" s="367">
        <f>SUM('6'!F43)</f>
        <v>0</v>
      </c>
      <c r="G19" s="366">
        <f>SUM('6'!G43)</f>
        <v>18</v>
      </c>
      <c r="H19" s="366">
        <f>SUM('6'!H43)</f>
        <v>10</v>
      </c>
      <c r="I19" s="87">
        <f>SUM('6'!I43)</f>
        <v>0</v>
      </c>
      <c r="J19" s="367">
        <f>SUM('6'!J43)</f>
        <v>29</v>
      </c>
      <c r="K19" s="366">
        <f>SUM('6'!K43)</f>
        <v>528363</v>
      </c>
      <c r="L19" s="366">
        <f>SUM('6'!L43)</f>
        <v>0</v>
      </c>
      <c r="M19" s="366">
        <f>SUM('6'!M43)</f>
        <v>271</v>
      </c>
      <c r="N19" s="366">
        <f>SUM('6'!N43)</f>
        <v>528634</v>
      </c>
      <c r="O19" s="366">
        <f>SUM('6'!O43)</f>
        <v>93</v>
      </c>
      <c r="P19" s="366">
        <f>SUM('6'!P43)</f>
        <v>530309</v>
      </c>
      <c r="Q19" s="139">
        <f t="shared" si="0"/>
        <v>99.684146412751801</v>
      </c>
      <c r="R19" s="372">
        <f>'6'!R43</f>
        <v>0</v>
      </c>
    </row>
    <row r="20" spans="1:18" ht="21.75" customHeight="1">
      <c r="A20" s="70" t="s">
        <v>178</v>
      </c>
      <c r="B20" s="21" t="s">
        <v>572</v>
      </c>
      <c r="C20" s="366">
        <f>SUM('6'!C44)</f>
        <v>1</v>
      </c>
      <c r="D20" s="366">
        <f>SUM('6'!D44)</f>
        <v>0</v>
      </c>
      <c r="E20" s="87">
        <f>SUM('6'!E44)</f>
        <v>0</v>
      </c>
      <c r="F20" s="367">
        <f>SUM('6'!F44)</f>
        <v>0</v>
      </c>
      <c r="G20" s="366">
        <f>SUM('6'!G44)</f>
        <v>3</v>
      </c>
      <c r="H20" s="366">
        <f>SUM('6'!H44)</f>
        <v>1</v>
      </c>
      <c r="I20" s="87">
        <f>SUM('6'!I44)</f>
        <v>0</v>
      </c>
      <c r="J20" s="367">
        <f>SUM('6'!J44)</f>
        <v>5</v>
      </c>
      <c r="K20" s="366">
        <f>SUM('6'!K44)</f>
        <v>451179</v>
      </c>
      <c r="L20" s="366">
        <f>SUM('6'!L44)</f>
        <v>0</v>
      </c>
      <c r="M20" s="366">
        <f>SUM('6'!M44)</f>
        <v>0</v>
      </c>
      <c r="N20" s="366">
        <f>SUM('6'!N44)</f>
        <v>451179</v>
      </c>
      <c r="O20" s="366">
        <f>SUM('6'!O44)</f>
        <v>0</v>
      </c>
      <c r="P20" s="366">
        <f>SUM('6'!P44)</f>
        <v>451179</v>
      </c>
      <c r="Q20" s="139">
        <f t="shared" si="0"/>
        <v>100</v>
      </c>
      <c r="R20" s="372">
        <f>'6'!R44</f>
        <v>0</v>
      </c>
    </row>
    <row r="21" spans="1:18" ht="21.75" customHeight="1">
      <c r="A21" s="70"/>
      <c r="B21" s="21" t="s">
        <v>856</v>
      </c>
      <c r="C21" s="366">
        <f>SUM('6'!C45)</f>
        <v>1</v>
      </c>
      <c r="D21" s="366">
        <f>SUM('6'!D45)</f>
        <v>0</v>
      </c>
      <c r="E21" s="87">
        <v>0</v>
      </c>
      <c r="F21" s="367">
        <f>SUM('6'!F45)</f>
        <v>0</v>
      </c>
      <c r="G21" s="366">
        <f>SUM('6'!G45)</f>
        <v>10</v>
      </c>
      <c r="H21" s="366">
        <f>SUM('6'!H45)</f>
        <v>0</v>
      </c>
      <c r="I21" s="87">
        <f>SUM('6'!I45)</f>
        <v>0</v>
      </c>
      <c r="J21" s="367">
        <f>SUM('6'!J45)</f>
        <v>11</v>
      </c>
      <c r="K21" s="366">
        <f>SUM('6'!K45)</f>
        <v>298376</v>
      </c>
      <c r="L21" s="366">
        <f>SUM('6'!L45)</f>
        <v>0</v>
      </c>
      <c r="M21" s="366">
        <f>SUM('6'!M45)</f>
        <v>0</v>
      </c>
      <c r="N21" s="366">
        <f>SUM('6'!N45)</f>
        <v>298376</v>
      </c>
      <c r="O21" s="366">
        <f>SUM('6'!O45)</f>
        <v>0</v>
      </c>
      <c r="P21" s="366">
        <f>SUM('6'!P45)</f>
        <v>298399</v>
      </c>
      <c r="Q21" s="139">
        <v>99.992292199370638</v>
      </c>
      <c r="R21" s="372">
        <v>0</v>
      </c>
    </row>
    <row r="22" spans="1:18" ht="21.75" customHeight="1">
      <c r="A22" s="70" t="s">
        <v>179</v>
      </c>
      <c r="B22" s="21" t="s">
        <v>573</v>
      </c>
      <c r="C22" s="366">
        <f>SUM('6'!C46)</f>
        <v>1</v>
      </c>
      <c r="D22" s="366">
        <f>SUM('6'!D46)</f>
        <v>0</v>
      </c>
      <c r="E22" s="87">
        <f>SUM('6'!E46)</f>
        <v>0</v>
      </c>
      <c r="F22" s="640"/>
      <c r="G22" s="366">
        <f>SUM('6'!G46)</f>
        <v>23</v>
      </c>
      <c r="H22" s="366">
        <f>SUM('6'!H46)</f>
        <v>3</v>
      </c>
      <c r="I22" s="87">
        <f>SUM('6'!I46)</f>
        <v>0</v>
      </c>
      <c r="J22" s="367">
        <f>SUM('6'!J46)</f>
        <v>27</v>
      </c>
      <c r="K22" s="366">
        <f>SUM('6'!K46)</f>
        <v>486559</v>
      </c>
      <c r="L22" s="366">
        <f>SUM('6'!L46)</f>
        <v>0</v>
      </c>
      <c r="M22" s="366">
        <f>SUM('6'!M46)</f>
        <v>98</v>
      </c>
      <c r="N22" s="366">
        <f>SUM('6'!N46)</f>
        <v>486657</v>
      </c>
      <c r="O22" s="366">
        <f>SUM('6'!O46)</f>
        <v>0</v>
      </c>
      <c r="P22" s="366">
        <f>SUM('6'!P46)</f>
        <v>486767</v>
      </c>
      <c r="Q22" s="139">
        <f t="shared" si="0"/>
        <v>99.977401919193369</v>
      </c>
      <c r="R22" s="372">
        <f>'6'!R46</f>
        <v>0</v>
      </c>
    </row>
    <row r="23" spans="1:18" ht="21.75" customHeight="1">
      <c r="A23" s="83"/>
      <c r="B23" s="102" t="s">
        <v>592</v>
      </c>
      <c r="C23" s="366"/>
      <c r="D23" s="366">
        <v>1</v>
      </c>
      <c r="E23" s="85"/>
      <c r="F23" s="367"/>
      <c r="G23" s="366"/>
      <c r="H23" s="366"/>
      <c r="I23" s="87">
        <f t="shared" ref="I23:I24" si="1">E23</f>
        <v>0</v>
      </c>
      <c r="J23" s="367">
        <f>SUM(C23:H23)-E23</f>
        <v>1</v>
      </c>
      <c r="K23" s="366"/>
      <c r="L23" s="368"/>
      <c r="M23" s="366"/>
      <c r="N23" s="366">
        <f t="shared" ref="N23:N24" si="2">SUM(K23:M23)</f>
        <v>0</v>
      </c>
      <c r="O23" s="366"/>
      <c r="P23" s="366"/>
      <c r="Q23" s="140"/>
      <c r="R23" s="372"/>
    </row>
    <row r="24" spans="1:18" ht="21.75" customHeight="1" thickBot="1">
      <c r="A24" s="103"/>
      <c r="B24" s="104" t="s">
        <v>593</v>
      </c>
      <c r="C24" s="369"/>
      <c r="D24" s="369">
        <v>1</v>
      </c>
      <c r="E24" s="105"/>
      <c r="F24" s="370"/>
      <c r="G24" s="369"/>
      <c r="H24" s="369"/>
      <c r="I24" s="87">
        <f t="shared" si="1"/>
        <v>0</v>
      </c>
      <c r="J24" s="370">
        <f t="shared" ref="J24" si="3">SUM(C24:H24)-E24</f>
        <v>1</v>
      </c>
      <c r="K24" s="369"/>
      <c r="L24" s="369"/>
      <c r="M24" s="369"/>
      <c r="N24" s="369">
        <f t="shared" si="2"/>
        <v>0</v>
      </c>
      <c r="O24" s="369"/>
      <c r="P24" s="369"/>
      <c r="Q24" s="141"/>
      <c r="R24" s="373"/>
    </row>
    <row r="25" spans="1:18" ht="21.75" customHeight="1" thickTop="1">
      <c r="A25" s="106"/>
      <c r="B25" s="302" t="s">
        <v>574</v>
      </c>
      <c r="C25" s="368">
        <f>SUM(C6:C24)</f>
        <v>44</v>
      </c>
      <c r="D25" s="368">
        <f>SUM(D6:D24)</f>
        <v>4</v>
      </c>
      <c r="E25" s="107">
        <f t="shared" ref="E25:R25" si="4">SUM(E6:E24)</f>
        <v>10</v>
      </c>
      <c r="F25" s="371">
        <f t="shared" si="4"/>
        <v>16</v>
      </c>
      <c r="G25" s="368">
        <f t="shared" si="4"/>
        <v>172</v>
      </c>
      <c r="H25" s="368">
        <f t="shared" si="4"/>
        <v>68</v>
      </c>
      <c r="I25" s="107">
        <f>SUM(I6:I24)</f>
        <v>10</v>
      </c>
      <c r="J25" s="371">
        <f>SUM(J6:J24)</f>
        <v>304</v>
      </c>
      <c r="K25" s="368">
        <f t="shared" si="4"/>
        <v>5439344</v>
      </c>
      <c r="L25" s="368">
        <f t="shared" si="4"/>
        <v>16473</v>
      </c>
      <c r="M25" s="368">
        <f t="shared" si="4"/>
        <v>2345</v>
      </c>
      <c r="N25" s="368">
        <f>SUM(N6:N24)</f>
        <v>5458162</v>
      </c>
      <c r="O25" s="368">
        <f>SUM(O6:O24)</f>
        <v>355</v>
      </c>
      <c r="P25" s="368">
        <f t="shared" si="4"/>
        <v>5466183</v>
      </c>
      <c r="Q25" s="139">
        <f>N25/P25*100</f>
        <v>99.853261407457452</v>
      </c>
      <c r="R25" s="374">
        <f t="shared" si="4"/>
        <v>0</v>
      </c>
    </row>
    <row r="26" spans="1:18" ht="18" customHeight="1">
      <c r="A26" s="108" t="s">
        <v>594</v>
      </c>
    </row>
  </sheetData>
  <mergeCells count="17">
    <mergeCell ref="P3:P4"/>
    <mergeCell ref="K4:K5"/>
    <mergeCell ref="K3:N3"/>
    <mergeCell ref="L4:L5"/>
    <mergeCell ref="M4:M5"/>
    <mergeCell ref="A14:A15"/>
    <mergeCell ref="H4:H5"/>
    <mergeCell ref="I4:J5"/>
    <mergeCell ref="E4:F5"/>
    <mergeCell ref="A7:A8"/>
    <mergeCell ref="A12:A13"/>
    <mergeCell ref="A3:A5"/>
    <mergeCell ref="B3:B5"/>
    <mergeCell ref="C4:C5"/>
    <mergeCell ref="D4:D5"/>
    <mergeCell ref="C3:J3"/>
    <mergeCell ref="G4:G5"/>
  </mergeCells>
  <phoneticPr fontId="2"/>
  <printOptions horizontalCentered="1"/>
  <pageMargins left="0.78740157480314965" right="0.78740157480314965" top="1.1811023622047245" bottom="0.98425196850393704" header="0.51181102362204722" footer="0.51181102362204722"/>
  <pageSetup paperSize="9" scale="85" orientation="landscape" r:id="rId1"/>
  <headerFooter scaleWithDoc="0" alignWithMargins="0">
    <oddFooter>&amp;C- 5 -</oddFooter>
  </headerFooter>
  <ignoredErrors>
    <ignoredError sqref="G9:H9 G11 F13:F14 D14 C9:C16 D17:G17 G12:K16 H17:K17 K8:K11 M8:M16 L13 L17:M17 O14:O17 P9:P17 R10:R16 C7:C8 D10 E7:M7 G8 O7:R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48"/>
  <sheetViews>
    <sheetView showZeros="0" view="pageBreakPreview" zoomScale="70" zoomScaleNormal="100" zoomScaleSheetLayoutView="70" workbookViewId="0">
      <pane xSplit="2" ySplit="5" topLeftCell="C39" activePane="bottomRight" state="frozen"/>
      <selection activeCell="H20" sqref="H20"/>
      <selection pane="topRight" activeCell="H20" sqref="H20"/>
      <selection pane="bottomLeft" activeCell="H20" sqref="H20"/>
      <selection pane="bottomRight" activeCell="G45" sqref="G45"/>
    </sheetView>
  </sheetViews>
  <sheetFormatPr defaultColWidth="9" defaultRowHeight="27.95" customHeight="1"/>
  <cols>
    <col min="1" max="1" width="9" style="27"/>
    <col min="2" max="2" width="12.625" style="27" bestFit="1" customWidth="1"/>
    <col min="3" max="3" width="8.625" style="26" customWidth="1"/>
    <col min="4" max="4" width="6.375" style="26" customWidth="1"/>
    <col min="5" max="5" width="5.75" style="29" customWidth="1"/>
    <col min="6" max="6" width="5.5" style="29" customWidth="1"/>
    <col min="7" max="8" width="6.625" style="26" customWidth="1"/>
    <col min="9" max="9" width="5.75" style="29" bestFit="1" customWidth="1"/>
    <col min="10" max="10" width="6.125" style="29" bestFit="1" customWidth="1"/>
    <col min="11" max="11" width="11.125" style="26" bestFit="1" customWidth="1"/>
    <col min="12" max="12" width="9.75" style="4" bestFit="1" customWidth="1"/>
    <col min="13" max="13" width="8.25" style="26" customWidth="1"/>
    <col min="14" max="14" width="11.125" style="26" bestFit="1" customWidth="1"/>
    <col min="15" max="15" width="10.75" style="26" bestFit="1" customWidth="1"/>
    <col min="16" max="16" width="11" style="26" bestFit="1" customWidth="1"/>
    <col min="17" max="17" width="13" style="26" customWidth="1"/>
    <col min="18" max="18" width="10.75" style="26" bestFit="1" customWidth="1"/>
    <col min="19" max="16384" width="9" style="26"/>
  </cols>
  <sheetData>
    <row r="1" spans="1:18" s="24" customFormat="1" ht="30" customHeight="1">
      <c r="A1" s="22" t="s">
        <v>600</v>
      </c>
      <c r="B1" s="23"/>
      <c r="E1" s="25"/>
      <c r="F1" s="25"/>
      <c r="I1" s="25"/>
      <c r="J1" s="25"/>
      <c r="L1" s="22"/>
      <c r="R1" s="482"/>
    </row>
    <row r="2" spans="1:18" s="24" customFormat="1" ht="18" customHeight="1">
      <c r="A2" s="22"/>
      <c r="B2" s="23"/>
      <c r="E2" s="25"/>
      <c r="F2" s="25"/>
      <c r="I2" s="25"/>
      <c r="J2" s="25"/>
      <c r="L2" s="22"/>
    </row>
    <row r="3" spans="1:18" ht="27.95" customHeight="1">
      <c r="A3" s="710" t="s">
        <v>413</v>
      </c>
      <c r="B3" s="710" t="s">
        <v>601</v>
      </c>
      <c r="C3" s="712" t="s">
        <v>602</v>
      </c>
      <c r="D3" s="713"/>
      <c r="E3" s="713"/>
      <c r="F3" s="713"/>
      <c r="G3" s="713"/>
      <c r="H3" s="713"/>
      <c r="I3" s="713"/>
      <c r="J3" s="714"/>
      <c r="K3" s="712" t="s">
        <v>834</v>
      </c>
      <c r="L3" s="713"/>
      <c r="M3" s="713"/>
      <c r="N3" s="714"/>
      <c r="O3" s="489" t="s">
        <v>578</v>
      </c>
      <c r="P3" s="710" t="s">
        <v>579</v>
      </c>
      <c r="Q3" s="142" t="s">
        <v>580</v>
      </c>
      <c r="R3" s="358" t="s">
        <v>581</v>
      </c>
    </row>
    <row r="4" spans="1:18" ht="27.95" customHeight="1">
      <c r="A4" s="711"/>
      <c r="B4" s="711"/>
      <c r="C4" s="710" t="s">
        <v>313</v>
      </c>
      <c r="D4" s="716" t="s">
        <v>603</v>
      </c>
      <c r="E4" s="717" t="s">
        <v>604</v>
      </c>
      <c r="F4" s="718"/>
      <c r="G4" s="716" t="s">
        <v>605</v>
      </c>
      <c r="H4" s="716" t="s">
        <v>312</v>
      </c>
      <c r="I4" s="721" t="s">
        <v>315</v>
      </c>
      <c r="J4" s="718"/>
      <c r="K4" s="710" t="s">
        <v>313</v>
      </c>
      <c r="L4" s="716" t="s">
        <v>604</v>
      </c>
      <c r="M4" s="716" t="s">
        <v>605</v>
      </c>
      <c r="N4" s="358" t="s">
        <v>315</v>
      </c>
      <c r="O4" s="493" t="s">
        <v>584</v>
      </c>
      <c r="P4" s="711"/>
      <c r="Q4" s="143" t="s">
        <v>806</v>
      </c>
      <c r="R4" s="359" t="s">
        <v>584</v>
      </c>
    </row>
    <row r="5" spans="1:18" s="27" customFormat="1" ht="27.95" customHeight="1">
      <c r="A5" s="715"/>
      <c r="B5" s="715" t="s">
        <v>175</v>
      </c>
      <c r="C5" s="711" t="s">
        <v>313</v>
      </c>
      <c r="D5" s="711" t="s">
        <v>585</v>
      </c>
      <c r="E5" s="719"/>
      <c r="F5" s="720"/>
      <c r="G5" s="711" t="s">
        <v>583</v>
      </c>
      <c r="H5" s="711" t="s">
        <v>578</v>
      </c>
      <c r="I5" s="719"/>
      <c r="J5" s="720"/>
      <c r="K5" s="711" t="s">
        <v>313</v>
      </c>
      <c r="L5" s="715"/>
      <c r="M5" s="711" t="s">
        <v>583</v>
      </c>
      <c r="N5" s="361" t="s">
        <v>252</v>
      </c>
      <c r="O5" s="490" t="s">
        <v>415</v>
      </c>
      <c r="P5" s="360" t="s">
        <v>586</v>
      </c>
      <c r="Q5" s="144" t="s">
        <v>680</v>
      </c>
      <c r="R5" s="360" t="s">
        <v>587</v>
      </c>
    </row>
    <row r="6" spans="1:18" ht="27.95" customHeight="1">
      <c r="A6" s="359" t="s">
        <v>419</v>
      </c>
      <c r="B6" s="450" t="s">
        <v>606</v>
      </c>
      <c r="C6" s="375">
        <v>1</v>
      </c>
      <c r="D6" s="375"/>
      <c r="E6" s="258"/>
      <c r="F6" s="259"/>
      <c r="G6" s="375">
        <v>1</v>
      </c>
      <c r="H6" s="491"/>
      <c r="I6" s="260">
        <f>E6</f>
        <v>0</v>
      </c>
      <c r="J6" s="259">
        <f>C6+D6+F6+G6+H6</f>
        <v>2</v>
      </c>
      <c r="K6" s="376">
        <v>94222</v>
      </c>
      <c r="L6" s="376"/>
      <c r="M6" s="254">
        <v>0</v>
      </c>
      <c r="N6" s="254">
        <f>SUM(K6:M6)</f>
        <v>94222</v>
      </c>
      <c r="O6" s="254"/>
      <c r="P6" s="254">
        <v>94222</v>
      </c>
      <c r="Q6" s="145">
        <f>(N6)/P6*100</f>
        <v>100</v>
      </c>
      <c r="R6" s="464"/>
    </row>
    <row r="7" spans="1:18" ht="27.95" customHeight="1">
      <c r="A7" s="358" t="s">
        <v>439</v>
      </c>
      <c r="B7" s="450" t="s">
        <v>607</v>
      </c>
      <c r="C7" s="375">
        <v>1</v>
      </c>
      <c r="D7" s="375"/>
      <c r="E7" s="258"/>
      <c r="F7" s="259"/>
      <c r="G7" s="375">
        <v>1</v>
      </c>
      <c r="H7" s="491"/>
      <c r="I7" s="260">
        <f t="shared" ref="I7:I44" si="0">E7</f>
        <v>0</v>
      </c>
      <c r="J7" s="259">
        <f>C7+D7+F7+G7+H7</f>
        <v>2</v>
      </c>
      <c r="K7" s="376">
        <v>197973</v>
      </c>
      <c r="L7" s="376"/>
      <c r="M7" s="254"/>
      <c r="N7" s="254">
        <f t="shared" ref="N7:N44" si="1">SUM(K7:M7)</f>
        <v>197973</v>
      </c>
      <c r="O7" s="254"/>
      <c r="P7" s="254">
        <v>197973</v>
      </c>
      <c r="Q7" s="145">
        <f t="shared" ref="Q7:Q47" si="2">(N7)/P7*100</f>
        <v>100</v>
      </c>
      <c r="R7" s="465"/>
    </row>
    <row r="8" spans="1:18" ht="27.95" customHeight="1">
      <c r="A8" s="359"/>
      <c r="B8" s="450" t="s">
        <v>609</v>
      </c>
      <c r="C8" s="375">
        <v>1</v>
      </c>
      <c r="D8" s="375"/>
      <c r="E8" s="258"/>
      <c r="F8" s="259"/>
      <c r="G8" s="375"/>
      <c r="H8" s="491">
        <v>2</v>
      </c>
      <c r="I8" s="260">
        <f t="shared" si="0"/>
        <v>0</v>
      </c>
      <c r="J8" s="259">
        <f>C8+D8+F8+G8+H8</f>
        <v>3</v>
      </c>
      <c r="K8" s="376">
        <v>153825</v>
      </c>
      <c r="L8" s="376"/>
      <c r="M8" s="254"/>
      <c r="N8" s="254">
        <f t="shared" si="1"/>
        <v>153825</v>
      </c>
      <c r="O8" s="254"/>
      <c r="P8" s="254">
        <v>153866</v>
      </c>
      <c r="Q8" s="145">
        <f>(N8)/P8*100</f>
        <v>99.973353437406573</v>
      </c>
      <c r="R8" s="465">
        <v>358</v>
      </c>
    </row>
    <row r="9" spans="1:18" ht="27.95" customHeight="1">
      <c r="A9" s="359"/>
      <c r="B9" s="450" t="s">
        <v>611</v>
      </c>
      <c r="C9" s="375">
        <v>1</v>
      </c>
      <c r="D9" s="375"/>
      <c r="E9" s="258"/>
      <c r="F9" s="259"/>
      <c r="G9" s="375"/>
      <c r="H9" s="491"/>
      <c r="I9" s="260">
        <f t="shared" si="0"/>
        <v>0</v>
      </c>
      <c r="J9" s="259">
        <f>C9+D9+F9+G9+H9</f>
        <v>1</v>
      </c>
      <c r="K9" s="376">
        <v>30245</v>
      </c>
      <c r="L9" s="376"/>
      <c r="M9" s="254"/>
      <c r="N9" s="254">
        <f t="shared" si="1"/>
        <v>30245</v>
      </c>
      <c r="O9" s="254"/>
      <c r="P9" s="254">
        <v>30249</v>
      </c>
      <c r="Q9" s="145">
        <f t="shared" si="2"/>
        <v>99.986776422361061</v>
      </c>
      <c r="R9" s="465"/>
    </row>
    <row r="10" spans="1:18" ht="27.95" customHeight="1">
      <c r="A10" s="359" t="s">
        <v>253</v>
      </c>
      <c r="B10" s="450" t="s">
        <v>608</v>
      </c>
      <c r="C10" s="375">
        <v>1</v>
      </c>
      <c r="D10" s="375"/>
      <c r="E10" s="258"/>
      <c r="F10" s="259"/>
      <c r="G10" s="375">
        <v>6</v>
      </c>
      <c r="H10" s="491"/>
      <c r="I10" s="260">
        <f t="shared" si="0"/>
        <v>0</v>
      </c>
      <c r="J10" s="259">
        <f t="shared" ref="J10:J44" si="3">C10+D10+F10+G10+H10</f>
        <v>7</v>
      </c>
      <c r="K10" s="376">
        <v>224693</v>
      </c>
      <c r="L10" s="376"/>
      <c r="M10" s="254"/>
      <c r="N10" s="254">
        <f t="shared" si="1"/>
        <v>224693</v>
      </c>
      <c r="O10" s="254"/>
      <c r="P10" s="254">
        <v>224728</v>
      </c>
      <c r="Q10" s="145">
        <f t="shared" si="2"/>
        <v>99.984425616745582</v>
      </c>
      <c r="R10" s="465">
        <v>-358</v>
      </c>
    </row>
    <row r="11" spans="1:18" ht="27.95" customHeight="1">
      <c r="A11" s="360"/>
      <c r="B11" s="450" t="s">
        <v>610</v>
      </c>
      <c r="C11" s="375">
        <v>1</v>
      </c>
      <c r="D11" s="375"/>
      <c r="E11" s="258"/>
      <c r="F11" s="259"/>
      <c r="G11" s="375">
        <v>4</v>
      </c>
      <c r="H11" s="491">
        <v>4</v>
      </c>
      <c r="I11" s="260">
        <f t="shared" si="0"/>
        <v>0</v>
      </c>
      <c r="J11" s="259">
        <f t="shared" si="3"/>
        <v>9</v>
      </c>
      <c r="K11" s="376">
        <v>109590</v>
      </c>
      <c r="L11" s="376"/>
      <c r="M11" s="254">
        <v>257</v>
      </c>
      <c r="N11" s="254">
        <f t="shared" si="1"/>
        <v>109847</v>
      </c>
      <c r="O11" s="254"/>
      <c r="P11" s="254">
        <v>111014</v>
      </c>
      <c r="Q11" s="145">
        <f t="shared" si="2"/>
        <v>98.948781234799213</v>
      </c>
      <c r="R11" s="465"/>
    </row>
    <row r="12" spans="1:18" ht="27.95" customHeight="1">
      <c r="A12" s="607" t="s">
        <v>442</v>
      </c>
      <c r="B12" s="450" t="s">
        <v>613</v>
      </c>
      <c r="C12" s="375">
        <v>1</v>
      </c>
      <c r="D12" s="375"/>
      <c r="E12" s="260">
        <v>3</v>
      </c>
      <c r="F12" s="259">
        <v>3</v>
      </c>
      <c r="G12" s="375">
        <v>8</v>
      </c>
      <c r="H12" s="491">
        <v>2</v>
      </c>
      <c r="I12" s="260">
        <f t="shared" si="0"/>
        <v>3</v>
      </c>
      <c r="J12" s="259">
        <f>C12+D12+F12+G12+H12</f>
        <v>14</v>
      </c>
      <c r="K12" s="376">
        <v>259878</v>
      </c>
      <c r="L12" s="376">
        <v>2733</v>
      </c>
      <c r="M12" s="254">
        <v>36</v>
      </c>
      <c r="N12" s="254">
        <f t="shared" si="1"/>
        <v>262647</v>
      </c>
      <c r="O12" s="254">
        <v>0</v>
      </c>
      <c r="P12" s="254">
        <v>262647</v>
      </c>
      <c r="Q12" s="145">
        <f t="shared" si="2"/>
        <v>100</v>
      </c>
      <c r="R12" s="465">
        <v>4608</v>
      </c>
    </row>
    <row r="13" spans="1:18" ht="27.95" customHeight="1">
      <c r="A13" s="359"/>
      <c r="B13" s="450" t="s">
        <v>614</v>
      </c>
      <c r="C13" s="375">
        <v>1</v>
      </c>
      <c r="D13" s="375"/>
      <c r="E13" s="258"/>
      <c r="F13" s="259"/>
      <c r="G13" s="375">
        <v>3</v>
      </c>
      <c r="H13" s="491"/>
      <c r="I13" s="260">
        <f t="shared" si="0"/>
        <v>0</v>
      </c>
      <c r="J13" s="259">
        <f t="shared" si="3"/>
        <v>4</v>
      </c>
      <c r="K13" s="376">
        <v>88492</v>
      </c>
      <c r="L13" s="376"/>
      <c r="M13" s="254"/>
      <c r="N13" s="254">
        <f t="shared" si="1"/>
        <v>88492</v>
      </c>
      <c r="O13" s="254"/>
      <c r="P13" s="254">
        <v>88492</v>
      </c>
      <c r="Q13" s="145">
        <f t="shared" si="2"/>
        <v>100</v>
      </c>
      <c r="R13" s="465">
        <v>-4608</v>
      </c>
    </row>
    <row r="14" spans="1:18" ht="27.95" customHeight="1">
      <c r="A14" s="359"/>
      <c r="B14" s="450" t="s">
        <v>615</v>
      </c>
      <c r="C14" s="375">
        <v>1</v>
      </c>
      <c r="D14" s="375"/>
      <c r="E14" s="258"/>
      <c r="F14" s="259"/>
      <c r="G14" s="375">
        <v>3</v>
      </c>
      <c r="H14" s="491"/>
      <c r="I14" s="260">
        <f t="shared" si="0"/>
        <v>0</v>
      </c>
      <c r="J14" s="259">
        <f t="shared" si="3"/>
        <v>4</v>
      </c>
      <c r="K14" s="376">
        <v>30474</v>
      </c>
      <c r="L14" s="376"/>
      <c r="M14" s="254"/>
      <c r="N14" s="254">
        <f t="shared" si="1"/>
        <v>30474</v>
      </c>
      <c r="O14" s="254"/>
      <c r="P14" s="254">
        <v>30474</v>
      </c>
      <c r="Q14" s="145">
        <f t="shared" si="2"/>
        <v>100</v>
      </c>
      <c r="R14" s="465"/>
    </row>
    <row r="15" spans="1:18" ht="27.95" customHeight="1">
      <c r="A15" s="360"/>
      <c r="B15" s="450" t="s">
        <v>616</v>
      </c>
      <c r="C15" s="375">
        <v>1</v>
      </c>
      <c r="D15" s="375"/>
      <c r="E15" s="258"/>
      <c r="F15" s="259"/>
      <c r="G15" s="375"/>
      <c r="H15" s="491"/>
      <c r="I15" s="260">
        <f t="shared" si="0"/>
        <v>0</v>
      </c>
      <c r="J15" s="259">
        <f t="shared" si="3"/>
        <v>1</v>
      </c>
      <c r="K15" s="376">
        <v>33723</v>
      </c>
      <c r="L15" s="376"/>
      <c r="M15" s="254"/>
      <c r="N15" s="254">
        <f t="shared" si="1"/>
        <v>33723</v>
      </c>
      <c r="O15" s="254"/>
      <c r="P15" s="254">
        <v>33723</v>
      </c>
      <c r="Q15" s="145">
        <f t="shared" si="2"/>
        <v>100</v>
      </c>
      <c r="R15" s="465"/>
    </row>
    <row r="16" spans="1:18" ht="27.95" customHeight="1">
      <c r="A16" s="359" t="s">
        <v>444</v>
      </c>
      <c r="B16" s="450" t="s">
        <v>617</v>
      </c>
      <c r="C16" s="375">
        <v>2</v>
      </c>
      <c r="D16" s="375"/>
      <c r="E16" s="260"/>
      <c r="F16" s="259"/>
      <c r="G16" s="375">
        <v>2</v>
      </c>
      <c r="H16" s="491"/>
      <c r="I16" s="260">
        <f t="shared" si="0"/>
        <v>0</v>
      </c>
      <c r="J16" s="259">
        <f t="shared" si="3"/>
        <v>4</v>
      </c>
      <c r="K16" s="376">
        <v>38874</v>
      </c>
      <c r="L16" s="376"/>
      <c r="M16" s="254"/>
      <c r="N16" s="254">
        <f t="shared" si="1"/>
        <v>38874</v>
      </c>
      <c r="O16" s="254"/>
      <c r="P16" s="254">
        <v>39377</v>
      </c>
      <c r="Q16" s="145">
        <f t="shared" si="2"/>
        <v>98.722604566117283</v>
      </c>
      <c r="R16" s="465"/>
    </row>
    <row r="17" spans="1:18" ht="27.95" customHeight="1">
      <c r="A17" s="359"/>
      <c r="B17" s="450" t="s">
        <v>618</v>
      </c>
      <c r="C17" s="375">
        <v>1</v>
      </c>
      <c r="D17" s="375"/>
      <c r="E17" s="258"/>
      <c r="F17" s="259"/>
      <c r="G17" s="375">
        <v>5</v>
      </c>
      <c r="H17" s="491">
        <v>5</v>
      </c>
      <c r="I17" s="260">
        <f t="shared" si="0"/>
        <v>0</v>
      </c>
      <c r="J17" s="259">
        <f>C17+D17+F17+G17+H17</f>
        <v>11</v>
      </c>
      <c r="K17" s="376">
        <v>75366</v>
      </c>
      <c r="L17" s="376"/>
      <c r="M17" s="254"/>
      <c r="N17" s="254">
        <f t="shared" si="1"/>
        <v>75366</v>
      </c>
      <c r="O17" s="254"/>
      <c r="P17" s="254">
        <v>75406</v>
      </c>
      <c r="Q17" s="145">
        <f t="shared" si="2"/>
        <v>99.94695382330319</v>
      </c>
      <c r="R17" s="465">
        <v>78</v>
      </c>
    </row>
    <row r="18" spans="1:18" ht="27.95" customHeight="1">
      <c r="A18" s="359" t="s">
        <v>254</v>
      </c>
      <c r="B18" s="450" t="s">
        <v>619</v>
      </c>
      <c r="C18" s="375">
        <v>1</v>
      </c>
      <c r="D18" s="375"/>
      <c r="E18" s="258"/>
      <c r="F18" s="259"/>
      <c r="G18" s="375"/>
      <c r="H18" s="491">
        <v>1</v>
      </c>
      <c r="I18" s="260">
        <f t="shared" si="0"/>
        <v>0</v>
      </c>
      <c r="J18" s="259">
        <f t="shared" si="3"/>
        <v>2</v>
      </c>
      <c r="K18" s="376">
        <v>47811</v>
      </c>
      <c r="L18" s="376"/>
      <c r="M18" s="254"/>
      <c r="N18" s="254">
        <f t="shared" si="1"/>
        <v>47811</v>
      </c>
      <c r="O18" s="254"/>
      <c r="P18" s="254">
        <v>47811</v>
      </c>
      <c r="Q18" s="145">
        <f t="shared" si="2"/>
        <v>100</v>
      </c>
      <c r="R18" s="465">
        <v>-78</v>
      </c>
    </row>
    <row r="19" spans="1:18" ht="27.95" customHeight="1">
      <c r="A19" s="359"/>
      <c r="B19" s="450" t="s">
        <v>620</v>
      </c>
      <c r="C19" s="375">
        <v>1</v>
      </c>
      <c r="D19" s="375"/>
      <c r="E19" s="258"/>
      <c r="F19" s="259"/>
      <c r="G19" s="375"/>
      <c r="H19" s="491">
        <v>2</v>
      </c>
      <c r="I19" s="260">
        <f t="shared" si="0"/>
        <v>0</v>
      </c>
      <c r="J19" s="259">
        <f t="shared" si="3"/>
        <v>3</v>
      </c>
      <c r="K19" s="376">
        <v>42552</v>
      </c>
      <c r="L19" s="376"/>
      <c r="M19" s="254"/>
      <c r="N19" s="254">
        <f t="shared" si="1"/>
        <v>42552</v>
      </c>
      <c r="O19" s="254">
        <v>29</v>
      </c>
      <c r="P19" s="254">
        <v>43216</v>
      </c>
      <c r="Q19" s="145">
        <f t="shared" si="2"/>
        <v>98.463532025175866</v>
      </c>
      <c r="R19" s="465"/>
    </row>
    <row r="20" spans="1:18" ht="27.95" customHeight="1">
      <c r="A20" s="359"/>
      <c r="B20" s="450" t="s">
        <v>621</v>
      </c>
      <c r="C20" s="375">
        <v>1</v>
      </c>
      <c r="D20" s="375"/>
      <c r="E20" s="258"/>
      <c r="F20" s="259"/>
      <c r="G20" s="375">
        <v>5</v>
      </c>
      <c r="H20" s="491">
        <v>2</v>
      </c>
      <c r="I20" s="260">
        <f t="shared" si="0"/>
        <v>0</v>
      </c>
      <c r="J20" s="259">
        <f t="shared" si="3"/>
        <v>8</v>
      </c>
      <c r="K20" s="376">
        <v>40123</v>
      </c>
      <c r="L20" s="376"/>
      <c r="M20" s="254">
        <v>60</v>
      </c>
      <c r="N20" s="254">
        <f t="shared" si="1"/>
        <v>40183</v>
      </c>
      <c r="O20" s="254">
        <v>65</v>
      </c>
      <c r="P20" s="254">
        <v>40404</v>
      </c>
      <c r="Q20" s="145">
        <f t="shared" si="2"/>
        <v>99.453024453024454</v>
      </c>
      <c r="R20" s="465">
        <v>20</v>
      </c>
    </row>
    <row r="21" spans="1:18" ht="27.95" customHeight="1">
      <c r="A21" s="360"/>
      <c r="B21" s="450" t="s">
        <v>622</v>
      </c>
      <c r="C21" s="375">
        <v>1</v>
      </c>
      <c r="D21" s="375"/>
      <c r="E21" s="258"/>
      <c r="F21" s="259"/>
      <c r="G21" s="375"/>
      <c r="H21" s="491"/>
      <c r="I21" s="260">
        <f t="shared" si="0"/>
        <v>0</v>
      </c>
      <c r="J21" s="259">
        <f t="shared" si="3"/>
        <v>1</v>
      </c>
      <c r="K21" s="376">
        <v>19770</v>
      </c>
      <c r="L21" s="376"/>
      <c r="M21" s="254"/>
      <c r="N21" s="254">
        <f t="shared" si="1"/>
        <v>19770</v>
      </c>
      <c r="O21" s="254"/>
      <c r="P21" s="254">
        <v>19908</v>
      </c>
      <c r="Q21" s="145">
        <f t="shared" si="2"/>
        <v>99.306811332127793</v>
      </c>
      <c r="R21" s="465"/>
    </row>
    <row r="22" spans="1:18" ht="27.95" customHeight="1">
      <c r="A22" s="359" t="s">
        <v>445</v>
      </c>
      <c r="B22" s="450" t="s">
        <v>623</v>
      </c>
      <c r="C22" s="375">
        <v>1</v>
      </c>
      <c r="D22" s="375">
        <v>1</v>
      </c>
      <c r="E22" s="258"/>
      <c r="F22" s="259"/>
      <c r="G22" s="375"/>
      <c r="H22" s="491"/>
      <c r="I22" s="260">
        <f t="shared" si="0"/>
        <v>0</v>
      </c>
      <c r="J22" s="259">
        <f t="shared" si="3"/>
        <v>2</v>
      </c>
      <c r="K22" s="376">
        <v>11493</v>
      </c>
      <c r="L22" s="376"/>
      <c r="M22" s="254"/>
      <c r="N22" s="254">
        <f t="shared" si="1"/>
        <v>11493</v>
      </c>
      <c r="O22" s="254"/>
      <c r="P22" s="254">
        <v>11517</v>
      </c>
      <c r="Q22" s="145">
        <f t="shared" si="2"/>
        <v>99.791612399062259</v>
      </c>
      <c r="R22" s="465">
        <v>0</v>
      </c>
    </row>
    <row r="23" spans="1:18" ht="27.95" customHeight="1">
      <c r="A23" s="359"/>
      <c r="B23" s="450" t="s">
        <v>624</v>
      </c>
      <c r="C23" s="375">
        <v>1</v>
      </c>
      <c r="D23" s="375"/>
      <c r="E23" s="258"/>
      <c r="F23" s="259"/>
      <c r="G23" s="375">
        <v>1</v>
      </c>
      <c r="H23" s="491"/>
      <c r="I23" s="260">
        <f t="shared" si="0"/>
        <v>0</v>
      </c>
      <c r="J23" s="259">
        <f t="shared" si="3"/>
        <v>2</v>
      </c>
      <c r="K23" s="376">
        <v>19314</v>
      </c>
      <c r="L23" s="376"/>
      <c r="M23" s="254"/>
      <c r="N23" s="254">
        <f t="shared" si="1"/>
        <v>19314</v>
      </c>
      <c r="O23" s="254"/>
      <c r="P23" s="254">
        <v>19411</v>
      </c>
      <c r="Q23" s="145">
        <f t="shared" si="2"/>
        <v>99.500283344495386</v>
      </c>
      <c r="R23" s="465"/>
    </row>
    <row r="24" spans="1:18" ht="27.95" customHeight="1">
      <c r="A24" s="359"/>
      <c r="B24" s="450" t="s">
        <v>625</v>
      </c>
      <c r="C24" s="375">
        <v>1</v>
      </c>
      <c r="D24" s="375"/>
      <c r="E24" s="260"/>
      <c r="F24" s="259"/>
      <c r="G24" s="375"/>
      <c r="H24" s="491">
        <v>2</v>
      </c>
      <c r="I24" s="260">
        <f t="shared" si="0"/>
        <v>0</v>
      </c>
      <c r="J24" s="259">
        <f t="shared" si="3"/>
        <v>3</v>
      </c>
      <c r="K24" s="376">
        <v>10842</v>
      </c>
      <c r="L24" s="376"/>
      <c r="M24" s="254"/>
      <c r="N24" s="254">
        <f t="shared" si="1"/>
        <v>10842</v>
      </c>
      <c r="O24" s="254"/>
      <c r="P24" s="254">
        <v>10881</v>
      </c>
      <c r="Q24" s="145">
        <f t="shared" si="2"/>
        <v>99.641577060931894</v>
      </c>
      <c r="R24" s="465"/>
    </row>
    <row r="25" spans="1:18" ht="27.95" customHeight="1">
      <c r="A25" s="358" t="s">
        <v>446</v>
      </c>
      <c r="B25" s="450" t="s">
        <v>629</v>
      </c>
      <c r="C25" s="375">
        <v>1</v>
      </c>
      <c r="D25" s="375"/>
      <c r="E25" s="258"/>
      <c r="F25" s="259"/>
      <c r="G25" s="375">
        <v>2</v>
      </c>
      <c r="H25" s="491"/>
      <c r="I25" s="260">
        <f t="shared" si="0"/>
        <v>0</v>
      </c>
      <c r="J25" s="259">
        <f t="shared" si="3"/>
        <v>3</v>
      </c>
      <c r="K25" s="376">
        <v>75109</v>
      </c>
      <c r="L25" s="376"/>
      <c r="M25" s="254"/>
      <c r="N25" s="254">
        <f t="shared" si="1"/>
        <v>75109</v>
      </c>
      <c r="O25" s="254"/>
      <c r="P25" s="254">
        <v>75162</v>
      </c>
      <c r="Q25" s="145">
        <f t="shared" si="2"/>
        <v>99.929485644341554</v>
      </c>
      <c r="R25" s="465">
        <v>0</v>
      </c>
    </row>
    <row r="26" spans="1:18" ht="27.95" customHeight="1">
      <c r="A26" s="359"/>
      <c r="B26" s="450" t="s">
        <v>628</v>
      </c>
      <c r="C26" s="375">
        <v>1</v>
      </c>
      <c r="D26" s="375"/>
      <c r="E26" s="260">
        <v>1</v>
      </c>
      <c r="F26" s="259">
        <v>1</v>
      </c>
      <c r="G26" s="375">
        <v>5</v>
      </c>
      <c r="H26" s="491"/>
      <c r="I26" s="260">
        <f t="shared" si="0"/>
        <v>1</v>
      </c>
      <c r="J26" s="259">
        <f t="shared" si="3"/>
        <v>7</v>
      </c>
      <c r="K26" s="376">
        <v>34555</v>
      </c>
      <c r="L26" s="376">
        <v>229</v>
      </c>
      <c r="M26" s="254">
        <v>206</v>
      </c>
      <c r="N26" s="254">
        <f t="shared" si="1"/>
        <v>34990</v>
      </c>
      <c r="O26" s="254"/>
      <c r="P26" s="254">
        <v>35269</v>
      </c>
      <c r="Q26" s="145">
        <f t="shared" si="2"/>
        <v>99.208937026850776</v>
      </c>
      <c r="R26" s="465"/>
    </row>
    <row r="27" spans="1:18" ht="27.95" customHeight="1">
      <c r="A27" s="359"/>
      <c r="B27" s="450" t="s">
        <v>630</v>
      </c>
      <c r="C27" s="375">
        <v>1</v>
      </c>
      <c r="D27" s="375"/>
      <c r="E27" s="258"/>
      <c r="F27" s="259"/>
      <c r="G27" s="375"/>
      <c r="H27" s="491"/>
      <c r="I27" s="260">
        <f t="shared" si="0"/>
        <v>0</v>
      </c>
      <c r="J27" s="259">
        <f t="shared" si="3"/>
        <v>1</v>
      </c>
      <c r="K27" s="376">
        <v>33141</v>
      </c>
      <c r="L27" s="376"/>
      <c r="M27" s="254"/>
      <c r="N27" s="254">
        <f t="shared" si="1"/>
        <v>33141</v>
      </c>
      <c r="O27" s="254"/>
      <c r="P27" s="254">
        <v>33461</v>
      </c>
      <c r="Q27" s="145">
        <f t="shared" si="2"/>
        <v>99.043662771584835</v>
      </c>
      <c r="R27" s="465"/>
    </row>
    <row r="28" spans="1:18" ht="27.95" customHeight="1">
      <c r="A28" s="67"/>
      <c r="B28" s="450" t="s">
        <v>632</v>
      </c>
      <c r="C28" s="375">
        <v>1</v>
      </c>
      <c r="D28" s="375"/>
      <c r="E28" s="260"/>
      <c r="F28" s="259">
        <v>6</v>
      </c>
      <c r="G28" s="375"/>
      <c r="H28" s="491"/>
      <c r="I28" s="260">
        <f t="shared" si="0"/>
        <v>0</v>
      </c>
      <c r="J28" s="259">
        <f t="shared" si="3"/>
        <v>7</v>
      </c>
      <c r="K28" s="376">
        <v>3691</v>
      </c>
      <c r="L28" s="376">
        <v>12227</v>
      </c>
      <c r="M28" s="254"/>
      <c r="N28" s="254">
        <f t="shared" si="1"/>
        <v>15918</v>
      </c>
      <c r="O28" s="254"/>
      <c r="P28" s="254">
        <v>16118</v>
      </c>
      <c r="Q28" s="145">
        <f t="shared" si="2"/>
        <v>98.759151259461476</v>
      </c>
      <c r="R28" s="465"/>
    </row>
    <row r="29" spans="1:18" ht="27.95" customHeight="1">
      <c r="A29" s="67"/>
      <c r="B29" s="450" t="s">
        <v>626</v>
      </c>
      <c r="C29" s="375">
        <v>1</v>
      </c>
      <c r="D29" s="375"/>
      <c r="E29" s="258"/>
      <c r="F29" s="259"/>
      <c r="G29" s="375">
        <v>1</v>
      </c>
      <c r="H29" s="491"/>
      <c r="I29" s="260">
        <f t="shared" si="0"/>
        <v>0</v>
      </c>
      <c r="J29" s="259">
        <f t="shared" si="3"/>
        <v>2</v>
      </c>
      <c r="K29" s="376">
        <v>29164</v>
      </c>
      <c r="L29" s="376"/>
      <c r="M29" s="254"/>
      <c r="N29" s="254">
        <f t="shared" si="1"/>
        <v>29164</v>
      </c>
      <c r="O29" s="254"/>
      <c r="P29" s="254">
        <v>29164</v>
      </c>
      <c r="Q29" s="145">
        <f t="shared" si="2"/>
        <v>100</v>
      </c>
      <c r="R29" s="465"/>
    </row>
    <row r="30" spans="1:18" ht="27.95" customHeight="1">
      <c r="A30" s="359" t="s">
        <v>179</v>
      </c>
      <c r="B30" s="450" t="s">
        <v>627</v>
      </c>
      <c r="C30" s="375">
        <v>1</v>
      </c>
      <c r="D30" s="375"/>
      <c r="E30" s="258"/>
      <c r="F30" s="259"/>
      <c r="G30" s="375"/>
      <c r="H30" s="491"/>
      <c r="I30" s="260">
        <f t="shared" si="0"/>
        <v>0</v>
      </c>
      <c r="J30" s="259">
        <f t="shared" si="3"/>
        <v>1</v>
      </c>
      <c r="K30" s="376">
        <v>46471</v>
      </c>
      <c r="L30" s="376"/>
      <c r="M30" s="254"/>
      <c r="N30" s="254">
        <f t="shared" si="1"/>
        <v>46471</v>
      </c>
      <c r="O30" s="254"/>
      <c r="P30" s="254">
        <v>46471</v>
      </c>
      <c r="Q30" s="145">
        <f t="shared" si="2"/>
        <v>100</v>
      </c>
      <c r="R30" s="465">
        <v>0</v>
      </c>
    </row>
    <row r="31" spans="1:18" ht="27.95" customHeight="1">
      <c r="A31" s="360"/>
      <c r="B31" s="450" t="s">
        <v>631</v>
      </c>
      <c r="C31" s="375">
        <v>2</v>
      </c>
      <c r="D31" s="375">
        <v>1</v>
      </c>
      <c r="E31" s="260"/>
      <c r="F31" s="259"/>
      <c r="G31" s="375">
        <v>1</v>
      </c>
      <c r="H31" s="491">
        <v>4</v>
      </c>
      <c r="I31" s="260">
        <f t="shared" si="0"/>
        <v>0</v>
      </c>
      <c r="J31" s="259">
        <f t="shared" si="3"/>
        <v>8</v>
      </c>
      <c r="K31" s="376">
        <v>14084</v>
      </c>
      <c r="L31" s="376"/>
      <c r="M31" s="254"/>
      <c r="N31" s="254">
        <f t="shared" si="1"/>
        <v>14084</v>
      </c>
      <c r="O31" s="254">
        <v>48</v>
      </c>
      <c r="P31" s="254">
        <v>14273</v>
      </c>
      <c r="Q31" s="145">
        <f t="shared" si="2"/>
        <v>98.675821481118192</v>
      </c>
      <c r="R31" s="465"/>
    </row>
    <row r="32" spans="1:18" ht="27.95" customHeight="1">
      <c r="A32" s="359" t="s">
        <v>589</v>
      </c>
      <c r="B32" s="450" t="s">
        <v>633</v>
      </c>
      <c r="C32" s="375">
        <v>1</v>
      </c>
      <c r="D32" s="375"/>
      <c r="E32" s="260"/>
      <c r="F32" s="259"/>
      <c r="G32" s="375">
        <v>2</v>
      </c>
      <c r="H32" s="491"/>
      <c r="I32" s="260">
        <f t="shared" si="0"/>
        <v>0</v>
      </c>
      <c r="J32" s="259">
        <f t="shared" si="3"/>
        <v>3</v>
      </c>
      <c r="K32" s="376">
        <v>78631</v>
      </c>
      <c r="L32" s="376"/>
      <c r="M32" s="254"/>
      <c r="N32" s="254">
        <f t="shared" si="1"/>
        <v>78631</v>
      </c>
      <c r="O32" s="254"/>
      <c r="P32" s="254">
        <v>78656</v>
      </c>
      <c r="Q32" s="145">
        <f t="shared" si="2"/>
        <v>99.968216029292108</v>
      </c>
      <c r="R32" s="465"/>
    </row>
    <row r="33" spans="1:20" ht="27.95" customHeight="1">
      <c r="A33" s="359" t="s">
        <v>255</v>
      </c>
      <c r="B33" s="450" t="s">
        <v>636</v>
      </c>
      <c r="C33" s="375">
        <v>1</v>
      </c>
      <c r="D33" s="375"/>
      <c r="E33" s="260"/>
      <c r="F33" s="259"/>
      <c r="G33" s="375">
        <v>1</v>
      </c>
      <c r="H33" s="491">
        <v>1</v>
      </c>
      <c r="I33" s="260">
        <f t="shared" si="0"/>
        <v>0</v>
      </c>
      <c r="J33" s="259">
        <f>C33+D33+F33+G33+H33</f>
        <v>3</v>
      </c>
      <c r="K33" s="376">
        <v>16449</v>
      </c>
      <c r="L33" s="376"/>
      <c r="M33" s="254">
        <v>0</v>
      </c>
      <c r="N33" s="254">
        <f t="shared" si="1"/>
        <v>16449</v>
      </c>
      <c r="O33" s="254"/>
      <c r="P33" s="254">
        <v>16515</v>
      </c>
      <c r="Q33" s="145">
        <f t="shared" si="2"/>
        <v>99.600363306085384</v>
      </c>
      <c r="R33" s="465">
        <v>0</v>
      </c>
    </row>
    <row r="34" spans="1:20" ht="27.95" customHeight="1">
      <c r="A34" s="359" t="s">
        <v>193</v>
      </c>
      <c r="B34" s="450" t="s">
        <v>637</v>
      </c>
      <c r="C34" s="375">
        <v>1</v>
      </c>
      <c r="D34" s="375"/>
      <c r="E34" s="260"/>
      <c r="F34" s="259"/>
      <c r="G34" s="375">
        <v>0</v>
      </c>
      <c r="H34" s="491"/>
      <c r="I34" s="260">
        <f t="shared" si="0"/>
        <v>0</v>
      </c>
      <c r="J34" s="259">
        <f t="shared" si="3"/>
        <v>1</v>
      </c>
      <c r="K34" s="376">
        <v>13747</v>
      </c>
      <c r="L34" s="376"/>
      <c r="M34" s="254"/>
      <c r="N34" s="254">
        <f t="shared" si="1"/>
        <v>13747</v>
      </c>
      <c r="O34" s="254"/>
      <c r="P34" s="254">
        <v>13762</v>
      </c>
      <c r="Q34" s="145">
        <f t="shared" si="2"/>
        <v>99.89100421450371</v>
      </c>
      <c r="R34" s="466"/>
    </row>
    <row r="35" spans="1:20" ht="27.95" customHeight="1">
      <c r="A35" s="359" t="s">
        <v>176</v>
      </c>
      <c r="B35" s="450" t="s">
        <v>634</v>
      </c>
      <c r="C35" s="375">
        <v>1</v>
      </c>
      <c r="D35" s="375"/>
      <c r="E35" s="260"/>
      <c r="F35" s="259"/>
      <c r="G35" s="375">
        <v>1</v>
      </c>
      <c r="H35" s="491">
        <v>1</v>
      </c>
      <c r="I35" s="260">
        <f t="shared" si="0"/>
        <v>0</v>
      </c>
      <c r="J35" s="259">
        <f t="shared" si="3"/>
        <v>3</v>
      </c>
      <c r="K35" s="376">
        <v>22575</v>
      </c>
      <c r="L35" s="376"/>
      <c r="M35" s="254">
        <v>0</v>
      </c>
      <c r="N35" s="254">
        <f t="shared" si="1"/>
        <v>22575</v>
      </c>
      <c r="O35" s="254">
        <v>0</v>
      </c>
      <c r="P35" s="254">
        <v>22580</v>
      </c>
      <c r="Q35" s="145">
        <f t="shared" si="2"/>
        <v>99.977856510186001</v>
      </c>
      <c r="R35" s="465"/>
      <c r="T35" s="351">
        <f>SUM(J6:J46)</f>
        <v>304</v>
      </c>
    </row>
    <row r="36" spans="1:20" ht="27.95" customHeight="1">
      <c r="A36" s="359" t="s">
        <v>256</v>
      </c>
      <c r="B36" s="450" t="s">
        <v>635</v>
      </c>
      <c r="C36" s="375">
        <v>1</v>
      </c>
      <c r="D36" s="375"/>
      <c r="E36" s="258"/>
      <c r="F36" s="259"/>
      <c r="G36" s="375">
        <v>3</v>
      </c>
      <c r="H36" s="491">
        <v>3</v>
      </c>
      <c r="I36" s="260">
        <f t="shared" si="0"/>
        <v>0</v>
      </c>
      <c r="J36" s="259">
        <f t="shared" si="3"/>
        <v>7</v>
      </c>
      <c r="K36" s="376">
        <v>29076</v>
      </c>
      <c r="L36" s="376"/>
      <c r="M36" s="254">
        <v>27</v>
      </c>
      <c r="N36" s="254">
        <f t="shared" si="1"/>
        <v>29103</v>
      </c>
      <c r="O36" s="254">
        <v>60</v>
      </c>
      <c r="P36" s="254">
        <v>29438</v>
      </c>
      <c r="Q36" s="145">
        <f t="shared" si="2"/>
        <v>98.862015082546378</v>
      </c>
      <c r="R36" s="465">
        <v>0</v>
      </c>
    </row>
    <row r="37" spans="1:20" ht="27.95" customHeight="1">
      <c r="A37" s="358" t="s">
        <v>590</v>
      </c>
      <c r="B37" s="450" t="s">
        <v>638</v>
      </c>
      <c r="C37" s="375">
        <v>1</v>
      </c>
      <c r="D37" s="375"/>
      <c r="E37" s="258"/>
      <c r="F37" s="259"/>
      <c r="G37" s="375">
        <v>2</v>
      </c>
      <c r="H37" s="491">
        <v>4</v>
      </c>
      <c r="I37" s="260">
        <f t="shared" si="0"/>
        <v>0</v>
      </c>
      <c r="J37" s="259">
        <f t="shared" si="3"/>
        <v>7</v>
      </c>
      <c r="K37" s="376">
        <v>40121</v>
      </c>
      <c r="L37" s="376"/>
      <c r="M37" s="254"/>
      <c r="N37" s="254">
        <f t="shared" si="1"/>
        <v>40121</v>
      </c>
      <c r="O37" s="254"/>
      <c r="P37" s="254">
        <v>40121</v>
      </c>
      <c r="Q37" s="145">
        <f>(N37)/P37*100</f>
        <v>100</v>
      </c>
      <c r="R37" s="465">
        <v>-20</v>
      </c>
    </row>
    <row r="38" spans="1:20" ht="27.95" customHeight="1">
      <c r="A38" s="359" t="s">
        <v>202</v>
      </c>
      <c r="B38" s="450" t="s">
        <v>639</v>
      </c>
      <c r="C38" s="375">
        <v>3</v>
      </c>
      <c r="D38" s="375"/>
      <c r="E38" s="258"/>
      <c r="F38" s="259">
        <v>0</v>
      </c>
      <c r="G38" s="375">
        <v>1</v>
      </c>
      <c r="H38" s="491">
        <v>3</v>
      </c>
      <c r="I38" s="260">
        <f t="shared" si="0"/>
        <v>0</v>
      </c>
      <c r="J38" s="259">
        <f t="shared" si="3"/>
        <v>7</v>
      </c>
      <c r="K38" s="376">
        <v>61719</v>
      </c>
      <c r="L38" s="376"/>
      <c r="M38" s="254">
        <v>37</v>
      </c>
      <c r="N38" s="254">
        <f t="shared" si="1"/>
        <v>61756</v>
      </c>
      <c r="O38" s="254">
        <v>0</v>
      </c>
      <c r="P38" s="254">
        <v>62093</v>
      </c>
      <c r="Q38" s="145">
        <f t="shared" si="2"/>
        <v>99.457265714331726</v>
      </c>
      <c r="R38" s="465"/>
    </row>
    <row r="39" spans="1:20" ht="27.95" customHeight="1">
      <c r="A39" s="358" t="s">
        <v>591</v>
      </c>
      <c r="B39" s="450" t="s">
        <v>640</v>
      </c>
      <c r="C39" s="375" t="s">
        <v>678</v>
      </c>
      <c r="D39" s="375"/>
      <c r="E39" s="260"/>
      <c r="F39" s="259"/>
      <c r="G39" s="375">
        <v>4</v>
      </c>
      <c r="H39" s="491">
        <v>1</v>
      </c>
      <c r="I39" s="260">
        <f t="shared" si="0"/>
        <v>0</v>
      </c>
      <c r="J39" s="259">
        <f>D39+F39+G39+H39</f>
        <v>5</v>
      </c>
      <c r="K39" s="376">
        <v>41837</v>
      </c>
      <c r="L39" s="376"/>
      <c r="M39" s="254">
        <v>0</v>
      </c>
      <c r="N39" s="254">
        <f>SUM(K39:M39)</f>
        <v>41837</v>
      </c>
      <c r="O39" s="254"/>
      <c r="P39" s="254">
        <v>41886</v>
      </c>
      <c r="Q39" s="145">
        <f t="shared" si="2"/>
        <v>99.883015804803506</v>
      </c>
      <c r="R39" s="465"/>
    </row>
    <row r="40" spans="1:20" ht="27.95" customHeight="1">
      <c r="A40" s="67"/>
      <c r="B40" s="450" t="s">
        <v>642</v>
      </c>
      <c r="C40" s="375" t="s">
        <v>679</v>
      </c>
      <c r="D40" s="375"/>
      <c r="E40" s="260"/>
      <c r="F40" s="259"/>
      <c r="G40" s="375">
        <v>5</v>
      </c>
      <c r="H40" s="491"/>
      <c r="I40" s="260">
        <f t="shared" si="0"/>
        <v>0</v>
      </c>
      <c r="J40" s="259">
        <f>D40+F40+G40+H40</f>
        <v>5</v>
      </c>
      <c r="K40" s="376">
        <v>40913</v>
      </c>
      <c r="L40" s="376"/>
      <c r="M40" s="254"/>
      <c r="N40" s="254">
        <f t="shared" si="1"/>
        <v>40913</v>
      </c>
      <c r="O40" s="254"/>
      <c r="P40" s="254">
        <v>41783</v>
      </c>
      <c r="Q40" s="145">
        <f t="shared" si="2"/>
        <v>97.917813464806258</v>
      </c>
      <c r="R40" s="465">
        <v>0</v>
      </c>
    </row>
    <row r="41" spans="1:20" ht="27.95" customHeight="1">
      <c r="A41" s="360" t="s">
        <v>179</v>
      </c>
      <c r="B41" s="450" t="s">
        <v>641</v>
      </c>
      <c r="C41" s="375">
        <v>1</v>
      </c>
      <c r="D41" s="375"/>
      <c r="E41" s="258"/>
      <c r="F41" s="259"/>
      <c r="G41" s="375">
        <v>3</v>
      </c>
      <c r="H41" s="491">
        <v>2</v>
      </c>
      <c r="I41" s="260">
        <f t="shared" si="0"/>
        <v>0</v>
      </c>
      <c r="J41" s="259">
        <f t="shared" si="3"/>
        <v>6</v>
      </c>
      <c r="K41" s="376">
        <v>44738</v>
      </c>
      <c r="L41" s="376"/>
      <c r="M41" s="254"/>
      <c r="N41" s="254">
        <f t="shared" si="1"/>
        <v>44738</v>
      </c>
      <c r="O41" s="254"/>
      <c r="P41" s="254">
        <v>44823</v>
      </c>
      <c r="Q41" s="145">
        <f t="shared" si="2"/>
        <v>99.810365214287316</v>
      </c>
      <c r="R41" s="465"/>
    </row>
    <row r="42" spans="1:20" ht="27.95" customHeight="1">
      <c r="A42" s="359"/>
      <c r="B42" s="450" t="s">
        <v>570</v>
      </c>
      <c r="C42" s="375">
        <v>2</v>
      </c>
      <c r="D42" s="375">
        <v>2</v>
      </c>
      <c r="E42" s="260">
        <v>6</v>
      </c>
      <c r="F42" s="259">
        <v>6</v>
      </c>
      <c r="G42" s="375">
        <v>48</v>
      </c>
      <c r="H42" s="491">
        <v>15</v>
      </c>
      <c r="I42" s="260">
        <f t="shared" si="0"/>
        <v>6</v>
      </c>
      <c r="J42" s="259">
        <f>C42+D42+F42+G42+H42</f>
        <v>73</v>
      </c>
      <c r="K42" s="376">
        <v>1519586</v>
      </c>
      <c r="L42" s="376">
        <v>1284</v>
      </c>
      <c r="M42" s="254">
        <v>1353</v>
      </c>
      <c r="N42" s="254">
        <f t="shared" si="1"/>
        <v>1522223</v>
      </c>
      <c r="O42" s="254">
        <v>60</v>
      </c>
      <c r="P42" s="254">
        <v>1522635</v>
      </c>
      <c r="Q42" s="145">
        <f t="shared" si="2"/>
        <v>99.97294164392649</v>
      </c>
      <c r="R42" s="466"/>
    </row>
    <row r="43" spans="1:20" ht="27.95" customHeight="1">
      <c r="A43" s="359" t="s">
        <v>177</v>
      </c>
      <c r="B43" s="450" t="s">
        <v>484</v>
      </c>
      <c r="C43" s="375">
        <v>1</v>
      </c>
      <c r="D43" s="375"/>
      <c r="E43" s="258"/>
      <c r="F43" s="259"/>
      <c r="G43" s="375">
        <v>18</v>
      </c>
      <c r="H43" s="491">
        <v>10</v>
      </c>
      <c r="I43" s="260">
        <f t="shared" si="0"/>
        <v>0</v>
      </c>
      <c r="J43" s="259">
        <f t="shared" si="3"/>
        <v>29</v>
      </c>
      <c r="K43" s="376">
        <v>528363</v>
      </c>
      <c r="L43" s="376"/>
      <c r="M43" s="254">
        <v>271</v>
      </c>
      <c r="N43" s="254">
        <f t="shared" si="1"/>
        <v>528634</v>
      </c>
      <c r="O43" s="254">
        <v>93</v>
      </c>
      <c r="P43" s="254">
        <v>530309</v>
      </c>
      <c r="Q43" s="145">
        <f t="shared" si="2"/>
        <v>99.684146412751801</v>
      </c>
      <c r="R43" s="465"/>
    </row>
    <row r="44" spans="1:20" ht="27.95" customHeight="1">
      <c r="A44" s="359" t="s">
        <v>178</v>
      </c>
      <c r="B44" s="450" t="s">
        <v>643</v>
      </c>
      <c r="C44" s="375">
        <v>1</v>
      </c>
      <c r="D44" s="375"/>
      <c r="E44" s="258"/>
      <c r="F44" s="259">
        <v>0</v>
      </c>
      <c r="G44" s="375">
        <v>3</v>
      </c>
      <c r="H44" s="491">
        <v>1</v>
      </c>
      <c r="I44" s="260">
        <f t="shared" si="0"/>
        <v>0</v>
      </c>
      <c r="J44" s="259">
        <f t="shared" si="3"/>
        <v>5</v>
      </c>
      <c r="K44" s="376">
        <v>451179</v>
      </c>
      <c r="L44" s="376">
        <v>0</v>
      </c>
      <c r="M44" s="254"/>
      <c r="N44" s="254">
        <f t="shared" si="1"/>
        <v>451179</v>
      </c>
      <c r="O44" s="254"/>
      <c r="P44" s="254">
        <v>451179</v>
      </c>
      <c r="Q44" s="145">
        <f t="shared" si="2"/>
        <v>100</v>
      </c>
      <c r="R44" s="467"/>
    </row>
    <row r="45" spans="1:20" ht="27.95" customHeight="1">
      <c r="A45" s="632"/>
      <c r="B45" s="608" t="s">
        <v>360</v>
      </c>
      <c r="C45" s="377">
        <v>1</v>
      </c>
      <c r="D45" s="377"/>
      <c r="E45" s="261"/>
      <c r="F45" s="378"/>
      <c r="G45" s="375">
        <v>10</v>
      </c>
      <c r="H45" s="492"/>
      <c r="I45" s="260">
        <v>0</v>
      </c>
      <c r="J45" s="259">
        <v>11</v>
      </c>
      <c r="K45" s="376">
        <v>298376</v>
      </c>
      <c r="L45" s="376"/>
      <c r="M45" s="254"/>
      <c r="N45" s="254">
        <v>298376</v>
      </c>
      <c r="O45" s="254"/>
      <c r="P45" s="254">
        <v>298399</v>
      </c>
      <c r="Q45" s="609">
        <v>99.992292199370638</v>
      </c>
      <c r="R45" s="467"/>
    </row>
    <row r="46" spans="1:20" ht="27.95" customHeight="1" thickBot="1">
      <c r="A46" s="607"/>
      <c r="B46" s="608" t="s">
        <v>389</v>
      </c>
      <c r="C46" s="377">
        <v>1</v>
      </c>
      <c r="D46" s="377"/>
      <c r="E46" s="261"/>
      <c r="F46" s="378"/>
      <c r="G46" s="377">
        <v>23</v>
      </c>
      <c r="H46" s="492">
        <v>3</v>
      </c>
      <c r="I46" s="635">
        <f t="shared" ref="I46" si="4">E46</f>
        <v>0</v>
      </c>
      <c r="J46" s="378">
        <f>C46+D46+F46+G46+H46</f>
        <v>27</v>
      </c>
      <c r="K46" s="636">
        <v>486559</v>
      </c>
      <c r="L46" s="636"/>
      <c r="M46" s="637">
        <v>98</v>
      </c>
      <c r="N46" s="637">
        <f>SUM(K46:M46)</f>
        <v>486657</v>
      </c>
      <c r="O46" s="637"/>
      <c r="P46" s="637">
        <v>486767</v>
      </c>
      <c r="Q46" s="609">
        <f t="shared" ref="Q46" si="5">(N46)/P46*100</f>
        <v>99.977401919193369</v>
      </c>
      <c r="R46" s="638"/>
    </row>
    <row r="47" spans="1:20" ht="27.95" customHeight="1" thickTop="1">
      <c r="A47" s="28" t="s">
        <v>486</v>
      </c>
      <c r="B47" s="28" t="s">
        <v>1435</v>
      </c>
      <c r="C47" s="262">
        <f t="shared" ref="C47:I47" si="6">SUM(C6:C46)</f>
        <v>44</v>
      </c>
      <c r="D47" s="262">
        <f t="shared" si="6"/>
        <v>4</v>
      </c>
      <c r="E47" s="263">
        <f t="shared" si="6"/>
        <v>10</v>
      </c>
      <c r="F47" s="264">
        <f t="shared" si="6"/>
        <v>16</v>
      </c>
      <c r="G47" s="262">
        <f t="shared" si="6"/>
        <v>172</v>
      </c>
      <c r="H47" s="262">
        <f t="shared" si="6"/>
        <v>68</v>
      </c>
      <c r="I47" s="263">
        <f t="shared" si="6"/>
        <v>10</v>
      </c>
      <c r="J47" s="264">
        <f>C47+D47+F47+G47+H47</f>
        <v>304</v>
      </c>
      <c r="K47" s="255">
        <f>SUM(K6:K46)</f>
        <v>5439344</v>
      </c>
      <c r="L47" s="255">
        <f>SUM(L6:L46)</f>
        <v>16473</v>
      </c>
      <c r="M47" s="255">
        <f>SUM(M6:M46)</f>
        <v>2345</v>
      </c>
      <c r="N47" s="256">
        <f>SUM(K47:M47)</f>
        <v>5458162</v>
      </c>
      <c r="O47" s="255">
        <f>SUM(O6:O46)</f>
        <v>355</v>
      </c>
      <c r="P47" s="255">
        <f>SUM(P6:P46)</f>
        <v>5466183</v>
      </c>
      <c r="Q47" s="639">
        <f t="shared" si="2"/>
        <v>99.853261407457452</v>
      </c>
      <c r="R47" s="257">
        <f>SUM(R6:R46)</f>
        <v>0</v>
      </c>
    </row>
    <row r="48" spans="1:20" ht="27.95" customHeight="1">
      <c r="B48" s="66" t="s">
        <v>835</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59055118110236227" right="0.59055118110236227" top="0.98425196850393704" bottom="0.78740157480314965" header="0.47244094488188981" footer="0.39370078740157483"/>
  <pageSetup paperSize="9" scale="53" orientation="portrait" r:id="rId1"/>
  <headerFooter scaleWithDoc="0" alignWithMargins="0">
    <oddFooter>&amp;C- 6 -</oddFooter>
  </headerFooter>
  <ignoredErrors>
    <ignoredError sqref="J47"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50"/>
  <sheetViews>
    <sheetView showZeros="0" view="pageBreakPreview" zoomScale="75" zoomScaleNormal="75" zoomScaleSheetLayoutView="75" workbookViewId="0">
      <pane xSplit="2" ySplit="6" topLeftCell="L40" activePane="bottomRight" state="frozen"/>
      <selection activeCell="H20" sqref="H20"/>
      <selection pane="topRight" activeCell="H20" sqref="H20"/>
      <selection pane="bottomLeft" activeCell="H20" sqref="H20"/>
      <selection pane="bottomRight" activeCell="G48" sqref="G48"/>
    </sheetView>
  </sheetViews>
  <sheetFormatPr defaultColWidth="9" defaultRowHeight="18" customHeight="1"/>
  <cols>
    <col min="1" max="1" width="9" style="26" hidden="1" customWidth="1"/>
    <col min="2" max="2" width="11" style="27" bestFit="1" customWidth="1"/>
    <col min="3" max="3" width="10.875" style="26" customWidth="1"/>
    <col min="4" max="4" width="7.125" style="26" customWidth="1"/>
    <col min="5" max="5" width="10.625" style="26" customWidth="1"/>
    <col min="6" max="7" width="10.375" style="26" customWidth="1"/>
    <col min="8" max="8" width="4.625" style="29" customWidth="1"/>
    <col min="9" max="9" width="5.25" style="29" customWidth="1"/>
    <col min="10" max="10" width="9.625" style="26" customWidth="1"/>
    <col min="11" max="11" width="10.625" style="26" customWidth="1"/>
    <col min="12" max="13" width="4.625" style="29" customWidth="1"/>
    <col min="14" max="14" width="9.625" style="26" customWidth="1"/>
    <col min="15" max="15" width="10.625" style="26" customWidth="1"/>
    <col min="16" max="16" width="4.625" style="26" customWidth="1"/>
    <col min="17" max="17" width="10.625" style="26" customWidth="1"/>
    <col min="18" max="18" width="9.625" style="26" customWidth="1"/>
    <col min="19" max="19" width="5.125" style="26" customWidth="1"/>
    <col min="20" max="20" width="10.625" style="26" customWidth="1"/>
    <col min="21" max="21" width="9.625" style="26" customWidth="1"/>
    <col min="22" max="22" width="5.25" style="29" customWidth="1"/>
    <col min="23" max="23" width="5.25" style="237" customWidth="1"/>
    <col min="24" max="25" width="10.625" style="26" customWidth="1"/>
    <col min="26" max="26" width="10.125" style="26" customWidth="1"/>
    <col min="27" max="27" width="9" style="238" customWidth="1"/>
    <col min="28" max="28" width="5.125" style="26" bestFit="1" customWidth="1"/>
    <col min="29" max="29" width="7.625" style="26" customWidth="1"/>
    <col min="30" max="30" width="5.125" style="26" bestFit="1" customWidth="1"/>
    <col min="31" max="31" width="5.5" style="26" bestFit="1" customWidth="1"/>
    <col min="32" max="16384" width="9" style="26"/>
  </cols>
  <sheetData>
    <row r="1" spans="1:31 16384:16384" s="24" customFormat="1" ht="18.75">
      <c r="B1" s="741" t="s">
        <v>644</v>
      </c>
      <c r="C1" s="742"/>
      <c r="D1" s="742"/>
      <c r="E1" s="742"/>
      <c r="F1" s="742"/>
      <c r="G1" s="742"/>
      <c r="H1" s="742"/>
      <c r="I1" s="742"/>
      <c r="J1" s="742"/>
      <c r="K1" s="742"/>
      <c r="L1" s="25"/>
      <c r="M1" s="25"/>
      <c r="V1" s="25"/>
      <c r="W1" s="235"/>
      <c r="AA1" s="236"/>
    </row>
    <row r="2" spans="1:31 16384:16384" ht="18.95" customHeight="1">
      <c r="B2" s="727" t="s">
        <v>645</v>
      </c>
      <c r="C2" s="724" t="s">
        <v>646</v>
      </c>
      <c r="D2" s="728" t="s">
        <v>272</v>
      </c>
      <c r="E2" s="729"/>
      <c r="F2" s="729"/>
      <c r="G2" s="737"/>
      <c r="H2" s="734" t="s">
        <v>647</v>
      </c>
      <c r="I2" s="735"/>
      <c r="J2" s="735"/>
      <c r="K2" s="735"/>
      <c r="L2" s="735"/>
      <c r="M2" s="735"/>
      <c r="N2" s="735"/>
      <c r="O2" s="736"/>
      <c r="P2" s="734" t="s">
        <v>648</v>
      </c>
      <c r="Q2" s="735"/>
      <c r="R2" s="735"/>
      <c r="S2" s="735"/>
      <c r="T2" s="735"/>
      <c r="U2" s="736"/>
      <c r="V2" s="728" t="s">
        <v>649</v>
      </c>
      <c r="W2" s="729"/>
      <c r="X2" s="729"/>
      <c r="Y2" s="730"/>
      <c r="Z2" s="727" t="s">
        <v>308</v>
      </c>
      <c r="AA2" s="724" t="s">
        <v>650</v>
      </c>
      <c r="AB2" s="734" t="s">
        <v>651</v>
      </c>
      <c r="AC2" s="735"/>
      <c r="AD2" s="735"/>
      <c r="AE2" s="736"/>
    </row>
    <row r="3" spans="1:31 16384:16384" ht="18.95" customHeight="1">
      <c r="B3" s="725"/>
      <c r="C3" s="725" t="s">
        <v>652</v>
      </c>
      <c r="D3" s="731"/>
      <c r="E3" s="732"/>
      <c r="F3" s="732"/>
      <c r="G3" s="740"/>
      <c r="H3" s="442"/>
      <c r="I3" s="443"/>
      <c r="J3" s="443" t="s">
        <v>653</v>
      </c>
      <c r="K3" s="444"/>
      <c r="L3" s="440"/>
      <c r="M3" s="441"/>
      <c r="N3" s="443" t="s">
        <v>654</v>
      </c>
      <c r="O3" s="444"/>
      <c r="P3" s="734" t="s">
        <v>655</v>
      </c>
      <c r="Q3" s="735"/>
      <c r="R3" s="736"/>
      <c r="S3" s="734" t="s">
        <v>656</v>
      </c>
      <c r="T3" s="735"/>
      <c r="U3" s="736"/>
      <c r="V3" s="731"/>
      <c r="W3" s="732"/>
      <c r="X3" s="732"/>
      <c r="Y3" s="733"/>
      <c r="Z3" s="725"/>
      <c r="AA3" s="725"/>
      <c r="AB3" s="734" t="s">
        <v>657</v>
      </c>
      <c r="AC3" s="736"/>
      <c r="AD3" s="734" t="s">
        <v>402</v>
      </c>
      <c r="AE3" s="736"/>
    </row>
    <row r="4" spans="1:31 16384:16384" ht="18.95" customHeight="1">
      <c r="B4" s="725"/>
      <c r="C4" s="725" t="s">
        <v>251</v>
      </c>
      <c r="D4" s="727" t="s">
        <v>263</v>
      </c>
      <c r="E4" s="724" t="s">
        <v>659</v>
      </c>
      <c r="F4" s="724" t="s">
        <v>761</v>
      </c>
      <c r="G4" s="284" t="s">
        <v>677</v>
      </c>
      <c r="H4" s="728" t="s">
        <v>658</v>
      </c>
      <c r="I4" s="737"/>
      <c r="J4" s="724" t="s">
        <v>659</v>
      </c>
      <c r="K4" s="724" t="s">
        <v>660</v>
      </c>
      <c r="L4" s="728" t="s">
        <v>658</v>
      </c>
      <c r="M4" s="737"/>
      <c r="N4" s="724" t="s">
        <v>659</v>
      </c>
      <c r="O4" s="724" t="s">
        <v>683</v>
      </c>
      <c r="P4" s="727" t="s">
        <v>658</v>
      </c>
      <c r="Q4" s="724" t="s">
        <v>685</v>
      </c>
      <c r="R4" s="724" t="s">
        <v>686</v>
      </c>
      <c r="S4" s="727" t="s">
        <v>658</v>
      </c>
      <c r="T4" s="724" t="s">
        <v>685</v>
      </c>
      <c r="U4" s="724" t="s">
        <v>687</v>
      </c>
      <c r="V4" s="728" t="s">
        <v>658</v>
      </c>
      <c r="W4" s="737"/>
      <c r="X4" s="724" t="s">
        <v>659</v>
      </c>
      <c r="Y4" s="724" t="s">
        <v>688</v>
      </c>
      <c r="Z4" s="725"/>
      <c r="AA4" s="725"/>
      <c r="AB4" s="727" t="s">
        <v>658</v>
      </c>
      <c r="AC4" s="724" t="s">
        <v>689</v>
      </c>
      <c r="AD4" s="727" t="s">
        <v>658</v>
      </c>
      <c r="AE4" s="724" t="s">
        <v>689</v>
      </c>
    </row>
    <row r="5" spans="1:31 16384:16384" ht="18.95" customHeight="1">
      <c r="B5" s="725"/>
      <c r="C5" s="725"/>
      <c r="D5" s="725"/>
      <c r="E5" s="725"/>
      <c r="F5" s="725"/>
      <c r="G5" s="285" t="s">
        <v>1</v>
      </c>
      <c r="H5" s="738"/>
      <c r="I5" s="739"/>
      <c r="J5" s="725"/>
      <c r="K5" s="725"/>
      <c r="L5" s="738"/>
      <c r="M5" s="739"/>
      <c r="N5" s="725"/>
      <c r="O5" s="725"/>
      <c r="P5" s="725"/>
      <c r="Q5" s="725"/>
      <c r="R5" s="725"/>
      <c r="S5" s="725"/>
      <c r="T5" s="725"/>
      <c r="U5" s="725"/>
      <c r="V5" s="738"/>
      <c r="W5" s="739"/>
      <c r="X5" s="725"/>
      <c r="Y5" s="725"/>
      <c r="Z5" s="725"/>
      <c r="AA5" s="725"/>
      <c r="AB5" s="725"/>
      <c r="AC5" s="725"/>
      <c r="AD5" s="725"/>
      <c r="AE5" s="725"/>
    </row>
    <row r="6" spans="1:31 16384:16384" s="27" customFormat="1" ht="18.95" customHeight="1">
      <c r="B6" s="726"/>
      <c r="C6" s="726" t="s">
        <v>415</v>
      </c>
      <c r="D6" s="726"/>
      <c r="E6" s="726"/>
      <c r="F6" s="726"/>
      <c r="G6" s="286" t="s">
        <v>584</v>
      </c>
      <c r="H6" s="731"/>
      <c r="I6" s="740"/>
      <c r="J6" s="726"/>
      <c r="K6" s="726"/>
      <c r="L6" s="731"/>
      <c r="M6" s="740"/>
      <c r="N6" s="726"/>
      <c r="O6" s="726"/>
      <c r="P6" s="726"/>
      <c r="Q6" s="726"/>
      <c r="R6" s="726"/>
      <c r="S6" s="726"/>
      <c r="T6" s="726"/>
      <c r="U6" s="726"/>
      <c r="V6" s="731"/>
      <c r="W6" s="740"/>
      <c r="X6" s="726"/>
      <c r="Y6" s="726"/>
      <c r="Z6" s="726"/>
      <c r="AA6" s="726"/>
      <c r="AB6" s="726"/>
      <c r="AC6" s="726"/>
      <c r="AD6" s="726"/>
      <c r="AE6" s="726"/>
    </row>
    <row r="7" spans="1:31 16384:16384" ht="18.95" customHeight="1">
      <c r="A7" s="341"/>
      <c r="B7" s="120" t="s">
        <v>606</v>
      </c>
      <c r="C7" s="344">
        <v>94222</v>
      </c>
      <c r="D7" s="345">
        <v>1</v>
      </c>
      <c r="E7" s="63">
        <v>98600</v>
      </c>
      <c r="F7" s="345">
        <v>94222</v>
      </c>
      <c r="G7" s="345"/>
      <c r="H7" s="18"/>
      <c r="I7" s="346">
        <v>0</v>
      </c>
      <c r="J7" s="63">
        <v>0</v>
      </c>
      <c r="K7" s="63">
        <v>0</v>
      </c>
      <c r="L7" s="18"/>
      <c r="M7" s="346">
        <v>0</v>
      </c>
      <c r="N7" s="63">
        <v>0</v>
      </c>
      <c r="O7" s="63">
        <v>0</v>
      </c>
      <c r="P7" s="63">
        <v>0</v>
      </c>
      <c r="Q7" s="63">
        <v>0</v>
      </c>
      <c r="R7" s="63">
        <v>0</v>
      </c>
      <c r="S7" s="63">
        <v>1</v>
      </c>
      <c r="T7" s="63">
        <v>12000</v>
      </c>
      <c r="U7" s="63">
        <v>11000</v>
      </c>
      <c r="V7" s="18">
        <f>H7+L7</f>
        <v>0</v>
      </c>
      <c r="W7" s="121">
        <f>D7+I7+M7+P7+S7</f>
        <v>2</v>
      </c>
      <c r="X7" s="122">
        <f t="shared" ref="X7:Y12" si="0">E7+J7+N7+Q7</f>
        <v>98600</v>
      </c>
      <c r="Y7" s="122">
        <f t="shared" si="0"/>
        <v>94222</v>
      </c>
      <c r="Z7" s="123">
        <f t="shared" ref="Z7:Z47" si="1">Y7/C7*100</f>
        <v>100</v>
      </c>
      <c r="AA7" s="347"/>
      <c r="AB7" s="494">
        <v>0</v>
      </c>
      <c r="AC7" s="494">
        <v>0</v>
      </c>
      <c r="AD7" s="494">
        <v>0</v>
      </c>
      <c r="AE7" s="495">
        <v>0</v>
      </c>
    </row>
    <row r="8" spans="1:31 16384:16384" ht="18.95" customHeight="1">
      <c r="A8" s="341"/>
      <c r="B8" s="120" t="s">
        <v>607</v>
      </c>
      <c r="C8" s="344">
        <v>197973</v>
      </c>
      <c r="D8" s="345">
        <v>1</v>
      </c>
      <c r="E8" s="63">
        <v>204000</v>
      </c>
      <c r="F8" s="345">
        <v>197973</v>
      </c>
      <c r="G8" s="345"/>
      <c r="H8" s="18"/>
      <c r="I8" s="346">
        <v>0</v>
      </c>
      <c r="J8" s="63">
        <v>0</v>
      </c>
      <c r="K8" s="63">
        <v>0</v>
      </c>
      <c r="L8" s="18"/>
      <c r="M8" s="346">
        <v>0</v>
      </c>
      <c r="N8" s="63">
        <v>0</v>
      </c>
      <c r="O8" s="63">
        <v>0</v>
      </c>
      <c r="P8" s="63">
        <v>0</v>
      </c>
      <c r="Q8" s="63">
        <v>0</v>
      </c>
      <c r="R8" s="63">
        <v>0</v>
      </c>
      <c r="S8" s="63">
        <v>1</v>
      </c>
      <c r="T8" s="63">
        <v>0</v>
      </c>
      <c r="U8" s="63">
        <v>0</v>
      </c>
      <c r="V8" s="18">
        <f t="shared" ref="V8:V47" si="2">H8+L8</f>
        <v>0</v>
      </c>
      <c r="W8" s="121">
        <f t="shared" ref="W8:W45" si="3">D8+I8+M8+P8+S8</f>
        <v>2</v>
      </c>
      <c r="X8" s="122">
        <f t="shared" si="0"/>
        <v>204000</v>
      </c>
      <c r="Y8" s="122">
        <f t="shared" si="0"/>
        <v>197973</v>
      </c>
      <c r="Z8" s="123">
        <f t="shared" si="1"/>
        <v>100</v>
      </c>
      <c r="AA8" s="347"/>
      <c r="AB8" s="496">
        <v>0</v>
      </c>
      <c r="AC8" s="496">
        <v>0</v>
      </c>
      <c r="AD8" s="496">
        <v>0</v>
      </c>
      <c r="AE8" s="496">
        <v>0</v>
      </c>
    </row>
    <row r="9" spans="1:31 16384:16384" ht="18.95" customHeight="1">
      <c r="A9" s="341"/>
      <c r="B9" s="120" t="s">
        <v>609</v>
      </c>
      <c r="C9" s="344">
        <v>153866</v>
      </c>
      <c r="D9" s="345">
        <v>1</v>
      </c>
      <c r="E9" s="63">
        <v>185400</v>
      </c>
      <c r="F9" s="345">
        <v>153825</v>
      </c>
      <c r="G9" s="345">
        <v>358</v>
      </c>
      <c r="H9" s="18"/>
      <c r="I9" s="346">
        <v>0</v>
      </c>
      <c r="J9" s="63">
        <v>0</v>
      </c>
      <c r="K9" s="63">
        <v>0</v>
      </c>
      <c r="L9" s="18"/>
      <c r="M9" s="346">
        <v>0</v>
      </c>
      <c r="N9" s="63">
        <v>0</v>
      </c>
      <c r="O9" s="63">
        <v>0</v>
      </c>
      <c r="P9" s="63">
        <v>0</v>
      </c>
      <c r="Q9" s="63">
        <v>0</v>
      </c>
      <c r="R9" s="63">
        <v>0</v>
      </c>
      <c r="S9" s="63">
        <v>0</v>
      </c>
      <c r="T9" s="63">
        <v>0</v>
      </c>
      <c r="U9" s="63">
        <v>0</v>
      </c>
      <c r="V9" s="18">
        <f t="shared" si="2"/>
        <v>0</v>
      </c>
      <c r="W9" s="121">
        <f>D9+I9+M9+P9+S9</f>
        <v>1</v>
      </c>
      <c r="X9" s="122">
        <f t="shared" si="0"/>
        <v>185400</v>
      </c>
      <c r="Y9" s="122">
        <f>F9+K9+O9+R9</f>
        <v>153825</v>
      </c>
      <c r="Z9" s="123">
        <f>Y9/C9*100</f>
        <v>99.973353437406573</v>
      </c>
      <c r="AA9" s="347">
        <v>358</v>
      </c>
      <c r="AB9" s="496">
        <v>0</v>
      </c>
      <c r="AC9" s="496">
        <v>0</v>
      </c>
      <c r="AD9" s="496">
        <v>2</v>
      </c>
      <c r="AE9" s="496">
        <v>0</v>
      </c>
    </row>
    <row r="10" spans="1:31 16384:16384" ht="18.95" customHeight="1">
      <c r="A10" s="341"/>
      <c r="B10" s="120" t="s">
        <v>611</v>
      </c>
      <c r="C10" s="344">
        <v>30249</v>
      </c>
      <c r="D10" s="345">
        <v>1</v>
      </c>
      <c r="E10" s="63">
        <v>39500</v>
      </c>
      <c r="F10" s="345">
        <v>30245</v>
      </c>
      <c r="G10" s="345"/>
      <c r="H10" s="18"/>
      <c r="I10" s="346">
        <v>0</v>
      </c>
      <c r="J10" s="63">
        <v>0</v>
      </c>
      <c r="K10" s="63">
        <v>0</v>
      </c>
      <c r="L10" s="18"/>
      <c r="M10" s="346">
        <v>0</v>
      </c>
      <c r="N10" s="63">
        <v>0</v>
      </c>
      <c r="O10" s="63">
        <v>0</v>
      </c>
      <c r="P10" s="63">
        <v>0</v>
      </c>
      <c r="Q10" s="63">
        <v>0</v>
      </c>
      <c r="R10" s="63">
        <v>0</v>
      </c>
      <c r="S10" s="63">
        <v>0</v>
      </c>
      <c r="T10" s="63">
        <v>0</v>
      </c>
      <c r="U10" s="63">
        <v>0</v>
      </c>
      <c r="V10" s="18">
        <f t="shared" si="2"/>
        <v>0</v>
      </c>
      <c r="W10" s="121">
        <f>D10+I10+M10+P10+S10</f>
        <v>1</v>
      </c>
      <c r="X10" s="122">
        <f t="shared" si="0"/>
        <v>39500</v>
      </c>
      <c r="Y10" s="122">
        <f t="shared" si="0"/>
        <v>30245</v>
      </c>
      <c r="Z10" s="123">
        <f t="shared" si="1"/>
        <v>99.986776422361061</v>
      </c>
      <c r="AA10" s="347"/>
      <c r="AB10" s="496">
        <v>0</v>
      </c>
      <c r="AC10" s="496">
        <v>0</v>
      </c>
      <c r="AD10" s="496">
        <v>0</v>
      </c>
      <c r="AE10" s="496">
        <v>0</v>
      </c>
    </row>
    <row r="11" spans="1:31 16384:16384" ht="18.95" customHeight="1">
      <c r="A11" s="341"/>
      <c r="B11" s="120" t="s">
        <v>608</v>
      </c>
      <c r="C11" s="344">
        <v>224728</v>
      </c>
      <c r="D11" s="345">
        <v>1</v>
      </c>
      <c r="E11" s="63">
        <v>229000</v>
      </c>
      <c r="F11" s="345">
        <v>224693</v>
      </c>
      <c r="G11" s="345"/>
      <c r="H11" s="18"/>
      <c r="I11" s="346">
        <v>0</v>
      </c>
      <c r="J11" s="63">
        <v>0</v>
      </c>
      <c r="K11" s="63">
        <v>0</v>
      </c>
      <c r="L11" s="18"/>
      <c r="M11" s="346">
        <v>0</v>
      </c>
      <c r="N11" s="63">
        <v>0</v>
      </c>
      <c r="O11" s="63">
        <v>0</v>
      </c>
      <c r="P11" s="63">
        <v>5</v>
      </c>
      <c r="Q11" s="63">
        <v>0</v>
      </c>
      <c r="R11" s="63">
        <v>0</v>
      </c>
      <c r="S11" s="63">
        <v>1</v>
      </c>
      <c r="T11" s="63">
        <v>447</v>
      </c>
      <c r="U11" s="63">
        <v>447</v>
      </c>
      <c r="V11" s="18">
        <f t="shared" si="2"/>
        <v>0</v>
      </c>
      <c r="W11" s="121">
        <f t="shared" si="3"/>
        <v>7</v>
      </c>
      <c r="X11" s="122">
        <f t="shared" si="0"/>
        <v>229000</v>
      </c>
      <c r="Y11" s="122">
        <f t="shared" si="0"/>
        <v>224693</v>
      </c>
      <c r="Z11" s="123">
        <f>Y11/C11*100</f>
        <v>99.984425616745582</v>
      </c>
      <c r="AA11" s="347">
        <v>-358</v>
      </c>
      <c r="AB11" s="496"/>
      <c r="AC11" s="496">
        <v>0</v>
      </c>
      <c r="AD11" s="496"/>
      <c r="AE11" s="496">
        <v>0</v>
      </c>
    </row>
    <row r="12" spans="1:31 16384:16384" ht="18.95" customHeight="1">
      <c r="A12" s="341"/>
      <c r="B12" s="120" t="s">
        <v>610</v>
      </c>
      <c r="C12" s="344">
        <v>111014</v>
      </c>
      <c r="D12" s="345">
        <v>1</v>
      </c>
      <c r="E12" s="63">
        <v>151805</v>
      </c>
      <c r="F12" s="345">
        <v>109590</v>
      </c>
      <c r="G12" s="345">
        <v>0</v>
      </c>
      <c r="H12" s="18"/>
      <c r="I12" s="346">
        <v>0</v>
      </c>
      <c r="J12" s="63">
        <v>0</v>
      </c>
      <c r="K12" s="63">
        <v>0</v>
      </c>
      <c r="L12" s="18"/>
      <c r="M12" s="346">
        <v>0</v>
      </c>
      <c r="N12" s="63">
        <v>0</v>
      </c>
      <c r="O12" s="63">
        <v>0</v>
      </c>
      <c r="P12" s="63">
        <v>4</v>
      </c>
      <c r="Q12" s="63">
        <v>1196</v>
      </c>
      <c r="R12" s="63">
        <v>257</v>
      </c>
      <c r="S12" s="63">
        <v>0</v>
      </c>
      <c r="T12" s="63">
        <v>0</v>
      </c>
      <c r="U12" s="63">
        <v>0</v>
      </c>
      <c r="V12" s="18">
        <f t="shared" si="2"/>
        <v>0</v>
      </c>
      <c r="W12" s="121">
        <f t="shared" si="3"/>
        <v>5</v>
      </c>
      <c r="X12" s="122">
        <f t="shared" si="0"/>
        <v>153001</v>
      </c>
      <c r="Y12" s="122">
        <f t="shared" si="0"/>
        <v>109847</v>
      </c>
      <c r="Z12" s="123">
        <f t="shared" si="1"/>
        <v>98.948781234799213</v>
      </c>
      <c r="AA12" s="347"/>
      <c r="AB12" s="496">
        <v>0</v>
      </c>
      <c r="AC12" s="496">
        <v>0</v>
      </c>
      <c r="AD12" s="496">
        <v>4</v>
      </c>
      <c r="AE12" s="496">
        <v>0</v>
      </c>
    </row>
    <row r="13" spans="1:31 16384:16384" ht="18.95" customHeight="1">
      <c r="A13" s="341"/>
      <c r="B13" s="120" t="s">
        <v>613</v>
      </c>
      <c r="C13" s="344">
        <v>262647</v>
      </c>
      <c r="D13" s="345">
        <v>1</v>
      </c>
      <c r="E13" s="63">
        <v>272000</v>
      </c>
      <c r="F13" s="345">
        <v>259878</v>
      </c>
      <c r="G13" s="345">
        <v>4608</v>
      </c>
      <c r="H13" s="18">
        <v>2</v>
      </c>
      <c r="I13" s="346">
        <v>2</v>
      </c>
      <c r="J13" s="63">
        <v>0</v>
      </c>
      <c r="K13" s="63">
        <v>2002</v>
      </c>
      <c r="L13" s="18">
        <v>1</v>
      </c>
      <c r="M13" s="346">
        <v>1</v>
      </c>
      <c r="N13" s="63">
        <v>0</v>
      </c>
      <c r="O13" s="63">
        <v>731</v>
      </c>
      <c r="P13" s="63">
        <v>2</v>
      </c>
      <c r="Q13" s="63">
        <v>986</v>
      </c>
      <c r="R13" s="63">
        <v>36</v>
      </c>
      <c r="S13" s="63">
        <v>6</v>
      </c>
      <c r="T13" s="63">
        <v>15200</v>
      </c>
      <c r="U13" s="63">
        <v>1088</v>
      </c>
      <c r="V13" s="18">
        <f t="shared" si="2"/>
        <v>3</v>
      </c>
      <c r="W13" s="121">
        <f>D13+I13+M13+P13+S13</f>
        <v>12</v>
      </c>
      <c r="X13" s="122">
        <f t="shared" ref="X13:X45" si="4">E13+J13+N13+Q13</f>
        <v>272986</v>
      </c>
      <c r="Y13" s="122">
        <f>F13+K13+O13+R13</f>
        <v>262647</v>
      </c>
      <c r="Z13" s="123">
        <f>Y13/C13*100</f>
        <v>100</v>
      </c>
      <c r="AA13" s="347">
        <v>4608</v>
      </c>
      <c r="AB13" s="496">
        <v>0</v>
      </c>
      <c r="AC13" s="496">
        <v>0</v>
      </c>
      <c r="AD13" s="496">
        <v>2</v>
      </c>
      <c r="AE13" s="496">
        <v>0</v>
      </c>
      <c r="XFD13" s="351">
        <f>SUM(A13:XFC13)</f>
        <v>1359549</v>
      </c>
    </row>
    <row r="14" spans="1:31 16384:16384" ht="18.95" customHeight="1">
      <c r="A14" s="341"/>
      <c r="B14" s="120" t="s">
        <v>614</v>
      </c>
      <c r="C14" s="344">
        <v>88492</v>
      </c>
      <c r="D14" s="345">
        <v>1</v>
      </c>
      <c r="E14" s="63">
        <v>113000</v>
      </c>
      <c r="F14" s="345">
        <v>88492</v>
      </c>
      <c r="G14" s="345"/>
      <c r="H14" s="18"/>
      <c r="I14" s="346">
        <v>0</v>
      </c>
      <c r="J14" s="63">
        <v>0</v>
      </c>
      <c r="K14" s="63">
        <v>0</v>
      </c>
      <c r="L14" s="18"/>
      <c r="M14" s="346">
        <v>0</v>
      </c>
      <c r="N14" s="63">
        <v>0</v>
      </c>
      <c r="O14" s="63">
        <v>0</v>
      </c>
      <c r="P14" s="63">
        <v>2</v>
      </c>
      <c r="Q14" s="63">
        <v>1700</v>
      </c>
      <c r="R14" s="63">
        <v>0</v>
      </c>
      <c r="S14" s="63">
        <v>1</v>
      </c>
      <c r="T14" s="63">
        <v>4500</v>
      </c>
      <c r="U14" s="63">
        <v>0</v>
      </c>
      <c r="V14" s="18">
        <f t="shared" si="2"/>
        <v>0</v>
      </c>
      <c r="W14" s="121">
        <f t="shared" si="3"/>
        <v>4</v>
      </c>
      <c r="X14" s="122">
        <f t="shared" si="4"/>
        <v>114700</v>
      </c>
      <c r="Y14" s="122">
        <f t="shared" ref="Y14:Y45" si="5">F14+K14+O14+R14</f>
        <v>88492</v>
      </c>
      <c r="Z14" s="123">
        <f t="shared" si="1"/>
        <v>100</v>
      </c>
      <c r="AA14" s="347">
        <v>-4608</v>
      </c>
      <c r="AB14" s="496">
        <v>0</v>
      </c>
      <c r="AC14" s="496">
        <v>0</v>
      </c>
      <c r="AD14" s="496">
        <v>0</v>
      </c>
      <c r="AE14" s="496">
        <v>0</v>
      </c>
    </row>
    <row r="15" spans="1:31 16384:16384" ht="18.95" customHeight="1">
      <c r="A15" s="341"/>
      <c r="B15" s="120" t="s">
        <v>615</v>
      </c>
      <c r="C15" s="344">
        <v>30474</v>
      </c>
      <c r="D15" s="345">
        <v>1</v>
      </c>
      <c r="E15" s="63">
        <v>34100</v>
      </c>
      <c r="F15" s="345">
        <v>30474</v>
      </c>
      <c r="G15" s="345"/>
      <c r="H15" s="18"/>
      <c r="I15" s="346">
        <v>0</v>
      </c>
      <c r="J15" s="63">
        <v>0</v>
      </c>
      <c r="K15" s="63">
        <v>0</v>
      </c>
      <c r="L15" s="18"/>
      <c r="M15" s="346">
        <v>0</v>
      </c>
      <c r="N15" s="63">
        <v>0</v>
      </c>
      <c r="O15" s="63">
        <v>0</v>
      </c>
      <c r="P15" s="63">
        <v>3</v>
      </c>
      <c r="Q15" s="63">
        <v>1204</v>
      </c>
      <c r="R15" s="63">
        <v>0</v>
      </c>
      <c r="S15" s="63">
        <v>0</v>
      </c>
      <c r="T15" s="63">
        <v>0</v>
      </c>
      <c r="U15" s="63">
        <v>0</v>
      </c>
      <c r="V15" s="18">
        <f t="shared" si="2"/>
        <v>0</v>
      </c>
      <c r="W15" s="121">
        <f t="shared" si="3"/>
        <v>4</v>
      </c>
      <c r="X15" s="122">
        <f t="shared" si="4"/>
        <v>35304</v>
      </c>
      <c r="Y15" s="122">
        <f t="shared" si="5"/>
        <v>30474</v>
      </c>
      <c r="Z15" s="123">
        <f t="shared" si="1"/>
        <v>100</v>
      </c>
      <c r="AA15" s="347"/>
      <c r="AB15" s="496">
        <v>0</v>
      </c>
      <c r="AC15" s="496">
        <v>0</v>
      </c>
      <c r="AD15" s="496">
        <v>0</v>
      </c>
      <c r="AE15" s="496">
        <v>0</v>
      </c>
    </row>
    <row r="16" spans="1:31 16384:16384" ht="18.95" customHeight="1">
      <c r="A16" s="341"/>
      <c r="B16" s="120" t="s">
        <v>616</v>
      </c>
      <c r="C16" s="344">
        <v>33723</v>
      </c>
      <c r="D16" s="345">
        <v>1</v>
      </c>
      <c r="E16" s="63">
        <v>39300</v>
      </c>
      <c r="F16" s="345">
        <v>33723</v>
      </c>
      <c r="G16" s="345"/>
      <c r="H16" s="18"/>
      <c r="I16" s="346">
        <v>0</v>
      </c>
      <c r="J16" s="63">
        <v>0</v>
      </c>
      <c r="K16" s="63">
        <v>0</v>
      </c>
      <c r="L16" s="18"/>
      <c r="M16" s="346">
        <v>0</v>
      </c>
      <c r="N16" s="63">
        <v>0</v>
      </c>
      <c r="O16" s="63">
        <v>0</v>
      </c>
      <c r="P16" s="63">
        <v>0</v>
      </c>
      <c r="Q16" s="63">
        <v>0</v>
      </c>
      <c r="R16" s="63">
        <v>0</v>
      </c>
      <c r="S16" s="63">
        <v>0</v>
      </c>
      <c r="T16" s="63">
        <v>0</v>
      </c>
      <c r="U16" s="63">
        <v>0</v>
      </c>
      <c r="V16" s="18">
        <f t="shared" si="2"/>
        <v>0</v>
      </c>
      <c r="W16" s="121">
        <f t="shared" si="3"/>
        <v>1</v>
      </c>
      <c r="X16" s="122">
        <f t="shared" si="4"/>
        <v>39300</v>
      </c>
      <c r="Y16" s="122">
        <f t="shared" si="5"/>
        <v>33723</v>
      </c>
      <c r="Z16" s="123">
        <f t="shared" si="1"/>
        <v>100</v>
      </c>
      <c r="AA16" s="347"/>
      <c r="AB16" s="496">
        <v>0</v>
      </c>
      <c r="AC16" s="496">
        <v>0</v>
      </c>
      <c r="AD16" s="496">
        <v>0</v>
      </c>
      <c r="AE16" s="496">
        <v>0</v>
      </c>
    </row>
    <row r="17" spans="1:31" ht="18.95" customHeight="1">
      <c r="A17" s="341"/>
      <c r="B17" s="120" t="s">
        <v>617</v>
      </c>
      <c r="C17" s="344">
        <v>39377</v>
      </c>
      <c r="D17" s="345">
        <v>2</v>
      </c>
      <c r="E17" s="63">
        <v>43120</v>
      </c>
      <c r="F17" s="345">
        <v>38874</v>
      </c>
      <c r="G17" s="345"/>
      <c r="H17" s="18"/>
      <c r="I17" s="346">
        <v>0</v>
      </c>
      <c r="J17" s="63">
        <v>0</v>
      </c>
      <c r="K17" s="63">
        <v>0</v>
      </c>
      <c r="L17" s="18"/>
      <c r="M17" s="346">
        <v>0</v>
      </c>
      <c r="N17" s="63">
        <v>0</v>
      </c>
      <c r="O17" s="63">
        <v>0</v>
      </c>
      <c r="P17" s="63">
        <v>0</v>
      </c>
      <c r="Q17" s="63">
        <v>0</v>
      </c>
      <c r="R17" s="63">
        <v>0</v>
      </c>
      <c r="S17" s="63">
        <v>2</v>
      </c>
      <c r="T17" s="63">
        <v>1033</v>
      </c>
      <c r="U17" s="63">
        <v>0</v>
      </c>
      <c r="V17" s="18">
        <f t="shared" si="2"/>
        <v>0</v>
      </c>
      <c r="W17" s="121">
        <f t="shared" si="3"/>
        <v>4</v>
      </c>
      <c r="X17" s="122">
        <f t="shared" si="4"/>
        <v>43120</v>
      </c>
      <c r="Y17" s="122">
        <f t="shared" si="5"/>
        <v>38874</v>
      </c>
      <c r="Z17" s="123">
        <f t="shared" si="1"/>
        <v>98.722604566117283</v>
      </c>
      <c r="AA17" s="347"/>
      <c r="AB17" s="496">
        <v>0</v>
      </c>
      <c r="AC17" s="496">
        <v>0</v>
      </c>
      <c r="AD17" s="496">
        <v>0</v>
      </c>
      <c r="AE17" s="496">
        <v>0</v>
      </c>
    </row>
    <row r="18" spans="1:31" ht="18.95" customHeight="1">
      <c r="A18" s="341"/>
      <c r="B18" s="120" t="s">
        <v>618</v>
      </c>
      <c r="C18" s="344">
        <v>75406</v>
      </c>
      <c r="D18" s="345">
        <v>1</v>
      </c>
      <c r="E18" s="63">
        <v>103778</v>
      </c>
      <c r="F18" s="345">
        <v>75366</v>
      </c>
      <c r="G18" s="345">
        <v>78</v>
      </c>
      <c r="H18" s="18"/>
      <c r="I18" s="346">
        <v>0</v>
      </c>
      <c r="J18" s="63">
        <v>0</v>
      </c>
      <c r="K18" s="63">
        <v>0</v>
      </c>
      <c r="L18" s="18"/>
      <c r="M18" s="346">
        <v>0</v>
      </c>
      <c r="N18" s="63">
        <v>0</v>
      </c>
      <c r="O18" s="63">
        <v>0</v>
      </c>
      <c r="P18" s="63">
        <v>0</v>
      </c>
      <c r="Q18" s="63">
        <v>0</v>
      </c>
      <c r="R18" s="63">
        <v>0</v>
      </c>
      <c r="S18" s="63">
        <v>5</v>
      </c>
      <c r="T18" s="63">
        <v>2060</v>
      </c>
      <c r="U18" s="63">
        <v>929</v>
      </c>
      <c r="V18" s="18">
        <f t="shared" si="2"/>
        <v>0</v>
      </c>
      <c r="W18" s="121">
        <f t="shared" si="3"/>
        <v>6</v>
      </c>
      <c r="X18" s="122">
        <f t="shared" si="4"/>
        <v>103778</v>
      </c>
      <c r="Y18" s="122">
        <f>F18+K18+O18+R18</f>
        <v>75366</v>
      </c>
      <c r="Z18" s="123">
        <f t="shared" si="1"/>
        <v>99.94695382330319</v>
      </c>
      <c r="AA18" s="347">
        <v>78</v>
      </c>
      <c r="AB18" s="496">
        <v>0</v>
      </c>
      <c r="AC18" s="496">
        <v>0</v>
      </c>
      <c r="AD18" s="496">
        <v>5</v>
      </c>
      <c r="AE18" s="496">
        <v>0</v>
      </c>
    </row>
    <row r="19" spans="1:31" ht="18.95" customHeight="1">
      <c r="A19" s="341"/>
      <c r="B19" s="120" t="s">
        <v>619</v>
      </c>
      <c r="C19" s="344">
        <v>47811</v>
      </c>
      <c r="D19" s="345">
        <v>1</v>
      </c>
      <c r="E19" s="63">
        <v>48622</v>
      </c>
      <c r="F19" s="345">
        <v>47811</v>
      </c>
      <c r="G19" s="345"/>
      <c r="H19" s="18"/>
      <c r="I19" s="346">
        <v>0</v>
      </c>
      <c r="J19" s="63">
        <v>0</v>
      </c>
      <c r="K19" s="63">
        <v>0</v>
      </c>
      <c r="L19" s="18"/>
      <c r="M19" s="346">
        <v>0</v>
      </c>
      <c r="N19" s="63">
        <v>0</v>
      </c>
      <c r="O19" s="63">
        <v>0</v>
      </c>
      <c r="P19" s="63">
        <v>0</v>
      </c>
      <c r="Q19" s="63">
        <v>0</v>
      </c>
      <c r="R19" s="63">
        <v>0</v>
      </c>
      <c r="S19" s="63">
        <v>0</v>
      </c>
      <c r="T19" s="63">
        <v>0</v>
      </c>
      <c r="U19" s="63">
        <v>0</v>
      </c>
      <c r="V19" s="18">
        <f t="shared" si="2"/>
        <v>0</v>
      </c>
      <c r="W19" s="121">
        <f t="shared" si="3"/>
        <v>1</v>
      </c>
      <c r="X19" s="122">
        <f>E19+J19+N19+Q19</f>
        <v>48622</v>
      </c>
      <c r="Y19" s="122">
        <f t="shared" si="5"/>
        <v>47811</v>
      </c>
      <c r="Z19" s="123">
        <f>Y19/C19*100</f>
        <v>100</v>
      </c>
      <c r="AA19" s="347">
        <v>-78</v>
      </c>
      <c r="AB19" s="496">
        <v>0</v>
      </c>
      <c r="AC19" s="496">
        <v>0</v>
      </c>
      <c r="AD19" s="496">
        <v>1</v>
      </c>
      <c r="AE19" s="496">
        <v>0</v>
      </c>
    </row>
    <row r="20" spans="1:31" ht="18.95" customHeight="1">
      <c r="A20" s="341"/>
      <c r="B20" s="120" t="s">
        <v>620</v>
      </c>
      <c r="C20" s="344">
        <v>43216</v>
      </c>
      <c r="D20" s="345">
        <v>1</v>
      </c>
      <c r="E20" s="63">
        <v>47600</v>
      </c>
      <c r="F20" s="345">
        <v>42552</v>
      </c>
      <c r="G20" s="345"/>
      <c r="H20" s="18"/>
      <c r="I20" s="346">
        <v>0</v>
      </c>
      <c r="J20" s="63">
        <v>0</v>
      </c>
      <c r="K20" s="63">
        <v>0</v>
      </c>
      <c r="L20" s="18"/>
      <c r="M20" s="346">
        <v>0</v>
      </c>
      <c r="N20" s="63">
        <v>0</v>
      </c>
      <c r="O20" s="63">
        <v>0</v>
      </c>
      <c r="P20" s="63">
        <v>0</v>
      </c>
      <c r="Q20" s="63">
        <v>0</v>
      </c>
      <c r="R20" s="63">
        <v>0</v>
      </c>
      <c r="S20" s="63">
        <v>0</v>
      </c>
      <c r="T20" s="63">
        <v>0</v>
      </c>
      <c r="U20" s="63">
        <v>0</v>
      </c>
      <c r="V20" s="18">
        <f t="shared" si="2"/>
        <v>0</v>
      </c>
      <c r="W20" s="121">
        <f t="shared" si="3"/>
        <v>1</v>
      </c>
      <c r="X20" s="122">
        <f>E20+J20+N20+Q20</f>
        <v>47600</v>
      </c>
      <c r="Y20" s="122">
        <f t="shared" si="5"/>
        <v>42552</v>
      </c>
      <c r="Z20" s="123">
        <f t="shared" si="1"/>
        <v>98.463532025175866</v>
      </c>
      <c r="AA20" s="347"/>
      <c r="AB20" s="496">
        <v>0</v>
      </c>
      <c r="AC20" s="496">
        <v>0</v>
      </c>
      <c r="AD20" s="496">
        <v>2</v>
      </c>
      <c r="AE20" s="496">
        <v>29</v>
      </c>
    </row>
    <row r="21" spans="1:31" ht="18.95" customHeight="1">
      <c r="A21" s="341"/>
      <c r="B21" s="120" t="s">
        <v>621</v>
      </c>
      <c r="C21" s="344">
        <v>40404</v>
      </c>
      <c r="D21" s="345">
        <v>1</v>
      </c>
      <c r="E21" s="63">
        <v>39020</v>
      </c>
      <c r="F21" s="345">
        <v>40123</v>
      </c>
      <c r="G21" s="345">
        <v>20</v>
      </c>
      <c r="H21" s="18"/>
      <c r="I21" s="346">
        <v>0</v>
      </c>
      <c r="J21" s="63">
        <v>0</v>
      </c>
      <c r="K21" s="63">
        <v>0</v>
      </c>
      <c r="L21" s="18"/>
      <c r="M21" s="346">
        <v>0</v>
      </c>
      <c r="N21" s="63">
        <v>0</v>
      </c>
      <c r="O21" s="63">
        <v>0</v>
      </c>
      <c r="P21" s="63">
        <v>2</v>
      </c>
      <c r="Q21" s="63">
        <v>23231</v>
      </c>
      <c r="R21" s="63">
        <v>60</v>
      </c>
      <c r="S21" s="63">
        <v>3</v>
      </c>
      <c r="T21" s="63">
        <v>770</v>
      </c>
      <c r="U21" s="63">
        <v>140</v>
      </c>
      <c r="V21" s="18">
        <f t="shared" si="2"/>
        <v>0</v>
      </c>
      <c r="W21" s="121">
        <f t="shared" si="3"/>
        <v>6</v>
      </c>
      <c r="X21" s="122">
        <f>E21+J21+N21+Q21</f>
        <v>62251</v>
      </c>
      <c r="Y21" s="122">
        <f>F21+K21+O21+R21</f>
        <v>40183</v>
      </c>
      <c r="Z21" s="123">
        <f t="shared" si="1"/>
        <v>99.453024453024454</v>
      </c>
      <c r="AA21" s="347">
        <v>20</v>
      </c>
      <c r="AB21" s="497"/>
      <c r="AC21" s="497"/>
      <c r="AD21" s="496">
        <v>2</v>
      </c>
      <c r="AE21" s="496">
        <v>65</v>
      </c>
    </row>
    <row r="22" spans="1:31" ht="18.95" customHeight="1">
      <c r="A22" s="341"/>
      <c r="B22" s="120" t="s">
        <v>622</v>
      </c>
      <c r="C22" s="344">
        <v>19908</v>
      </c>
      <c r="D22" s="345">
        <v>1</v>
      </c>
      <c r="E22" s="63">
        <v>21300</v>
      </c>
      <c r="F22" s="345">
        <v>19770</v>
      </c>
      <c r="G22" s="345"/>
      <c r="H22" s="18"/>
      <c r="I22" s="346">
        <v>0</v>
      </c>
      <c r="J22" s="63">
        <v>0</v>
      </c>
      <c r="K22" s="63">
        <v>0</v>
      </c>
      <c r="L22" s="18"/>
      <c r="M22" s="346">
        <v>0</v>
      </c>
      <c r="N22" s="63">
        <v>0</v>
      </c>
      <c r="O22" s="63">
        <v>0</v>
      </c>
      <c r="P22" s="63">
        <v>0</v>
      </c>
      <c r="Q22" s="63">
        <v>0</v>
      </c>
      <c r="R22" s="63">
        <v>0</v>
      </c>
      <c r="S22" s="63">
        <v>0</v>
      </c>
      <c r="T22" s="63">
        <v>0</v>
      </c>
      <c r="U22" s="63">
        <v>0</v>
      </c>
      <c r="V22" s="18">
        <f t="shared" si="2"/>
        <v>0</v>
      </c>
      <c r="W22" s="121">
        <f t="shared" si="3"/>
        <v>1</v>
      </c>
      <c r="X22" s="122">
        <f t="shared" si="4"/>
        <v>21300</v>
      </c>
      <c r="Y22" s="122">
        <f t="shared" si="5"/>
        <v>19770</v>
      </c>
      <c r="Z22" s="123">
        <f t="shared" si="1"/>
        <v>99.306811332127793</v>
      </c>
      <c r="AA22" s="347"/>
      <c r="AB22" s="497"/>
      <c r="AC22" s="497"/>
      <c r="AD22" s="496"/>
      <c r="AE22" s="496">
        <v>0</v>
      </c>
    </row>
    <row r="23" spans="1:31" ht="18.95" customHeight="1">
      <c r="A23" s="341"/>
      <c r="B23" s="120" t="s">
        <v>623</v>
      </c>
      <c r="C23" s="344">
        <v>11517</v>
      </c>
      <c r="D23" s="345">
        <v>1</v>
      </c>
      <c r="E23" s="63">
        <v>15000</v>
      </c>
      <c r="F23" s="345">
        <v>11493</v>
      </c>
      <c r="G23" s="345">
        <v>0</v>
      </c>
      <c r="H23" s="18"/>
      <c r="I23" s="346">
        <v>0</v>
      </c>
      <c r="J23" s="63">
        <v>0</v>
      </c>
      <c r="K23" s="63">
        <v>0</v>
      </c>
      <c r="L23" s="18"/>
      <c r="M23" s="346">
        <v>0</v>
      </c>
      <c r="N23" s="63">
        <v>0</v>
      </c>
      <c r="O23" s="63">
        <v>0</v>
      </c>
      <c r="P23" s="63">
        <v>0</v>
      </c>
      <c r="Q23" s="63">
        <v>0</v>
      </c>
      <c r="R23" s="63">
        <v>0</v>
      </c>
      <c r="S23" s="63">
        <v>0</v>
      </c>
      <c r="T23" s="63">
        <v>0</v>
      </c>
      <c r="U23" s="63">
        <v>0</v>
      </c>
      <c r="V23" s="18">
        <f t="shared" si="2"/>
        <v>0</v>
      </c>
      <c r="W23" s="121">
        <f t="shared" si="3"/>
        <v>1</v>
      </c>
      <c r="X23" s="122">
        <f t="shared" si="4"/>
        <v>15000</v>
      </c>
      <c r="Y23" s="122">
        <f t="shared" si="5"/>
        <v>11493</v>
      </c>
      <c r="Z23" s="123">
        <f t="shared" si="1"/>
        <v>99.791612399062259</v>
      </c>
      <c r="AA23" s="347">
        <v>0</v>
      </c>
      <c r="AB23" s="496">
        <v>0</v>
      </c>
      <c r="AC23" s="496">
        <v>0</v>
      </c>
      <c r="AD23" s="496">
        <v>0</v>
      </c>
      <c r="AE23" s="496">
        <v>0</v>
      </c>
    </row>
    <row r="24" spans="1:31" ht="18.95" customHeight="1">
      <c r="A24" s="341"/>
      <c r="B24" s="120" t="s">
        <v>624</v>
      </c>
      <c r="C24" s="344">
        <v>19411</v>
      </c>
      <c r="D24" s="345">
        <v>1</v>
      </c>
      <c r="E24" s="63">
        <v>19400</v>
      </c>
      <c r="F24" s="345">
        <v>19314</v>
      </c>
      <c r="G24" s="345"/>
      <c r="H24" s="18"/>
      <c r="I24" s="346">
        <v>0</v>
      </c>
      <c r="J24" s="63">
        <v>0</v>
      </c>
      <c r="K24" s="63">
        <v>0</v>
      </c>
      <c r="L24" s="18"/>
      <c r="M24" s="346">
        <v>0</v>
      </c>
      <c r="N24" s="63">
        <v>0</v>
      </c>
      <c r="O24" s="63">
        <v>0</v>
      </c>
      <c r="P24" s="63">
        <v>0</v>
      </c>
      <c r="Q24" s="63">
        <v>0</v>
      </c>
      <c r="R24" s="63">
        <v>0</v>
      </c>
      <c r="S24" s="63">
        <v>1</v>
      </c>
      <c r="T24" s="63">
        <v>1465</v>
      </c>
      <c r="U24" s="63">
        <v>500</v>
      </c>
      <c r="V24" s="18">
        <f t="shared" si="2"/>
        <v>0</v>
      </c>
      <c r="W24" s="121">
        <f t="shared" si="3"/>
        <v>2</v>
      </c>
      <c r="X24" s="122">
        <f t="shared" si="4"/>
        <v>19400</v>
      </c>
      <c r="Y24" s="122">
        <f t="shared" si="5"/>
        <v>19314</v>
      </c>
      <c r="Z24" s="123">
        <f t="shared" si="1"/>
        <v>99.500283344495386</v>
      </c>
      <c r="AA24" s="347"/>
      <c r="AB24" s="496">
        <v>0</v>
      </c>
      <c r="AC24" s="496">
        <v>0</v>
      </c>
      <c r="AD24" s="496">
        <v>0</v>
      </c>
      <c r="AE24" s="496">
        <v>0</v>
      </c>
    </row>
    <row r="25" spans="1:31" ht="18.95" customHeight="1">
      <c r="A25" s="341"/>
      <c r="B25" s="120" t="s">
        <v>625</v>
      </c>
      <c r="C25" s="344">
        <v>10881</v>
      </c>
      <c r="D25" s="345">
        <v>1</v>
      </c>
      <c r="E25" s="63">
        <v>11640</v>
      </c>
      <c r="F25" s="345">
        <v>10842</v>
      </c>
      <c r="G25" s="345"/>
      <c r="H25" s="18"/>
      <c r="I25" s="346"/>
      <c r="J25" s="63">
        <v>0</v>
      </c>
      <c r="K25" s="63">
        <v>0</v>
      </c>
      <c r="L25" s="18"/>
      <c r="M25" s="346">
        <v>0</v>
      </c>
      <c r="N25" s="63">
        <v>0</v>
      </c>
      <c r="O25" s="63">
        <v>0</v>
      </c>
      <c r="P25" s="63">
        <v>0</v>
      </c>
      <c r="Q25" s="63">
        <v>0</v>
      </c>
      <c r="R25" s="63">
        <v>0</v>
      </c>
      <c r="S25" s="63">
        <v>0</v>
      </c>
      <c r="T25" s="63">
        <v>0</v>
      </c>
      <c r="U25" s="63">
        <v>0</v>
      </c>
      <c r="V25" s="18">
        <f t="shared" si="2"/>
        <v>0</v>
      </c>
      <c r="W25" s="121">
        <f t="shared" si="3"/>
        <v>1</v>
      </c>
      <c r="X25" s="122">
        <f t="shared" si="4"/>
        <v>11640</v>
      </c>
      <c r="Y25" s="122">
        <f t="shared" si="5"/>
        <v>10842</v>
      </c>
      <c r="Z25" s="123">
        <f t="shared" si="1"/>
        <v>99.641577060931894</v>
      </c>
      <c r="AA25" s="347"/>
      <c r="AB25" s="496"/>
      <c r="AC25" s="496"/>
      <c r="AD25" s="496">
        <v>2</v>
      </c>
      <c r="AE25" s="496">
        <v>0</v>
      </c>
    </row>
    <row r="26" spans="1:31" ht="18.95" customHeight="1">
      <c r="A26" s="341"/>
      <c r="B26" s="120" t="s">
        <v>629</v>
      </c>
      <c r="C26" s="344">
        <v>75162</v>
      </c>
      <c r="D26" s="345">
        <v>1</v>
      </c>
      <c r="E26" s="63">
        <v>78479</v>
      </c>
      <c r="F26" s="345">
        <v>75109</v>
      </c>
      <c r="G26" s="345"/>
      <c r="H26" s="18"/>
      <c r="I26" s="346"/>
      <c r="J26" s="63">
        <v>0</v>
      </c>
      <c r="K26" s="63">
        <v>0</v>
      </c>
      <c r="L26" s="18"/>
      <c r="M26" s="346">
        <v>0</v>
      </c>
      <c r="N26" s="63">
        <v>0</v>
      </c>
      <c r="O26" s="63">
        <v>0</v>
      </c>
      <c r="P26" s="63">
        <v>0</v>
      </c>
      <c r="Q26" s="63">
        <v>0</v>
      </c>
      <c r="R26" s="63">
        <v>0</v>
      </c>
      <c r="S26" s="63">
        <v>2</v>
      </c>
      <c r="T26" s="63">
        <v>2780</v>
      </c>
      <c r="U26" s="63">
        <v>6</v>
      </c>
      <c r="V26" s="18">
        <f t="shared" si="2"/>
        <v>0</v>
      </c>
      <c r="W26" s="121">
        <f t="shared" si="3"/>
        <v>3</v>
      </c>
      <c r="X26" s="122">
        <f t="shared" ref="X26:Y29" si="6">E26+J26+N26+Q26</f>
        <v>78479</v>
      </c>
      <c r="Y26" s="122">
        <f t="shared" si="6"/>
        <v>75109</v>
      </c>
      <c r="Z26" s="123">
        <f t="shared" si="1"/>
        <v>99.929485644341554</v>
      </c>
      <c r="AA26" s="347">
        <v>0</v>
      </c>
      <c r="AB26" s="496">
        <v>0</v>
      </c>
      <c r="AC26" s="496">
        <v>0</v>
      </c>
      <c r="AD26" s="496"/>
      <c r="AE26" s="496">
        <v>0</v>
      </c>
    </row>
    <row r="27" spans="1:31" ht="18.95" customHeight="1">
      <c r="A27" s="341"/>
      <c r="B27" s="120" t="s">
        <v>628</v>
      </c>
      <c r="C27" s="344">
        <v>35269</v>
      </c>
      <c r="D27" s="345">
        <v>1</v>
      </c>
      <c r="E27" s="63">
        <v>41200</v>
      </c>
      <c r="F27" s="345">
        <v>34555</v>
      </c>
      <c r="G27" s="345">
        <v>0</v>
      </c>
      <c r="H27" s="18"/>
      <c r="I27" s="346"/>
      <c r="J27" s="63"/>
      <c r="K27" s="63"/>
      <c r="L27" s="18">
        <v>1</v>
      </c>
      <c r="M27" s="346">
        <v>1</v>
      </c>
      <c r="N27" s="63">
        <v>300</v>
      </c>
      <c r="O27" s="63">
        <v>229</v>
      </c>
      <c r="P27" s="63">
        <v>5</v>
      </c>
      <c r="Q27" s="63">
        <v>610</v>
      </c>
      <c r="R27" s="63">
        <v>206</v>
      </c>
      <c r="S27" s="63">
        <v>0</v>
      </c>
      <c r="T27" s="63">
        <v>0</v>
      </c>
      <c r="U27" s="63">
        <v>0</v>
      </c>
      <c r="V27" s="18">
        <f t="shared" si="2"/>
        <v>1</v>
      </c>
      <c r="W27" s="121">
        <f>D27+I27+M27+P27+S27</f>
        <v>7</v>
      </c>
      <c r="X27" s="122">
        <f t="shared" si="6"/>
        <v>42110</v>
      </c>
      <c r="Y27" s="122">
        <f t="shared" si="6"/>
        <v>34990</v>
      </c>
      <c r="Z27" s="123">
        <f t="shared" si="1"/>
        <v>99.208937026850776</v>
      </c>
      <c r="AA27" s="347"/>
      <c r="AB27" s="496"/>
      <c r="AC27" s="496"/>
      <c r="AD27" s="496"/>
      <c r="AE27" s="496">
        <v>0</v>
      </c>
    </row>
    <row r="28" spans="1:31" ht="18.95" customHeight="1">
      <c r="A28" s="341"/>
      <c r="B28" s="120" t="s">
        <v>377</v>
      </c>
      <c r="C28" s="344">
        <v>33461</v>
      </c>
      <c r="D28" s="345">
        <v>1</v>
      </c>
      <c r="E28" s="63">
        <v>37030</v>
      </c>
      <c r="F28" s="345">
        <v>33141</v>
      </c>
      <c r="G28" s="345">
        <v>0</v>
      </c>
      <c r="H28" s="18"/>
      <c r="I28" s="346">
        <v>0</v>
      </c>
      <c r="J28" s="63">
        <v>0</v>
      </c>
      <c r="K28" s="63">
        <v>0</v>
      </c>
      <c r="L28" s="18"/>
      <c r="M28" s="346">
        <v>0</v>
      </c>
      <c r="N28" s="63">
        <v>0</v>
      </c>
      <c r="O28" s="63">
        <v>0</v>
      </c>
      <c r="P28" s="63">
        <v>0</v>
      </c>
      <c r="Q28" s="63">
        <v>0</v>
      </c>
      <c r="R28" s="63">
        <v>0</v>
      </c>
      <c r="S28" s="63">
        <v>0</v>
      </c>
      <c r="T28" s="63">
        <v>0</v>
      </c>
      <c r="U28" s="63">
        <v>0</v>
      </c>
      <c r="V28" s="18">
        <f t="shared" si="2"/>
        <v>0</v>
      </c>
      <c r="W28" s="121">
        <f>D28+I28+M28+P28+S28</f>
        <v>1</v>
      </c>
      <c r="X28" s="122">
        <f t="shared" si="6"/>
        <v>37030</v>
      </c>
      <c r="Y28" s="122">
        <f t="shared" si="6"/>
        <v>33141</v>
      </c>
      <c r="Z28" s="123">
        <f t="shared" si="1"/>
        <v>99.043662771584835</v>
      </c>
      <c r="AA28" s="347"/>
      <c r="AB28" s="496">
        <v>0</v>
      </c>
      <c r="AC28" s="496">
        <v>0</v>
      </c>
      <c r="AD28" s="496">
        <v>0</v>
      </c>
      <c r="AE28" s="496">
        <v>0</v>
      </c>
    </row>
    <row r="29" spans="1:31" ht="18.95" customHeight="1">
      <c r="A29" s="341"/>
      <c r="B29" s="120" t="s">
        <v>632</v>
      </c>
      <c r="C29" s="344">
        <v>16118</v>
      </c>
      <c r="D29" s="345">
        <v>1</v>
      </c>
      <c r="E29" s="63">
        <v>23466</v>
      </c>
      <c r="F29" s="345">
        <v>3691</v>
      </c>
      <c r="G29" s="345"/>
      <c r="H29" s="18"/>
      <c r="I29" s="346">
        <v>6</v>
      </c>
      <c r="J29" s="63">
        <v>16811</v>
      </c>
      <c r="K29" s="63">
        <v>12227</v>
      </c>
      <c r="L29" s="18"/>
      <c r="M29" s="346">
        <v>0</v>
      </c>
      <c r="N29" s="63">
        <v>0</v>
      </c>
      <c r="O29" s="63">
        <v>0</v>
      </c>
      <c r="P29" s="63">
        <v>0</v>
      </c>
      <c r="Q29" s="63">
        <v>0</v>
      </c>
      <c r="R29" s="63">
        <v>0</v>
      </c>
      <c r="S29" s="63">
        <v>0</v>
      </c>
      <c r="T29" s="63">
        <v>0</v>
      </c>
      <c r="U29" s="63">
        <v>0</v>
      </c>
      <c r="V29" s="18">
        <f t="shared" si="2"/>
        <v>0</v>
      </c>
      <c r="W29" s="121">
        <f>D29+I29+M29+P29+S29</f>
        <v>7</v>
      </c>
      <c r="X29" s="122">
        <f t="shared" si="6"/>
        <v>40277</v>
      </c>
      <c r="Y29" s="122">
        <f t="shared" si="6"/>
        <v>15918</v>
      </c>
      <c r="Z29" s="123">
        <f t="shared" si="1"/>
        <v>98.759151259461476</v>
      </c>
      <c r="AA29" s="347"/>
      <c r="AB29" s="496">
        <v>0</v>
      </c>
      <c r="AC29" s="496">
        <v>0</v>
      </c>
      <c r="AD29" s="496">
        <v>0</v>
      </c>
      <c r="AE29" s="496">
        <v>0</v>
      </c>
    </row>
    <row r="30" spans="1:31" ht="18.95" customHeight="1">
      <c r="A30" s="341"/>
      <c r="B30" s="120" t="s">
        <v>626</v>
      </c>
      <c r="C30" s="344">
        <v>29164</v>
      </c>
      <c r="D30" s="345">
        <v>1</v>
      </c>
      <c r="E30" s="63">
        <v>31400</v>
      </c>
      <c r="F30" s="345">
        <v>29164</v>
      </c>
      <c r="G30" s="345">
        <v>0</v>
      </c>
      <c r="H30" s="18"/>
      <c r="I30" s="346">
        <v>0</v>
      </c>
      <c r="J30" s="63">
        <v>0</v>
      </c>
      <c r="K30" s="63">
        <v>0</v>
      </c>
      <c r="L30" s="18"/>
      <c r="M30" s="346">
        <v>0</v>
      </c>
      <c r="N30" s="63">
        <v>0</v>
      </c>
      <c r="O30" s="63">
        <v>0</v>
      </c>
      <c r="P30" s="63">
        <v>0</v>
      </c>
      <c r="Q30" s="63">
        <v>0</v>
      </c>
      <c r="R30" s="63">
        <v>0</v>
      </c>
      <c r="S30" s="63">
        <v>1</v>
      </c>
      <c r="T30" s="63">
        <v>340</v>
      </c>
      <c r="U30" s="63">
        <v>0</v>
      </c>
      <c r="V30" s="18">
        <f t="shared" si="2"/>
        <v>0</v>
      </c>
      <c r="W30" s="121">
        <f t="shared" si="3"/>
        <v>2</v>
      </c>
      <c r="X30" s="122">
        <f t="shared" si="4"/>
        <v>31400</v>
      </c>
      <c r="Y30" s="122">
        <f t="shared" si="5"/>
        <v>29164</v>
      </c>
      <c r="Z30" s="123">
        <f>Y30/C30*100</f>
        <v>100</v>
      </c>
      <c r="AA30" s="347"/>
      <c r="AB30" s="496">
        <v>0</v>
      </c>
      <c r="AC30" s="496">
        <v>0</v>
      </c>
      <c r="AD30" s="496">
        <v>0</v>
      </c>
      <c r="AE30" s="496">
        <v>0</v>
      </c>
    </row>
    <row r="31" spans="1:31" ht="18.95" customHeight="1">
      <c r="A31" s="341"/>
      <c r="B31" s="120" t="s">
        <v>627</v>
      </c>
      <c r="C31" s="344">
        <v>46471</v>
      </c>
      <c r="D31" s="345">
        <v>1</v>
      </c>
      <c r="E31" s="63">
        <v>50000</v>
      </c>
      <c r="F31" s="345">
        <v>46471</v>
      </c>
      <c r="G31" s="345"/>
      <c r="H31" s="18"/>
      <c r="I31" s="346">
        <v>0</v>
      </c>
      <c r="J31" s="63">
        <v>0</v>
      </c>
      <c r="K31" s="63">
        <v>0</v>
      </c>
      <c r="L31" s="18"/>
      <c r="M31" s="346">
        <v>0</v>
      </c>
      <c r="N31" s="63">
        <v>0</v>
      </c>
      <c r="O31" s="63">
        <v>0</v>
      </c>
      <c r="P31" s="63">
        <v>0</v>
      </c>
      <c r="Q31" s="63">
        <v>0</v>
      </c>
      <c r="R31" s="63">
        <v>0</v>
      </c>
      <c r="S31" s="63">
        <v>0</v>
      </c>
      <c r="T31" s="63">
        <v>0</v>
      </c>
      <c r="U31" s="63">
        <v>0</v>
      </c>
      <c r="V31" s="18">
        <f t="shared" si="2"/>
        <v>0</v>
      </c>
      <c r="W31" s="121">
        <f t="shared" si="3"/>
        <v>1</v>
      </c>
      <c r="X31" s="122">
        <f t="shared" si="4"/>
        <v>50000</v>
      </c>
      <c r="Y31" s="122">
        <f t="shared" si="5"/>
        <v>46471</v>
      </c>
      <c r="Z31" s="123">
        <f t="shared" si="1"/>
        <v>100</v>
      </c>
      <c r="AA31" s="347">
        <v>0</v>
      </c>
      <c r="AB31" s="496">
        <v>0</v>
      </c>
      <c r="AC31" s="496">
        <v>0</v>
      </c>
      <c r="AD31" s="496">
        <v>0</v>
      </c>
      <c r="AE31" s="496">
        <v>0</v>
      </c>
    </row>
    <row r="32" spans="1:31" ht="18.95" customHeight="1">
      <c r="A32" s="341"/>
      <c r="B32" s="120" t="s">
        <v>631</v>
      </c>
      <c r="C32" s="344">
        <v>14273</v>
      </c>
      <c r="D32" s="345">
        <v>2</v>
      </c>
      <c r="E32" s="63">
        <v>20913</v>
      </c>
      <c r="F32" s="345">
        <v>14084</v>
      </c>
      <c r="G32" s="345"/>
      <c r="H32" s="18"/>
      <c r="I32" s="346">
        <v>0</v>
      </c>
      <c r="J32" s="63">
        <v>0</v>
      </c>
      <c r="K32" s="63">
        <v>0</v>
      </c>
      <c r="L32" s="18"/>
      <c r="M32" s="346">
        <v>0</v>
      </c>
      <c r="N32" s="63">
        <v>0</v>
      </c>
      <c r="O32" s="63">
        <v>0</v>
      </c>
      <c r="P32" s="63">
        <v>0</v>
      </c>
      <c r="Q32" s="63">
        <v>0</v>
      </c>
      <c r="R32" s="63">
        <v>0</v>
      </c>
      <c r="S32" s="63">
        <v>1</v>
      </c>
      <c r="T32" s="63">
        <v>8000</v>
      </c>
      <c r="U32" s="63">
        <v>200</v>
      </c>
      <c r="V32" s="18">
        <f t="shared" si="2"/>
        <v>0</v>
      </c>
      <c r="W32" s="121">
        <f t="shared" si="3"/>
        <v>3</v>
      </c>
      <c r="X32" s="122">
        <f t="shared" si="4"/>
        <v>20913</v>
      </c>
      <c r="Y32" s="122">
        <f t="shared" si="5"/>
        <v>14084</v>
      </c>
      <c r="Z32" s="123">
        <f t="shared" si="1"/>
        <v>98.675821481118192</v>
      </c>
      <c r="AA32" s="347"/>
      <c r="AB32" s="496">
        <v>4</v>
      </c>
      <c r="AC32" s="496">
        <v>48</v>
      </c>
      <c r="AD32" s="496">
        <v>0</v>
      </c>
      <c r="AE32" s="496">
        <v>0</v>
      </c>
    </row>
    <row r="33" spans="1:31" ht="18.95" customHeight="1">
      <c r="A33" s="341"/>
      <c r="B33" s="120" t="s">
        <v>633</v>
      </c>
      <c r="C33" s="344">
        <v>78656</v>
      </c>
      <c r="D33" s="345">
        <v>1</v>
      </c>
      <c r="E33" s="63">
        <v>87700</v>
      </c>
      <c r="F33" s="345">
        <v>78631</v>
      </c>
      <c r="G33" s="345"/>
      <c r="H33" s="18"/>
      <c r="I33" s="346"/>
      <c r="J33" s="63">
        <v>0</v>
      </c>
      <c r="K33" s="63">
        <v>0</v>
      </c>
      <c r="L33" s="18"/>
      <c r="M33" s="346">
        <v>0</v>
      </c>
      <c r="N33" s="63">
        <v>0</v>
      </c>
      <c r="O33" s="63">
        <v>0</v>
      </c>
      <c r="P33" s="63">
        <v>0</v>
      </c>
      <c r="Q33" s="63">
        <v>0</v>
      </c>
      <c r="R33" s="63">
        <v>0</v>
      </c>
      <c r="S33" s="63">
        <v>2</v>
      </c>
      <c r="T33" s="63">
        <v>1092</v>
      </c>
      <c r="U33" s="63">
        <v>12</v>
      </c>
      <c r="V33" s="18">
        <f t="shared" si="2"/>
        <v>0</v>
      </c>
      <c r="W33" s="121">
        <f t="shared" si="3"/>
        <v>3</v>
      </c>
      <c r="X33" s="122">
        <f t="shared" si="4"/>
        <v>87700</v>
      </c>
      <c r="Y33" s="122">
        <f t="shared" si="5"/>
        <v>78631</v>
      </c>
      <c r="Z33" s="123">
        <f t="shared" si="1"/>
        <v>99.968216029292108</v>
      </c>
      <c r="AA33" s="347"/>
      <c r="AB33" s="496"/>
      <c r="AC33" s="496"/>
      <c r="AD33" s="496"/>
      <c r="AE33" s="496">
        <v>0</v>
      </c>
    </row>
    <row r="34" spans="1:31" ht="18.95" customHeight="1">
      <c r="A34" s="341"/>
      <c r="B34" s="120" t="s">
        <v>636</v>
      </c>
      <c r="C34" s="344">
        <v>16515</v>
      </c>
      <c r="D34" s="345">
        <v>1</v>
      </c>
      <c r="E34" s="63">
        <v>18331</v>
      </c>
      <c r="F34" s="345">
        <v>16449</v>
      </c>
      <c r="G34" s="345"/>
      <c r="H34" s="18"/>
      <c r="I34" s="346"/>
      <c r="J34" s="63">
        <v>0</v>
      </c>
      <c r="K34" s="63">
        <v>0</v>
      </c>
      <c r="L34" s="18"/>
      <c r="M34" s="346">
        <v>0</v>
      </c>
      <c r="N34" s="63">
        <v>0</v>
      </c>
      <c r="O34" s="63">
        <v>0</v>
      </c>
      <c r="P34" s="63">
        <v>1</v>
      </c>
      <c r="Q34" s="63">
        <v>620</v>
      </c>
      <c r="R34" s="63">
        <v>0</v>
      </c>
      <c r="S34" s="63">
        <v>0</v>
      </c>
      <c r="T34" s="63">
        <v>0</v>
      </c>
      <c r="U34" s="63">
        <v>0</v>
      </c>
      <c r="V34" s="18">
        <f t="shared" si="2"/>
        <v>0</v>
      </c>
      <c r="W34" s="121">
        <f>D34+I34+M34+P34+S34</f>
        <v>2</v>
      </c>
      <c r="X34" s="122">
        <f>E34+J34+N34+Q34</f>
        <v>18951</v>
      </c>
      <c r="Y34" s="122">
        <f>F34+K34+O34+R34</f>
        <v>16449</v>
      </c>
      <c r="Z34" s="123">
        <f t="shared" si="1"/>
        <v>99.600363306085384</v>
      </c>
      <c r="AA34" s="347">
        <v>0</v>
      </c>
      <c r="AB34" s="496">
        <v>1</v>
      </c>
      <c r="AC34" s="496"/>
      <c r="AD34" s="496">
        <v>0</v>
      </c>
      <c r="AE34" s="496">
        <v>0</v>
      </c>
    </row>
    <row r="35" spans="1:31" ht="18.95" customHeight="1">
      <c r="A35" s="342"/>
      <c r="B35" s="120" t="s">
        <v>637</v>
      </c>
      <c r="C35" s="344">
        <v>13762</v>
      </c>
      <c r="D35" s="345">
        <v>1</v>
      </c>
      <c r="E35" s="63">
        <v>14503</v>
      </c>
      <c r="F35" s="345">
        <v>13747</v>
      </c>
      <c r="G35" s="345"/>
      <c r="H35" s="18"/>
      <c r="I35" s="346"/>
      <c r="J35" s="63">
        <v>0</v>
      </c>
      <c r="K35" s="63">
        <v>0</v>
      </c>
      <c r="L35" s="18"/>
      <c r="M35" s="346">
        <v>0</v>
      </c>
      <c r="N35" s="63">
        <v>0</v>
      </c>
      <c r="O35" s="63">
        <v>0</v>
      </c>
      <c r="P35" s="63">
        <v>0</v>
      </c>
      <c r="Q35" s="63">
        <v>0</v>
      </c>
      <c r="R35" s="63">
        <v>0</v>
      </c>
      <c r="S35" s="63">
        <v>0</v>
      </c>
      <c r="T35" s="63">
        <v>0</v>
      </c>
      <c r="U35" s="63">
        <v>0</v>
      </c>
      <c r="V35" s="18">
        <f t="shared" si="2"/>
        <v>0</v>
      </c>
      <c r="W35" s="121">
        <f>D35+I35+M35+P35+S35</f>
        <v>1</v>
      </c>
      <c r="X35" s="122">
        <f>E35+J35+N35+Q35</f>
        <v>14503</v>
      </c>
      <c r="Y35" s="122">
        <f>F35+K35+O35+R35</f>
        <v>13747</v>
      </c>
      <c r="Z35" s="123">
        <f t="shared" si="1"/>
        <v>99.89100421450371</v>
      </c>
      <c r="AA35" s="347"/>
      <c r="AB35" s="496"/>
      <c r="AC35" s="496"/>
      <c r="AD35" s="496">
        <v>0</v>
      </c>
      <c r="AE35" s="496">
        <v>0</v>
      </c>
    </row>
    <row r="36" spans="1:31" ht="18.95" customHeight="1">
      <c r="A36" s="341"/>
      <c r="B36" s="120" t="s">
        <v>634</v>
      </c>
      <c r="C36" s="344">
        <v>22580</v>
      </c>
      <c r="D36" s="345">
        <v>1</v>
      </c>
      <c r="E36" s="63">
        <v>24283</v>
      </c>
      <c r="F36" s="345">
        <v>22575</v>
      </c>
      <c r="G36" s="345">
        <v>0</v>
      </c>
      <c r="H36" s="18"/>
      <c r="I36" s="346"/>
      <c r="J36" s="63">
        <v>0</v>
      </c>
      <c r="K36" s="63">
        <v>0</v>
      </c>
      <c r="L36" s="18"/>
      <c r="M36" s="346">
        <v>0</v>
      </c>
      <c r="N36" s="63">
        <v>0</v>
      </c>
      <c r="O36" s="63">
        <v>0</v>
      </c>
      <c r="P36" s="63">
        <v>0</v>
      </c>
      <c r="Q36" s="63">
        <v>0</v>
      </c>
      <c r="R36" s="63">
        <v>0</v>
      </c>
      <c r="S36" s="63">
        <v>1</v>
      </c>
      <c r="T36" s="63">
        <v>1875</v>
      </c>
      <c r="U36" s="63">
        <v>0</v>
      </c>
      <c r="V36" s="18">
        <f t="shared" si="2"/>
        <v>0</v>
      </c>
      <c r="W36" s="121">
        <f>D36+I36+M36+P36+S36</f>
        <v>2</v>
      </c>
      <c r="X36" s="122">
        <f>E36+J36+N36+Q36</f>
        <v>24283</v>
      </c>
      <c r="Y36" s="122">
        <f t="shared" si="5"/>
        <v>22575</v>
      </c>
      <c r="Z36" s="123">
        <f t="shared" si="1"/>
        <v>99.977856510186001</v>
      </c>
      <c r="AA36" s="347"/>
      <c r="AB36" s="496">
        <v>0</v>
      </c>
      <c r="AC36" s="496">
        <v>0</v>
      </c>
      <c r="AD36" s="496">
        <v>1</v>
      </c>
      <c r="AE36" s="496">
        <v>0</v>
      </c>
    </row>
    <row r="37" spans="1:31" ht="18.95" customHeight="1">
      <c r="A37" s="341"/>
      <c r="B37" s="120" t="s">
        <v>635</v>
      </c>
      <c r="C37" s="344">
        <v>29438</v>
      </c>
      <c r="D37" s="345">
        <v>1</v>
      </c>
      <c r="E37" s="63">
        <v>29500</v>
      </c>
      <c r="F37" s="345">
        <v>29076</v>
      </c>
      <c r="G37" s="345"/>
      <c r="H37" s="18"/>
      <c r="I37" s="346"/>
      <c r="J37" s="63">
        <v>0</v>
      </c>
      <c r="K37" s="63">
        <v>0</v>
      </c>
      <c r="L37" s="18"/>
      <c r="M37" s="346">
        <v>0</v>
      </c>
      <c r="N37" s="63">
        <v>0</v>
      </c>
      <c r="O37" s="63">
        <v>0</v>
      </c>
      <c r="P37" s="63">
        <v>3</v>
      </c>
      <c r="Q37" s="63">
        <v>1373</v>
      </c>
      <c r="R37" s="63">
        <v>27</v>
      </c>
      <c r="S37" s="63">
        <v>0</v>
      </c>
      <c r="T37" s="63">
        <v>0</v>
      </c>
      <c r="U37" s="63">
        <v>0</v>
      </c>
      <c r="V37" s="18">
        <f t="shared" si="2"/>
        <v>0</v>
      </c>
      <c r="W37" s="121">
        <f t="shared" si="3"/>
        <v>4</v>
      </c>
      <c r="X37" s="122">
        <f t="shared" si="4"/>
        <v>30873</v>
      </c>
      <c r="Y37" s="122">
        <f>F37+K37+O37+R37</f>
        <v>29103</v>
      </c>
      <c r="Z37" s="123">
        <f t="shared" si="1"/>
        <v>98.862015082546378</v>
      </c>
      <c r="AA37" s="347">
        <v>0</v>
      </c>
      <c r="AB37" s="496">
        <v>3</v>
      </c>
      <c r="AC37" s="496">
        <v>60</v>
      </c>
      <c r="AD37" s="496">
        <v>0</v>
      </c>
      <c r="AE37" s="496">
        <v>0</v>
      </c>
    </row>
    <row r="38" spans="1:31" ht="18.95" customHeight="1">
      <c r="A38" s="341"/>
      <c r="B38" s="120" t="s">
        <v>638</v>
      </c>
      <c r="C38" s="344">
        <v>40121</v>
      </c>
      <c r="D38" s="345">
        <v>1</v>
      </c>
      <c r="E38" s="63">
        <v>43680</v>
      </c>
      <c r="F38" s="345">
        <v>40121</v>
      </c>
      <c r="G38" s="345"/>
      <c r="H38" s="18"/>
      <c r="I38" s="346">
        <v>0</v>
      </c>
      <c r="J38" s="63">
        <v>0</v>
      </c>
      <c r="K38" s="63">
        <v>0</v>
      </c>
      <c r="L38" s="18"/>
      <c r="M38" s="346">
        <v>0</v>
      </c>
      <c r="N38" s="63">
        <v>0</v>
      </c>
      <c r="O38" s="63">
        <v>0</v>
      </c>
      <c r="P38" s="63">
        <v>0</v>
      </c>
      <c r="Q38" s="63">
        <v>0</v>
      </c>
      <c r="R38" s="63">
        <v>0</v>
      </c>
      <c r="S38" s="63">
        <v>2</v>
      </c>
      <c r="T38" s="63">
        <v>450</v>
      </c>
      <c r="U38" s="63">
        <v>0</v>
      </c>
      <c r="V38" s="18">
        <f t="shared" si="2"/>
        <v>0</v>
      </c>
      <c r="W38" s="121">
        <f t="shared" si="3"/>
        <v>3</v>
      </c>
      <c r="X38" s="122">
        <f>E38+J38+N38+Q38</f>
        <v>43680</v>
      </c>
      <c r="Y38" s="122">
        <f>F38+K38+O38+R38</f>
        <v>40121</v>
      </c>
      <c r="Z38" s="123">
        <f t="shared" si="1"/>
        <v>100</v>
      </c>
      <c r="AA38" s="347">
        <v>-20</v>
      </c>
      <c r="AB38" s="496">
        <v>0</v>
      </c>
      <c r="AC38" s="496">
        <v>0</v>
      </c>
      <c r="AD38" s="496">
        <v>4</v>
      </c>
      <c r="AE38" s="496">
        <v>0</v>
      </c>
    </row>
    <row r="39" spans="1:31" ht="18.95" customHeight="1">
      <c r="A39" s="341"/>
      <c r="B39" s="120" t="s">
        <v>639</v>
      </c>
      <c r="C39" s="344">
        <v>62093</v>
      </c>
      <c r="D39" s="345">
        <v>3</v>
      </c>
      <c r="E39" s="63">
        <v>65920</v>
      </c>
      <c r="F39" s="345">
        <v>61719</v>
      </c>
      <c r="G39" s="345">
        <v>0</v>
      </c>
      <c r="H39" s="18"/>
      <c r="I39" s="346">
        <v>0</v>
      </c>
      <c r="J39" s="63">
        <v>0</v>
      </c>
      <c r="K39" s="63">
        <v>0</v>
      </c>
      <c r="L39" s="18"/>
      <c r="M39" s="346">
        <v>0</v>
      </c>
      <c r="N39" s="63">
        <v>0</v>
      </c>
      <c r="O39" s="63">
        <v>0</v>
      </c>
      <c r="P39" s="63">
        <v>1</v>
      </c>
      <c r="Q39" s="63">
        <v>80</v>
      </c>
      <c r="R39" s="63">
        <v>37</v>
      </c>
      <c r="S39" s="63">
        <v>0</v>
      </c>
      <c r="T39" s="63">
        <v>0</v>
      </c>
      <c r="U39" s="63">
        <v>0</v>
      </c>
      <c r="V39" s="18">
        <f t="shared" si="2"/>
        <v>0</v>
      </c>
      <c r="W39" s="121">
        <f t="shared" si="3"/>
        <v>4</v>
      </c>
      <c r="X39" s="122">
        <f t="shared" si="4"/>
        <v>66000</v>
      </c>
      <c r="Y39" s="122">
        <f t="shared" si="5"/>
        <v>61756</v>
      </c>
      <c r="Z39" s="123">
        <f t="shared" si="1"/>
        <v>99.457265714331726</v>
      </c>
      <c r="AA39" s="347"/>
      <c r="AB39" s="496">
        <v>0</v>
      </c>
      <c r="AC39" s="496">
        <v>0</v>
      </c>
      <c r="AD39" s="496">
        <v>3</v>
      </c>
      <c r="AE39" s="496">
        <v>0</v>
      </c>
    </row>
    <row r="40" spans="1:31" ht="18.95" customHeight="1">
      <c r="A40" s="341"/>
      <c r="B40" s="120" t="s">
        <v>640</v>
      </c>
      <c r="C40" s="344">
        <v>41886</v>
      </c>
      <c r="D40" s="348">
        <v>-1</v>
      </c>
      <c r="E40" s="63">
        <v>49300</v>
      </c>
      <c r="F40" s="345">
        <v>41837</v>
      </c>
      <c r="G40" s="345"/>
      <c r="H40" s="18"/>
      <c r="I40" s="346">
        <v>0</v>
      </c>
      <c r="J40" s="63">
        <v>0</v>
      </c>
      <c r="K40" s="63">
        <v>0</v>
      </c>
      <c r="L40" s="18"/>
      <c r="M40" s="346">
        <v>0</v>
      </c>
      <c r="N40" s="63">
        <v>0</v>
      </c>
      <c r="O40" s="63">
        <v>0</v>
      </c>
      <c r="P40" s="63">
        <v>2</v>
      </c>
      <c r="Q40" s="63">
        <v>2696</v>
      </c>
      <c r="R40" s="63">
        <v>0</v>
      </c>
      <c r="S40" s="63">
        <v>2</v>
      </c>
      <c r="T40" s="63">
        <v>11095</v>
      </c>
      <c r="U40" s="63">
        <v>0</v>
      </c>
      <c r="V40" s="18">
        <f t="shared" si="2"/>
        <v>0</v>
      </c>
      <c r="W40" s="544" t="s">
        <v>1421</v>
      </c>
      <c r="X40" s="122">
        <f t="shared" si="4"/>
        <v>51996</v>
      </c>
      <c r="Y40" s="122">
        <f>F40+K40+O40+R40</f>
        <v>41837</v>
      </c>
      <c r="Z40" s="123">
        <f t="shared" si="1"/>
        <v>99.883015804803506</v>
      </c>
      <c r="AA40" s="347"/>
      <c r="AB40" s="496">
        <v>0</v>
      </c>
      <c r="AC40" s="496">
        <v>0</v>
      </c>
      <c r="AD40" s="496">
        <v>1</v>
      </c>
      <c r="AE40" s="496"/>
    </row>
    <row r="41" spans="1:31" ht="18.95" customHeight="1">
      <c r="A41" s="341"/>
      <c r="B41" s="120" t="s">
        <v>642</v>
      </c>
      <c r="C41" s="344">
        <v>41783</v>
      </c>
      <c r="D41" s="348">
        <v>-1</v>
      </c>
      <c r="E41" s="63">
        <v>51000</v>
      </c>
      <c r="F41" s="345">
        <v>40913</v>
      </c>
      <c r="G41" s="345">
        <v>0</v>
      </c>
      <c r="H41" s="18"/>
      <c r="I41" s="346">
        <v>0</v>
      </c>
      <c r="J41" s="63">
        <v>0</v>
      </c>
      <c r="K41" s="63">
        <v>0</v>
      </c>
      <c r="L41" s="18"/>
      <c r="M41" s="346">
        <v>0</v>
      </c>
      <c r="N41" s="63">
        <v>0</v>
      </c>
      <c r="O41" s="63">
        <v>0</v>
      </c>
      <c r="P41" s="63">
        <v>0</v>
      </c>
      <c r="Q41" s="63">
        <v>0</v>
      </c>
      <c r="R41" s="63">
        <v>0</v>
      </c>
      <c r="S41" s="63">
        <v>5</v>
      </c>
      <c r="T41" s="63">
        <v>13588</v>
      </c>
      <c r="U41" s="63">
        <v>288</v>
      </c>
      <c r="V41" s="18">
        <f t="shared" si="2"/>
        <v>0</v>
      </c>
      <c r="W41" s="544" t="s">
        <v>1290</v>
      </c>
      <c r="X41" s="122">
        <f t="shared" si="4"/>
        <v>51000</v>
      </c>
      <c r="Y41" s="122">
        <f t="shared" si="5"/>
        <v>40913</v>
      </c>
      <c r="Z41" s="123">
        <f t="shared" si="1"/>
        <v>97.917813464806258</v>
      </c>
      <c r="AA41" s="347">
        <v>0</v>
      </c>
      <c r="AB41" s="496">
        <v>0</v>
      </c>
      <c r="AC41" s="496">
        <v>0</v>
      </c>
      <c r="AD41" s="496">
        <v>0</v>
      </c>
      <c r="AE41" s="496">
        <v>0</v>
      </c>
    </row>
    <row r="42" spans="1:31" ht="18.95" customHeight="1">
      <c r="A42" s="341"/>
      <c r="B42" s="120" t="s">
        <v>641</v>
      </c>
      <c r="C42" s="344">
        <v>44823</v>
      </c>
      <c r="D42" s="349">
        <v>1</v>
      </c>
      <c r="E42" s="63">
        <v>50500</v>
      </c>
      <c r="F42" s="345">
        <v>44738</v>
      </c>
      <c r="G42" s="345"/>
      <c r="H42" s="18"/>
      <c r="I42" s="346">
        <v>0</v>
      </c>
      <c r="J42" s="63">
        <v>0</v>
      </c>
      <c r="K42" s="63">
        <v>0</v>
      </c>
      <c r="L42" s="18"/>
      <c r="M42" s="346">
        <v>0</v>
      </c>
      <c r="N42" s="63">
        <v>0</v>
      </c>
      <c r="O42" s="63">
        <v>0</v>
      </c>
      <c r="P42" s="63">
        <v>0</v>
      </c>
      <c r="Q42" s="63">
        <v>0</v>
      </c>
      <c r="R42" s="63">
        <v>0</v>
      </c>
      <c r="S42" s="63">
        <v>3</v>
      </c>
      <c r="T42" s="63">
        <v>810</v>
      </c>
      <c r="U42" s="63">
        <v>100</v>
      </c>
      <c r="V42" s="18">
        <f t="shared" si="2"/>
        <v>0</v>
      </c>
      <c r="W42" s="121">
        <f t="shared" si="3"/>
        <v>4</v>
      </c>
      <c r="X42" s="122">
        <f>E42+J42+N42+Q42</f>
        <v>50500</v>
      </c>
      <c r="Y42" s="122">
        <f>F42+K42+O42+R42</f>
        <v>44738</v>
      </c>
      <c r="Z42" s="123">
        <f t="shared" si="1"/>
        <v>99.810365214287316</v>
      </c>
      <c r="AA42" s="347"/>
      <c r="AB42" s="496">
        <v>0</v>
      </c>
      <c r="AC42" s="496">
        <v>0</v>
      </c>
      <c r="AD42" s="496">
        <v>2</v>
      </c>
      <c r="AE42" s="496">
        <v>0</v>
      </c>
    </row>
    <row r="43" spans="1:31" ht="18.95" customHeight="1">
      <c r="A43" s="342"/>
      <c r="B43" s="120" t="s">
        <v>570</v>
      </c>
      <c r="C43" s="344">
        <v>1522635</v>
      </c>
      <c r="D43" s="350">
        <v>2</v>
      </c>
      <c r="E43" s="63">
        <v>1566000</v>
      </c>
      <c r="F43" s="350">
        <v>1519586</v>
      </c>
      <c r="G43" s="350">
        <v>0</v>
      </c>
      <c r="H43" s="18"/>
      <c r="I43" s="346">
        <v>0</v>
      </c>
      <c r="J43" s="63">
        <v>0</v>
      </c>
      <c r="K43" s="351">
        <v>0</v>
      </c>
      <c r="L43" s="18">
        <v>6</v>
      </c>
      <c r="M43" s="346">
        <v>6</v>
      </c>
      <c r="N43" s="63">
        <v>0</v>
      </c>
      <c r="O43" s="63">
        <v>1284</v>
      </c>
      <c r="P43" s="63">
        <v>14</v>
      </c>
      <c r="Q43" s="63">
        <v>6987</v>
      </c>
      <c r="R43" s="63">
        <v>1353</v>
      </c>
      <c r="S43" s="63">
        <v>34</v>
      </c>
      <c r="T43" s="63">
        <v>146025</v>
      </c>
      <c r="U43" s="63">
        <v>19786</v>
      </c>
      <c r="V43" s="18">
        <f t="shared" si="2"/>
        <v>6</v>
      </c>
      <c r="W43" s="121">
        <f t="shared" si="3"/>
        <v>56</v>
      </c>
      <c r="X43" s="122">
        <f t="shared" si="4"/>
        <v>1572987</v>
      </c>
      <c r="Y43" s="122">
        <f>F43+K43+O43+R43</f>
        <v>1522223</v>
      </c>
      <c r="Z43" s="123">
        <f t="shared" si="1"/>
        <v>99.97294164392649</v>
      </c>
      <c r="AA43" s="352"/>
      <c r="AB43" s="496">
        <v>0</v>
      </c>
      <c r="AC43" s="496">
        <v>0</v>
      </c>
      <c r="AD43" s="496">
        <v>15</v>
      </c>
      <c r="AE43" s="496">
        <v>60</v>
      </c>
    </row>
    <row r="44" spans="1:31" ht="18.95" customHeight="1">
      <c r="A44" s="341"/>
      <c r="B44" s="120" t="s">
        <v>484</v>
      </c>
      <c r="C44" s="344">
        <v>530309</v>
      </c>
      <c r="D44" s="345">
        <v>1</v>
      </c>
      <c r="E44" s="63">
        <v>534000</v>
      </c>
      <c r="F44" s="345">
        <v>528363</v>
      </c>
      <c r="G44" s="345"/>
      <c r="H44" s="18"/>
      <c r="I44" s="346">
        <v>0</v>
      </c>
      <c r="J44" s="63">
        <v>0</v>
      </c>
      <c r="K44" s="63">
        <v>0</v>
      </c>
      <c r="L44" s="18"/>
      <c r="M44" s="346">
        <v>0</v>
      </c>
      <c r="N44" s="63">
        <v>0</v>
      </c>
      <c r="O44" s="63">
        <v>0</v>
      </c>
      <c r="P44" s="63">
        <v>7</v>
      </c>
      <c r="Q44" s="63">
        <v>600</v>
      </c>
      <c r="R44" s="63">
        <v>271</v>
      </c>
      <c r="S44" s="63">
        <v>11</v>
      </c>
      <c r="T44" s="63">
        <v>3650</v>
      </c>
      <c r="U44" s="63">
        <v>2760</v>
      </c>
      <c r="V44" s="18">
        <f t="shared" si="2"/>
        <v>0</v>
      </c>
      <c r="W44" s="121">
        <f t="shared" si="3"/>
        <v>19</v>
      </c>
      <c r="X44" s="122">
        <f t="shared" si="4"/>
        <v>534600</v>
      </c>
      <c r="Y44" s="122">
        <f t="shared" si="5"/>
        <v>528634</v>
      </c>
      <c r="Z44" s="123">
        <f t="shared" si="1"/>
        <v>99.684146412751801</v>
      </c>
      <c r="AA44" s="347"/>
      <c r="AB44" s="496">
        <v>1</v>
      </c>
      <c r="AC44" s="496">
        <v>0</v>
      </c>
      <c r="AD44" s="496">
        <v>9</v>
      </c>
      <c r="AE44" s="496">
        <v>93</v>
      </c>
    </row>
    <row r="45" spans="1:31" ht="18.95" customHeight="1">
      <c r="A45" s="343"/>
      <c r="B45" s="120" t="s">
        <v>643</v>
      </c>
      <c r="C45" s="344">
        <v>451179</v>
      </c>
      <c r="D45" s="353">
        <v>1</v>
      </c>
      <c r="E45" s="63">
        <v>578600</v>
      </c>
      <c r="F45" s="353">
        <v>451179</v>
      </c>
      <c r="G45" s="353"/>
      <c r="H45" s="18"/>
      <c r="I45" s="346">
        <v>0</v>
      </c>
      <c r="J45" s="63">
        <v>0</v>
      </c>
      <c r="K45" s="63">
        <v>0</v>
      </c>
      <c r="L45" s="18"/>
      <c r="M45" s="346">
        <v>0</v>
      </c>
      <c r="N45" s="63">
        <v>0</v>
      </c>
      <c r="O45" s="63">
        <v>0</v>
      </c>
      <c r="P45" s="63">
        <v>0</v>
      </c>
      <c r="Q45" s="63">
        <v>0</v>
      </c>
      <c r="R45" s="63">
        <v>0</v>
      </c>
      <c r="S45" s="63">
        <v>3</v>
      </c>
      <c r="T45" s="63">
        <v>0</v>
      </c>
      <c r="U45" s="63">
        <v>0</v>
      </c>
      <c r="V45" s="18">
        <f t="shared" si="2"/>
        <v>0</v>
      </c>
      <c r="W45" s="121">
        <f t="shared" si="3"/>
        <v>4</v>
      </c>
      <c r="X45" s="122">
        <f t="shared" si="4"/>
        <v>578600</v>
      </c>
      <c r="Y45" s="122">
        <f t="shared" si="5"/>
        <v>451179</v>
      </c>
      <c r="Z45" s="123">
        <f t="shared" si="1"/>
        <v>100</v>
      </c>
      <c r="AA45" s="354"/>
      <c r="AB45" s="496">
        <v>0</v>
      </c>
      <c r="AC45" s="496">
        <v>0</v>
      </c>
      <c r="AD45" s="496">
        <v>1</v>
      </c>
      <c r="AE45" s="496">
        <v>0</v>
      </c>
    </row>
    <row r="46" spans="1:31" ht="18.95" customHeight="1">
      <c r="A46" s="343"/>
      <c r="B46" s="120" t="s">
        <v>612</v>
      </c>
      <c r="C46" s="344">
        <v>298399</v>
      </c>
      <c r="D46" s="353">
        <v>1</v>
      </c>
      <c r="E46" s="63">
        <v>300000</v>
      </c>
      <c r="F46" s="353">
        <v>298376</v>
      </c>
      <c r="G46" s="641"/>
      <c r="H46" s="18"/>
      <c r="I46" s="346">
        <v>0</v>
      </c>
      <c r="J46" s="63">
        <v>0</v>
      </c>
      <c r="K46" s="63">
        <v>0</v>
      </c>
      <c r="L46" s="18"/>
      <c r="M46" s="346">
        <v>0</v>
      </c>
      <c r="N46" s="63">
        <v>0</v>
      </c>
      <c r="O46" s="63">
        <v>0</v>
      </c>
      <c r="P46" s="63">
        <v>0</v>
      </c>
      <c r="Q46" s="63">
        <v>0</v>
      </c>
      <c r="R46" s="63">
        <v>0</v>
      </c>
      <c r="S46" s="63">
        <v>10</v>
      </c>
      <c r="T46" s="63">
        <v>12954</v>
      </c>
      <c r="U46" s="63">
        <v>4726</v>
      </c>
      <c r="V46" s="18">
        <v>0</v>
      </c>
      <c r="W46" s="146">
        <v>11</v>
      </c>
      <c r="X46" s="122">
        <v>300000</v>
      </c>
      <c r="Y46" s="122">
        <v>298376</v>
      </c>
      <c r="Z46" s="124">
        <v>99.992292199370638</v>
      </c>
      <c r="AA46" s="354"/>
      <c r="AB46" s="496">
        <v>0</v>
      </c>
      <c r="AC46" s="496">
        <v>0</v>
      </c>
      <c r="AD46" s="496">
        <v>0</v>
      </c>
      <c r="AE46" s="496">
        <v>0</v>
      </c>
    </row>
    <row r="47" spans="1:31" ht="18.95" customHeight="1" thickBot="1">
      <c r="A47" s="341"/>
      <c r="B47" s="120" t="s">
        <v>485</v>
      </c>
      <c r="C47" s="344">
        <v>486767</v>
      </c>
      <c r="D47" s="345">
        <v>1</v>
      </c>
      <c r="E47" s="63">
        <v>512000</v>
      </c>
      <c r="F47" s="345">
        <v>486559</v>
      </c>
      <c r="G47" s="350"/>
      <c r="H47" s="18"/>
      <c r="I47" s="346">
        <v>0</v>
      </c>
      <c r="J47" s="63">
        <v>0</v>
      </c>
      <c r="K47" s="63">
        <v>0</v>
      </c>
      <c r="L47" s="18"/>
      <c r="M47" s="346">
        <v>0</v>
      </c>
      <c r="N47" s="63">
        <v>0</v>
      </c>
      <c r="O47" s="63">
        <v>0</v>
      </c>
      <c r="P47" s="63">
        <v>1</v>
      </c>
      <c r="Q47" s="63">
        <v>188</v>
      </c>
      <c r="R47" s="63">
        <v>98</v>
      </c>
      <c r="S47" s="63">
        <v>22</v>
      </c>
      <c r="T47" s="63">
        <v>49575</v>
      </c>
      <c r="U47" s="63">
        <v>23213</v>
      </c>
      <c r="V47" s="18">
        <f t="shared" si="2"/>
        <v>0</v>
      </c>
      <c r="W47" s="146">
        <f>D47+I47+M47+P47+S47</f>
        <v>24</v>
      </c>
      <c r="X47" s="122">
        <f>E47+J47+N47+Q47</f>
        <v>512188</v>
      </c>
      <c r="Y47" s="122">
        <f>F47+K47+O47+R47</f>
        <v>486657</v>
      </c>
      <c r="Z47" s="124">
        <f t="shared" si="1"/>
        <v>99.977401919193369</v>
      </c>
      <c r="AA47" s="347"/>
      <c r="AB47" s="496"/>
      <c r="AC47" s="496">
        <v>0</v>
      </c>
      <c r="AD47" s="496">
        <v>3</v>
      </c>
      <c r="AE47" s="496">
        <v>0</v>
      </c>
    </row>
    <row r="48" spans="1:31" ht="18.95" customHeight="1" thickTop="1">
      <c r="B48" s="125" t="s">
        <v>486</v>
      </c>
      <c r="C48" s="126">
        <f>SUM(C7:C47)</f>
        <v>5466183</v>
      </c>
      <c r="D48" s="355">
        <v>44</v>
      </c>
      <c r="E48" s="158">
        <f t="shared" ref="E48:U48" si="7">SUM(E7:E47)</f>
        <v>5923990</v>
      </c>
      <c r="F48" s="158">
        <f t="shared" si="7"/>
        <v>5439344</v>
      </c>
      <c r="G48" s="158">
        <f t="shared" si="7"/>
        <v>5064</v>
      </c>
      <c r="H48" s="127">
        <f t="shared" si="7"/>
        <v>2</v>
      </c>
      <c r="I48" s="356">
        <f t="shared" si="7"/>
        <v>8</v>
      </c>
      <c r="J48" s="158">
        <f t="shared" si="7"/>
        <v>16811</v>
      </c>
      <c r="K48" s="158">
        <f t="shared" si="7"/>
        <v>14229</v>
      </c>
      <c r="L48" s="127">
        <f t="shared" si="7"/>
        <v>8</v>
      </c>
      <c r="M48" s="356">
        <f t="shared" si="7"/>
        <v>8</v>
      </c>
      <c r="N48" s="158">
        <f t="shared" si="7"/>
        <v>300</v>
      </c>
      <c r="O48" s="158">
        <f t="shared" si="7"/>
        <v>2244</v>
      </c>
      <c r="P48" s="357">
        <f t="shared" si="7"/>
        <v>52</v>
      </c>
      <c r="Q48" s="158">
        <f t="shared" si="7"/>
        <v>41471</v>
      </c>
      <c r="R48" s="158">
        <f t="shared" si="7"/>
        <v>2345</v>
      </c>
      <c r="S48" s="158">
        <f t="shared" si="7"/>
        <v>120</v>
      </c>
      <c r="T48" s="158">
        <f t="shared" si="7"/>
        <v>289709</v>
      </c>
      <c r="U48" s="158">
        <f t="shared" si="7"/>
        <v>65195</v>
      </c>
      <c r="V48" s="127">
        <f t="shared" ref="V48" si="8">SUM(V7:V47)</f>
        <v>10</v>
      </c>
      <c r="W48" s="128">
        <f>D48+I48+M48+P48+S48</f>
        <v>232</v>
      </c>
      <c r="X48" s="126">
        <f>SUM(X7:X47)</f>
        <v>5982572</v>
      </c>
      <c r="Y48" s="126">
        <f>SUM(Y7:Y47)</f>
        <v>5458162</v>
      </c>
      <c r="Z48" s="129">
        <f>Y48/C48*100</f>
        <v>99.853261407457452</v>
      </c>
      <c r="AA48" s="126">
        <f>SUM(AA7:AA47)</f>
        <v>0</v>
      </c>
      <c r="AB48" s="126">
        <f>SUM(AB7:AB47)</f>
        <v>9</v>
      </c>
      <c r="AC48" s="126">
        <f>SUM(AC7:AC47)</f>
        <v>108</v>
      </c>
      <c r="AD48" s="126">
        <f>SUM(AD7:AD47)</f>
        <v>59</v>
      </c>
      <c r="AE48" s="126">
        <f>SUM(AE7:AE47)</f>
        <v>247</v>
      </c>
    </row>
    <row r="49" spans="2:31" ht="3" customHeight="1">
      <c r="B49" s="441"/>
      <c r="C49" s="441"/>
      <c r="D49" s="441"/>
      <c r="E49" s="441"/>
      <c r="F49" s="441"/>
      <c r="G49" s="511"/>
      <c r="H49" s="441"/>
      <c r="I49" s="441"/>
      <c r="J49" s="441"/>
      <c r="K49" s="441"/>
      <c r="L49" s="441"/>
      <c r="M49" s="441"/>
      <c r="N49" s="441"/>
      <c r="O49" s="441"/>
      <c r="P49" s="441"/>
      <c r="Q49" s="441"/>
      <c r="R49" s="441"/>
      <c r="S49" s="441"/>
      <c r="T49" s="441"/>
      <c r="U49" s="441"/>
      <c r="V49" s="441"/>
      <c r="W49" s="441"/>
      <c r="X49" s="441"/>
      <c r="Y49" s="441"/>
      <c r="Z49" s="441"/>
      <c r="AA49" s="441"/>
      <c r="AB49" s="511"/>
      <c r="AC49" s="511"/>
      <c r="AD49" s="511"/>
      <c r="AE49" s="511"/>
    </row>
    <row r="50" spans="2:31" s="29" customFormat="1" ht="24.75" customHeight="1">
      <c r="B50" s="722" t="s">
        <v>833</v>
      </c>
      <c r="C50" s="723"/>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c r="AD50" s="723"/>
      <c r="AE50" s="723"/>
    </row>
  </sheetData>
  <mergeCells count="37">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 ref="AE4:AE6"/>
    <mergeCell ref="Q4:Q6"/>
    <mergeCell ref="R4:R6"/>
    <mergeCell ref="T4:T6"/>
    <mergeCell ref="V4:W6"/>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s>
  <phoneticPr fontId="2"/>
  <printOptions horizontalCentered="1"/>
  <pageMargins left="0.39370078740157483" right="0.39370078740157483" top="0.78740157480314965" bottom="0.51181102362204722" header="0.51181102362204722" footer="0.31496062992125984"/>
  <pageSetup paperSize="9" scale="57" pageOrder="overThenDown" orientation="landscape"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25"/>
  <sheetViews>
    <sheetView showZeros="0" view="pageBreakPreview" zoomScale="80" zoomScaleNormal="100" workbookViewId="0">
      <pane xSplit="3" ySplit="7" topLeftCell="D20" activePane="bottomRight" state="frozen"/>
      <selection activeCell="H20" sqref="H20"/>
      <selection pane="topRight" activeCell="H20" sqref="H20"/>
      <selection pane="bottomLeft" activeCell="H20" sqref="H20"/>
      <selection pane="bottomRight" activeCell="L5" sqref="L5"/>
    </sheetView>
  </sheetViews>
  <sheetFormatPr defaultColWidth="9" defaultRowHeight="18" customHeight="1"/>
  <cols>
    <col min="1" max="1" width="9" style="12"/>
    <col min="2" max="2" width="9.75" style="4" customWidth="1"/>
    <col min="3" max="3" width="8.125" style="4" customWidth="1"/>
    <col min="4" max="5" width="11.625" style="4" customWidth="1"/>
    <col min="6" max="16" width="4.875" style="4" customWidth="1"/>
    <col min="17" max="18" width="11.75" style="4" customWidth="1"/>
    <col min="19" max="19" width="10.625" style="4" customWidth="1"/>
    <col min="20" max="20" width="18.625" style="4" bestFit="1" customWidth="1"/>
    <col min="21" max="16384" width="9" style="4"/>
  </cols>
  <sheetData>
    <row r="1" spans="1:19" ht="18" customHeight="1">
      <c r="A1" s="19" t="s">
        <v>487</v>
      </c>
    </row>
    <row r="2" spans="1:19" ht="21" customHeight="1">
      <c r="A2" s="19" t="s">
        <v>750</v>
      </c>
    </row>
    <row r="3" spans="1:19" ht="18" customHeight="1">
      <c r="A3" s="297"/>
      <c r="B3" s="5"/>
      <c r="C3" s="5"/>
      <c r="D3" s="5"/>
      <c r="E3" s="5"/>
      <c r="F3" s="743" t="s">
        <v>392</v>
      </c>
      <c r="G3" s="735"/>
      <c r="H3" s="735"/>
      <c r="I3" s="735"/>
      <c r="J3" s="736"/>
      <c r="K3" s="743" t="s">
        <v>245</v>
      </c>
      <c r="L3" s="744"/>
      <c r="M3" s="744"/>
      <c r="N3" s="744"/>
      <c r="O3" s="744"/>
      <c r="P3" s="745"/>
      <c r="Q3" s="297"/>
      <c r="R3" s="297"/>
      <c r="S3" s="297"/>
    </row>
    <row r="4" spans="1:19" ht="18" customHeight="1">
      <c r="A4" s="7" t="s">
        <v>413</v>
      </c>
      <c r="B4" s="7" t="s">
        <v>488</v>
      </c>
      <c r="C4" s="7" t="s">
        <v>489</v>
      </c>
      <c r="D4" s="7" t="s">
        <v>331</v>
      </c>
      <c r="E4" s="7" t="s">
        <v>332</v>
      </c>
      <c r="F4" s="297" t="s">
        <v>333</v>
      </c>
      <c r="G4" s="297" t="s">
        <v>334</v>
      </c>
      <c r="H4" s="297" t="s">
        <v>335</v>
      </c>
      <c r="I4" s="297" t="s">
        <v>336</v>
      </c>
      <c r="J4" s="297" t="s">
        <v>337</v>
      </c>
      <c r="K4" s="7" t="s">
        <v>338</v>
      </c>
      <c r="L4" s="7" t="s">
        <v>339</v>
      </c>
      <c r="M4" s="298" t="s">
        <v>395</v>
      </c>
      <c r="N4" s="579" t="s">
        <v>396</v>
      </c>
      <c r="O4" s="582" t="s">
        <v>204</v>
      </c>
      <c r="P4" s="593" t="s">
        <v>337</v>
      </c>
      <c r="Q4" s="7" t="s">
        <v>404</v>
      </c>
      <c r="R4" s="7" t="s">
        <v>340</v>
      </c>
      <c r="S4" s="7" t="s">
        <v>341</v>
      </c>
    </row>
    <row r="5" spans="1:19" ht="18" customHeight="1">
      <c r="A5" s="294" t="s">
        <v>173</v>
      </c>
      <c r="B5" s="294" t="s">
        <v>490</v>
      </c>
      <c r="C5" s="7" t="s">
        <v>491</v>
      </c>
      <c r="D5" s="7" t="s">
        <v>342</v>
      </c>
      <c r="E5" s="7" t="s">
        <v>342</v>
      </c>
      <c r="F5" s="7" t="s">
        <v>343</v>
      </c>
      <c r="G5" s="7" t="s">
        <v>343</v>
      </c>
      <c r="H5" s="7" t="s">
        <v>344</v>
      </c>
      <c r="I5" s="7" t="s">
        <v>345</v>
      </c>
      <c r="J5" s="7" t="s">
        <v>346</v>
      </c>
      <c r="K5" s="7" t="s">
        <v>347</v>
      </c>
      <c r="L5" s="7" t="s">
        <v>347</v>
      </c>
      <c r="M5" s="299" t="s">
        <v>351</v>
      </c>
      <c r="N5" s="580" t="s">
        <v>407</v>
      </c>
      <c r="O5" s="583" t="s">
        <v>748</v>
      </c>
      <c r="P5" s="7" t="s">
        <v>346</v>
      </c>
      <c r="Q5" s="7" t="s">
        <v>249</v>
      </c>
      <c r="R5" s="7" t="s">
        <v>249</v>
      </c>
      <c r="S5" s="7" t="s">
        <v>348</v>
      </c>
    </row>
    <row r="6" spans="1:19" ht="18" customHeight="1">
      <c r="A6" s="294"/>
      <c r="B6" s="294"/>
      <c r="C6" s="8"/>
      <c r="D6" s="8" t="s">
        <v>250</v>
      </c>
      <c r="E6" s="8" t="s">
        <v>250</v>
      </c>
      <c r="F6" s="7" t="s">
        <v>345</v>
      </c>
      <c r="G6" s="7" t="s">
        <v>345</v>
      </c>
      <c r="H6" s="7" t="s">
        <v>345</v>
      </c>
      <c r="I6" s="7" t="s">
        <v>349</v>
      </c>
      <c r="J6" s="7" t="s">
        <v>350</v>
      </c>
      <c r="K6" s="7" t="s">
        <v>351</v>
      </c>
      <c r="L6" s="7" t="s">
        <v>351</v>
      </c>
      <c r="M6" s="299" t="s">
        <v>409</v>
      </c>
      <c r="N6" s="580" t="s">
        <v>346</v>
      </c>
      <c r="O6" s="583" t="s">
        <v>749</v>
      </c>
      <c r="P6" s="7" t="s">
        <v>410</v>
      </c>
      <c r="Q6" s="7" t="s">
        <v>411</v>
      </c>
      <c r="R6" s="7" t="s">
        <v>411</v>
      </c>
      <c r="S6" s="7" t="s">
        <v>352</v>
      </c>
    </row>
    <row r="7" spans="1:19" ht="18" customHeight="1">
      <c r="A7" s="295" t="s">
        <v>175</v>
      </c>
      <c r="B7" s="295" t="s">
        <v>175</v>
      </c>
      <c r="C7" s="10" t="s">
        <v>175</v>
      </c>
      <c r="D7" s="7" t="s">
        <v>415</v>
      </c>
      <c r="E7" s="7" t="s">
        <v>415</v>
      </c>
      <c r="F7" s="7"/>
      <c r="G7" s="7"/>
      <c r="H7" s="7"/>
      <c r="I7" s="7" t="s">
        <v>345</v>
      </c>
      <c r="J7" s="7"/>
      <c r="K7" s="7" t="s">
        <v>353</v>
      </c>
      <c r="L7" s="7" t="s">
        <v>353</v>
      </c>
      <c r="M7" s="299"/>
      <c r="N7" s="580" t="s">
        <v>54</v>
      </c>
      <c r="O7" s="583"/>
      <c r="P7" s="10"/>
      <c r="Q7" s="7" t="s">
        <v>418</v>
      </c>
      <c r="R7" s="7" t="s">
        <v>418</v>
      </c>
      <c r="S7" s="10" t="s">
        <v>248</v>
      </c>
    </row>
    <row r="8" spans="1:19" s="12" customFormat="1" ht="24.95" customHeight="1">
      <c r="A8" s="9" t="s">
        <v>492</v>
      </c>
      <c r="B8" s="9" t="s">
        <v>564</v>
      </c>
      <c r="C8" s="160">
        <v>1</v>
      </c>
      <c r="D8" s="63">
        <f>SUM('9-10'!D17)</f>
        <v>98600</v>
      </c>
      <c r="E8" s="63">
        <f>SUM('9-10'!E17)</f>
        <v>94222</v>
      </c>
      <c r="F8" s="160">
        <f>SUM('9-10'!F17)</f>
        <v>2</v>
      </c>
      <c r="G8" s="160">
        <f>SUM('9-10'!G17)</f>
        <v>0</v>
      </c>
      <c r="H8" s="160">
        <f>SUM('9-10'!H17)</f>
        <v>0</v>
      </c>
      <c r="I8" s="160">
        <f>SUM('9-10'!I17)</f>
        <v>1</v>
      </c>
      <c r="J8" s="160">
        <f>SUM('9-10'!J17)</f>
        <v>0</v>
      </c>
      <c r="K8" s="160">
        <f>SUM('9-10'!K17)</f>
        <v>1</v>
      </c>
      <c r="L8" s="160">
        <f>SUM('9-10'!L17)</f>
        <v>1</v>
      </c>
      <c r="M8" s="160">
        <f>SUM('9-10'!M17)</f>
        <v>0</v>
      </c>
      <c r="N8" s="589">
        <f>SUM('9-10'!N17)</f>
        <v>0</v>
      </c>
      <c r="O8" s="591">
        <f>SUM('9-10'!O17)</f>
        <v>0</v>
      </c>
      <c r="P8" s="594">
        <f>SUM('9-10'!P17)</f>
        <v>0</v>
      </c>
      <c r="Q8" s="63">
        <f>SUM('9-10'!AC17)</f>
        <v>41800</v>
      </c>
      <c r="R8" s="63">
        <f>SUM('9-10'!AD17)</f>
        <v>32784</v>
      </c>
      <c r="S8" s="63">
        <f>R8*1000/E8</f>
        <v>347.94421684956802</v>
      </c>
    </row>
    <row r="9" spans="1:19" ht="24.95" customHeight="1">
      <c r="A9" s="746" t="s">
        <v>439</v>
      </c>
      <c r="B9" s="9" t="s">
        <v>565</v>
      </c>
      <c r="C9" s="160">
        <v>2</v>
      </c>
      <c r="D9" s="63">
        <f>SUM('9-10'!D18,'9-10'!D21)</f>
        <v>381205</v>
      </c>
      <c r="E9" s="63">
        <f>SUM('9-10'!E18,'9-10'!E21)</f>
        <v>334641</v>
      </c>
      <c r="F9" s="160">
        <f>SUM('9-10'!F18,'9-10'!F21)</f>
        <v>1</v>
      </c>
      <c r="G9" s="160">
        <f>SUM('9-10'!G18,'9-10'!G21)</f>
        <v>0</v>
      </c>
      <c r="H9" s="160">
        <f>SUM('9-10'!H18,'9-10'!H21)</f>
        <v>25</v>
      </c>
      <c r="I9" s="160">
        <f>SUM('9-10'!I18,'9-10'!I21)</f>
        <v>5</v>
      </c>
      <c r="J9" s="160">
        <f>SUM('9-10'!J18,'9-10'!J21)</f>
        <v>2</v>
      </c>
      <c r="K9" s="160">
        <f>SUM('9-10'!K18,'9-10'!K21)</f>
        <v>0</v>
      </c>
      <c r="L9" s="160">
        <f>SUM('9-10'!L18,'9-10'!L21)</f>
        <v>5</v>
      </c>
      <c r="M9" s="160">
        <f>SUM('9-10'!M18,'9-10'!M21)</f>
        <v>0</v>
      </c>
      <c r="N9" s="589">
        <f>SUM('9-10'!N18,'9-10'!N21)</f>
        <v>0</v>
      </c>
      <c r="O9" s="591">
        <f>SUM('9-10'!O18,'9-10'!O21)</f>
        <v>0</v>
      </c>
      <c r="P9" s="594">
        <f>SUM('9-10'!P18,'9-10'!P21)</f>
        <v>0</v>
      </c>
      <c r="Q9" s="245">
        <f>SUM('9-10'!AC18,'9-10'!AC21)</f>
        <v>148280</v>
      </c>
      <c r="R9" s="245">
        <f>SUM('9-10'!AD18,'9-10'!AD21)</f>
        <v>114847</v>
      </c>
      <c r="S9" s="63">
        <f>(R9-25)*1000/E9</f>
        <v>343.11994047352238</v>
      </c>
    </row>
    <row r="10" spans="1:19" ht="24.95" customHeight="1">
      <c r="A10" s="726"/>
      <c r="B10" s="9" t="s">
        <v>493</v>
      </c>
      <c r="C10" s="160">
        <v>3</v>
      </c>
      <c r="D10" s="63">
        <f>SUM('9-10'!D16,'9-10'!D26,'9-10'!D41)</f>
        <v>428500</v>
      </c>
      <c r="E10" s="63">
        <f>SUM('9-10'!E16,'9-10'!E26,'9-10'!E41)</f>
        <v>381685</v>
      </c>
      <c r="F10" s="160">
        <f>SUM('9-10'!F16,'9-10'!F26,'9-10'!F41)</f>
        <v>4</v>
      </c>
      <c r="G10" s="160">
        <f>SUM('9-10'!G16,'9-10'!G26,'9-10'!G41)</f>
        <v>1</v>
      </c>
      <c r="H10" s="160">
        <f>SUM('9-10'!H16,'9-10'!H26,'9-10'!H41)</f>
        <v>9</v>
      </c>
      <c r="I10" s="160">
        <f>SUM('9-10'!I16,'9-10'!I26,'9-10'!I41)</f>
        <v>4</v>
      </c>
      <c r="J10" s="160">
        <f>SUM('9-10'!J16,'9-10'!J26,'9-10'!J41)</f>
        <v>0</v>
      </c>
      <c r="K10" s="160">
        <f>SUM('9-10'!K16,'9-10'!K26,'9-10'!K41)</f>
        <v>0</v>
      </c>
      <c r="L10" s="160">
        <f>SUM('9-10'!L16,'9-10'!L26,'9-10'!L41)</f>
        <v>3</v>
      </c>
      <c r="M10" s="160">
        <f>SUM('9-10'!M16,'9-10'!M26,'9-10'!M41)</f>
        <v>1</v>
      </c>
      <c r="N10" s="589">
        <f>SUM('9-10'!N16,'9-10'!N26,'9-10'!N41)</f>
        <v>0</v>
      </c>
      <c r="O10" s="591">
        <f>SUM('9-10'!O16,'9-10'!O26,'9-10'!O41)</f>
        <v>0</v>
      </c>
      <c r="P10" s="594">
        <f>SUM('9-10'!P16,'9-10'!P26,'9-10'!P41)</f>
        <v>3</v>
      </c>
      <c r="Q10" s="63">
        <f>SUM('9-10'!AC16,'9-10'!AC26,'9-10'!AC41)</f>
        <v>232250</v>
      </c>
      <c r="R10" s="63">
        <f>SUM('9-10'!AD16,'9-10'!AD26,'9-10'!AD41)</f>
        <v>124317</v>
      </c>
      <c r="S10" s="63">
        <f t="shared" ref="S10:S14" si="0">R10*1000/E10</f>
        <v>325.70575212544378</v>
      </c>
    </row>
    <row r="11" spans="1:19" ht="24.95" customHeight="1">
      <c r="A11" s="611" t="s">
        <v>442</v>
      </c>
      <c r="B11" s="9" t="s">
        <v>443</v>
      </c>
      <c r="C11" s="160">
        <v>4</v>
      </c>
      <c r="D11" s="63">
        <f>SUM('9-10'!D9,'9-10'!D22,'9-10'!D39,'9-10'!D44)</f>
        <v>458400</v>
      </c>
      <c r="E11" s="63">
        <f>SUM('9-10'!E9,'9-10'!E22,'9-10'!E39,'9-10'!E44)</f>
        <v>412567</v>
      </c>
      <c r="F11" s="160">
        <f>SUM('9-10'!F9,'9-10'!F22,'9-10'!F39,'9-10'!F44)</f>
        <v>2</v>
      </c>
      <c r="G11" s="160">
        <f>SUM('9-10'!G9,'9-10'!G22,'9-10'!G39,'9-10'!G44)</f>
        <v>1</v>
      </c>
      <c r="H11" s="160">
        <f>SUM('9-10'!H9,'9-10'!H22,'9-10'!H39,'9-10'!H44)</f>
        <v>49</v>
      </c>
      <c r="I11" s="160">
        <f>SUM('9-10'!I9,'9-10'!I22,'9-10'!I39,'9-10'!I44)</f>
        <v>4</v>
      </c>
      <c r="J11" s="160">
        <f>SUM('9-10'!J9,'9-10'!J22,'9-10'!J39,'9-10'!J44)</f>
        <v>0</v>
      </c>
      <c r="K11" s="160">
        <f>SUM('9-10'!K9,'9-10'!K22,'9-10'!K39,'9-10'!K44)</f>
        <v>0</v>
      </c>
      <c r="L11" s="160">
        <f>SUM('9-10'!L9,'9-10'!L22,'9-10'!L39,'9-10'!L44)</f>
        <v>4</v>
      </c>
      <c r="M11" s="160">
        <f>SUM('9-10'!M9,'9-10'!M22,'9-10'!M39,'9-10'!M44)</f>
        <v>0</v>
      </c>
      <c r="N11" s="589">
        <f>SUM('9-10'!N9,'9-10'!N22,'9-10'!N39,'9-10'!N44)</f>
        <v>10</v>
      </c>
      <c r="O11" s="591">
        <f>SUM('9-10'!O9,'9-10'!O22,'9-10'!O39,'9-10'!O44)</f>
        <v>2</v>
      </c>
      <c r="P11" s="594">
        <f>SUM('9-10'!P9,'9-10'!P22,'9-10'!P39,'9-10'!P44)</f>
        <v>6</v>
      </c>
      <c r="Q11" s="63">
        <f>SUM('9-10'!AC9,'9-10'!AC22,'9-10'!AC39,'9-10'!AC44)</f>
        <v>255660</v>
      </c>
      <c r="R11" s="63">
        <f>SUM('9-10'!AD9,'9-10'!AD22,'9-10'!AD39,'9-10'!AD44)</f>
        <v>145156</v>
      </c>
      <c r="S11" s="63">
        <f t="shared" si="0"/>
        <v>351.8361866072662</v>
      </c>
    </row>
    <row r="12" spans="1:19" ht="24.95" customHeight="1">
      <c r="A12" s="9" t="s">
        <v>444</v>
      </c>
      <c r="B12" s="9" t="s">
        <v>259</v>
      </c>
      <c r="C12" s="160">
        <v>7</v>
      </c>
      <c r="D12" s="63">
        <f>SUM('9-10'!D27,'9-10'!D28,'9-10'!D29,'9-10'!D30,'9-10'!D31,'9-10'!D38,'9-10'!D42)</f>
        <v>303420</v>
      </c>
      <c r="E12" s="63">
        <f>SUM('9-10'!E27,'9-10'!E28,'9-10'!E29,'9-10'!E30,'9-10'!E31,'9-10'!E38,'9-10'!E42)</f>
        <v>264476</v>
      </c>
      <c r="F12" s="160">
        <f>SUM('9-10'!F27,'9-10'!F28,'9-10'!F29,'9-10'!F30,'9-10'!F31,'9-10'!F38,'9-10'!F42)</f>
        <v>12</v>
      </c>
      <c r="G12" s="160">
        <f>SUM('9-10'!G27,'9-10'!G28,'9-10'!G29,'9-10'!G30,'9-10'!G31,'9-10'!G38,'9-10'!G42)</f>
        <v>0</v>
      </c>
      <c r="H12" s="160">
        <f>SUM('9-10'!H27,'9-10'!H28,'9-10'!H29,'9-10'!H30,'9-10'!H31,'9-10'!H38,'9-10'!H42)</f>
        <v>115</v>
      </c>
      <c r="I12" s="160">
        <f>SUM('9-10'!I27,'9-10'!I28,'9-10'!I29,'9-10'!I30,'9-10'!I31,'9-10'!I38,'9-10'!I42)</f>
        <v>13</v>
      </c>
      <c r="J12" s="160">
        <f>SUM('9-10'!J27,'9-10'!J28,'9-10'!J29,'9-10'!J30,'9-10'!J31,'9-10'!J38,'9-10'!J42)</f>
        <v>2</v>
      </c>
      <c r="K12" s="160">
        <f>SUM('9-10'!K27,'9-10'!K28,'9-10'!K29,'9-10'!K30,'9-10'!K31,'9-10'!K38,'9-10'!K42)</f>
        <v>2</v>
      </c>
      <c r="L12" s="160">
        <f>SUM('9-10'!L27,'9-10'!L28,'9-10'!L29,'9-10'!L30,'9-10'!L31,'9-10'!L38,'9-10'!L42)</f>
        <v>10</v>
      </c>
      <c r="M12" s="160">
        <f>SUM('9-10'!M27,'9-10'!M28,'9-10'!M29,'9-10'!M30,'9-10'!M31,'9-10'!M38,'9-10'!M42)</f>
        <v>8</v>
      </c>
      <c r="N12" s="589">
        <f>SUM('9-10'!N27,'9-10'!N28,'9-10'!N29,'9-10'!N30,'9-10'!N31,'9-10'!N38,'9-10'!N42)</f>
        <v>10</v>
      </c>
      <c r="O12" s="591">
        <f>SUM('9-10'!O27,'9-10'!O28,'9-10'!O29,'9-10'!O30,'9-10'!O31,'9-10'!O38,'9-10'!O42)</f>
        <v>3</v>
      </c>
      <c r="P12" s="160">
        <f>SUM('9-10'!P27,'9-10'!P28,'9-10'!P29,'9-10'!P30,'9-10'!P31,'9-10'!P38,'9-10'!P42)</f>
        <v>20</v>
      </c>
      <c r="Q12" s="63">
        <f>SUM('9-10'!AC27,'9-10'!AC28,'9-10'!AC29,'9-10'!AC30,'9-10'!AC31,'9-10'!AC38,'9-10'!AC42)</f>
        <v>150530</v>
      </c>
      <c r="R12" s="63">
        <f>SUM('9-10'!AD27,'9-10'!AD28,'9-10'!AD29,'9-10'!AD30,'9-10'!AD31,'9-10'!AD38,'9-10'!AD42)</f>
        <v>112082</v>
      </c>
      <c r="S12" s="63">
        <f t="shared" si="0"/>
        <v>423.7889260273144</v>
      </c>
    </row>
    <row r="13" spans="1:19" ht="24.95" customHeight="1">
      <c r="A13" s="9" t="s">
        <v>445</v>
      </c>
      <c r="B13" s="9" t="s">
        <v>445</v>
      </c>
      <c r="C13" s="160">
        <v>3</v>
      </c>
      <c r="D13" s="63">
        <f>SUM('9-10'!D35,'9-10'!D36,'9-10'!D48)</f>
        <v>46040</v>
      </c>
      <c r="E13" s="63">
        <f>SUM('9-10'!E35,'9-10'!E36,'9-10'!E48)</f>
        <v>41649</v>
      </c>
      <c r="F13" s="160">
        <f>SUM('9-10'!F35,'9-10'!F36,'9-10'!F48)</f>
        <v>11</v>
      </c>
      <c r="G13" s="160">
        <f>SUM('9-10'!G35,'9-10'!G36,'9-10'!G48)</f>
        <v>9</v>
      </c>
      <c r="H13" s="160">
        <f>SUM('9-10'!H35,'9-10'!H36,'9-10'!H48)</f>
        <v>8</v>
      </c>
      <c r="I13" s="160">
        <f>SUM('9-10'!I35,'9-10'!I36,'9-10'!I48)</f>
        <v>2</v>
      </c>
      <c r="J13" s="160">
        <f>SUM('9-10'!J35,'9-10'!J36,'9-10'!J48)</f>
        <v>0</v>
      </c>
      <c r="K13" s="160">
        <f>SUM('9-10'!K35,'9-10'!K36,'9-10'!K48)</f>
        <v>4</v>
      </c>
      <c r="L13" s="160">
        <f>SUM('9-10'!L35,'9-10'!L36,'9-10'!L48)</f>
        <v>5</v>
      </c>
      <c r="M13" s="160">
        <f>SUM('9-10'!M35,'9-10'!M36,'9-10'!M48)</f>
        <v>6</v>
      </c>
      <c r="N13" s="589">
        <f>SUM('9-10'!N35,'9-10'!N36,'9-10'!N48)</f>
        <v>4</v>
      </c>
      <c r="O13" s="591">
        <f>SUM('9-10'!O35,'9-10'!O36,'9-10'!O48)</f>
        <v>1</v>
      </c>
      <c r="P13" s="594">
        <f>SUM('9-10'!P35,'9-10'!P36,'9-10'!P48)</f>
        <v>0</v>
      </c>
      <c r="Q13" s="63">
        <f>SUM('9-10'!AC35,'9-10'!AC36,'9-10'!AC48)</f>
        <v>22820</v>
      </c>
      <c r="R13" s="63">
        <f>SUM('9-10'!AD35,'9-10'!AD36,'9-10'!AD48)</f>
        <v>19971</v>
      </c>
      <c r="S13" s="63">
        <f t="shared" si="0"/>
        <v>479.50731109990636</v>
      </c>
    </row>
    <row r="14" spans="1:19" ht="24.95" customHeight="1">
      <c r="A14" s="746" t="s">
        <v>446</v>
      </c>
      <c r="B14" s="9" t="s">
        <v>566</v>
      </c>
      <c r="C14" s="160">
        <v>4</v>
      </c>
      <c r="D14" s="63">
        <f>SUM('9-10'!D15,'9-10'!D23,'9-10'!D32,'9-10'!D46)</f>
        <v>135688</v>
      </c>
      <c r="E14" s="63">
        <f>SUM('9-10'!E15,'9-10'!E23,'9-10'!E32,'9-10'!E46)</f>
        <v>124088</v>
      </c>
      <c r="F14" s="160">
        <f>SUM('9-10'!F15,'9-10'!F23,'9-10'!F32,'9-10'!F46)</f>
        <v>7</v>
      </c>
      <c r="G14" s="160">
        <f>SUM('9-10'!G15,'9-10'!G23,'9-10'!G32,'9-10'!G46)</f>
        <v>1</v>
      </c>
      <c r="H14" s="160">
        <f>SUM('9-10'!H15,'9-10'!H23,'9-10'!H32,'9-10'!H46)</f>
        <v>32</v>
      </c>
      <c r="I14" s="160">
        <f>SUM('9-10'!I15,'9-10'!I23,'9-10'!I32,'9-10'!I46)</f>
        <v>0</v>
      </c>
      <c r="J14" s="160">
        <f>SUM('9-10'!J15,'9-10'!J23,'9-10'!J32,'9-10'!J46)</f>
        <v>0</v>
      </c>
      <c r="K14" s="160">
        <f>SUM('9-10'!K15,'9-10'!K23,'9-10'!K32,'9-10'!K46)</f>
        <v>6</v>
      </c>
      <c r="L14" s="160">
        <f>SUM('9-10'!L15,'9-10'!L23,'9-10'!L32,'9-10'!L46)</f>
        <v>10</v>
      </c>
      <c r="M14" s="160">
        <f>SUM('9-10'!M15,'9-10'!M23,'9-10'!M32,'9-10'!M46)</f>
        <v>8</v>
      </c>
      <c r="N14" s="589">
        <f>SUM('9-10'!N15,'9-10'!N23,'9-10'!N32,'9-10'!N46)</f>
        <v>7</v>
      </c>
      <c r="O14" s="591">
        <f>SUM('9-10'!O15,'9-10'!O23,'9-10'!O32,'9-10'!O46)</f>
        <v>3</v>
      </c>
      <c r="P14" s="594">
        <f>SUM('9-10'!P15,'9-10'!P23,'9-10'!P32,'9-10'!P46)</f>
        <v>9</v>
      </c>
      <c r="Q14" s="63">
        <f>SUM('9-10'!AC15,'9-10'!AC23,'9-10'!AC32,'9-10'!AC46)</f>
        <v>70200</v>
      </c>
      <c r="R14" s="63">
        <f>SUM('9-10'!AD15,'9-10'!AD23,'9-10'!AD32,'9-10'!AD46)</f>
        <v>49659</v>
      </c>
      <c r="S14" s="63">
        <f t="shared" si="0"/>
        <v>400.19179936819029</v>
      </c>
    </row>
    <row r="15" spans="1:19" ht="24.95" customHeight="1">
      <c r="A15" s="726"/>
      <c r="B15" s="9" t="s">
        <v>494</v>
      </c>
      <c r="C15" s="160">
        <v>4</v>
      </c>
      <c r="D15" s="63">
        <f>SUM('9-10'!D19,'9-10'!D20,'9-10'!D34,'9-10'!D47)</f>
        <v>146800</v>
      </c>
      <c r="E15" s="63">
        <f>SUM('9-10'!E19,'9-10'!E20,'9-10'!E34,'9-10'!E47)</f>
        <v>112127</v>
      </c>
      <c r="F15" s="160">
        <f>SUM('9-10'!F19,'9-10'!F20,'9-10'!F34,'9-10'!F47)</f>
        <v>2</v>
      </c>
      <c r="G15" s="160">
        <f>SUM('9-10'!G19,'9-10'!G20,'9-10'!G34,'9-10'!G47)</f>
        <v>1</v>
      </c>
      <c r="H15" s="160">
        <f>SUM('9-10'!H19,'9-10'!H20,'9-10'!H34,'9-10'!H47)</f>
        <v>21</v>
      </c>
      <c r="I15" s="160">
        <f>SUM('9-10'!I19,'9-10'!I20,'9-10'!I34,'9-10'!I47)</f>
        <v>0</v>
      </c>
      <c r="J15" s="160">
        <f>SUM('9-10'!J19,'9-10'!J20,'9-10'!J34,'9-10'!J47)</f>
        <v>0</v>
      </c>
      <c r="K15" s="160">
        <f>SUM('9-10'!K19,'9-10'!K20,'9-10'!K34,'9-10'!K47)</f>
        <v>0</v>
      </c>
      <c r="L15" s="160">
        <f>SUM('9-10'!L19,'9-10'!L20,'9-10'!L34,'9-10'!L47)</f>
        <v>5</v>
      </c>
      <c r="M15" s="160">
        <f>SUM('9-10'!M19,'9-10'!M20,'9-10'!M34,'9-10'!M47)</f>
        <v>3</v>
      </c>
      <c r="N15" s="589">
        <f>SUM('9-10'!N19,'9-10'!N20,'9-10'!N34,'9-10'!N47)</f>
        <v>9</v>
      </c>
      <c r="O15" s="591">
        <f>SUM('9-10'!O19,'9-10'!O20,'9-10'!O34,'9-10'!O47)</f>
        <v>1</v>
      </c>
      <c r="P15" s="160">
        <f>SUM('9-10'!P19,'9-10'!P20,'9-10'!P34,'9-10'!P47)</f>
        <v>4</v>
      </c>
      <c r="Q15" s="63">
        <f>SUM('9-10'!AC19,'9-10'!AC20,'9-10'!AC34,'9-10'!AC47)</f>
        <v>130700</v>
      </c>
      <c r="R15" s="63">
        <f>SUM('9-10'!AD19,'9-10'!AD20,'9-10'!AD34,'9-10'!AD47)</f>
        <v>77597</v>
      </c>
      <c r="S15" s="63">
        <f>(R15-5695)*1000/E15</f>
        <v>641.25500548485195</v>
      </c>
    </row>
    <row r="16" spans="1:19" ht="24.95" customHeight="1">
      <c r="A16" s="746" t="s">
        <v>589</v>
      </c>
      <c r="B16" s="9" t="s">
        <v>567</v>
      </c>
      <c r="C16" s="160">
        <v>3</v>
      </c>
      <c r="D16" s="63">
        <f>SUM('9-10'!D10,'9-10'!D24,'9-10'!D43)</f>
        <v>120534</v>
      </c>
      <c r="E16" s="63">
        <f>SUM('9-10'!E10,'9-10'!E24,'9-10'!E43)</f>
        <v>108827</v>
      </c>
      <c r="F16" s="160">
        <f>SUM('9-10'!F10,'9-10'!F24,'9-10'!F43)</f>
        <v>28</v>
      </c>
      <c r="G16" s="160">
        <f>SUM('9-10'!G10,'9-10'!G24,'9-10'!G43)</f>
        <v>10</v>
      </c>
      <c r="H16" s="160">
        <f>SUM('9-10'!H10,'9-10'!H24,'9-10'!H43)</f>
        <v>53</v>
      </c>
      <c r="I16" s="160">
        <f>SUM('9-10'!I10,'9-10'!I24,'9-10'!I43)</f>
        <v>0</v>
      </c>
      <c r="J16" s="160">
        <f>SUM('9-10'!J10,'9-10'!J24,'9-10'!J43)</f>
        <v>18</v>
      </c>
      <c r="K16" s="160">
        <f>SUM('9-10'!K10,'9-10'!K24,'9-10'!K43)</f>
        <v>6</v>
      </c>
      <c r="L16" s="160">
        <f>SUM('9-10'!L10,'9-10'!L24,'9-10'!L43)</f>
        <v>20</v>
      </c>
      <c r="M16" s="160">
        <f>SUM('9-10'!M10,'9-10'!M24,'9-10'!M43)</f>
        <v>16</v>
      </c>
      <c r="N16" s="589">
        <f>SUM('9-10'!N10,'9-10'!N24,'9-10'!N43)</f>
        <v>39</v>
      </c>
      <c r="O16" s="591">
        <f>SUM('9-10'!O10,'9-10'!O24,'9-10'!O43)</f>
        <v>2</v>
      </c>
      <c r="P16" s="594">
        <f>SUM('9-10'!P10,'9-10'!P24,'9-10'!P43)</f>
        <v>1</v>
      </c>
      <c r="Q16" s="63">
        <f>SUM('9-10'!AC10,'9-10'!AC24,'9-10'!AC43)</f>
        <v>76350</v>
      </c>
      <c r="R16" s="63">
        <f>SUM('9-10'!AD10,'9-10'!AD24,'9-10'!AD43)</f>
        <v>60225</v>
      </c>
      <c r="S16" s="63">
        <f t="shared" ref="S16:S23" si="1">R16*1000/E16</f>
        <v>553.40126990544627</v>
      </c>
    </row>
    <row r="17" spans="1:19" ht="24.95" customHeight="1">
      <c r="A17" s="726"/>
      <c r="B17" s="9" t="s">
        <v>258</v>
      </c>
      <c r="C17" s="160">
        <v>2</v>
      </c>
      <c r="D17" s="63">
        <f>SUM('9-10'!D25,'9-10'!D37)</f>
        <v>53783</v>
      </c>
      <c r="E17" s="63">
        <f>SUM('9-10'!E25,'9-10'!E37)</f>
        <v>51651</v>
      </c>
      <c r="F17" s="160">
        <f>SUM('9-10'!F25,'9-10'!F37)</f>
        <v>20</v>
      </c>
      <c r="G17" s="160">
        <f>SUM('9-10'!G25,'9-10'!G37)</f>
        <v>0</v>
      </c>
      <c r="H17" s="160">
        <f>SUM('9-10'!H25,'9-10'!H37)</f>
        <v>29</v>
      </c>
      <c r="I17" s="160">
        <f>SUM('9-10'!I25,'9-10'!I37)</f>
        <v>0</v>
      </c>
      <c r="J17" s="160">
        <f>SUM('9-10'!J25,'9-10'!J37)</f>
        <v>0</v>
      </c>
      <c r="K17" s="160">
        <f>SUM('9-10'!K25,'9-10'!K37)</f>
        <v>10</v>
      </c>
      <c r="L17" s="160">
        <f>SUM('9-10'!L25,'9-10'!L37)</f>
        <v>15</v>
      </c>
      <c r="M17" s="160">
        <f>SUM('9-10'!M25,'9-10'!M37)</f>
        <v>9</v>
      </c>
      <c r="N17" s="589">
        <f>SUM('9-10'!N25,'9-10'!N37)</f>
        <v>8</v>
      </c>
      <c r="O17" s="591">
        <f>SUM('9-10'!O25,'9-10'!O37)</f>
        <v>2</v>
      </c>
      <c r="P17" s="594">
        <f>SUM('9-10'!P25,'9-10'!P37)</f>
        <v>0</v>
      </c>
      <c r="Q17" s="63">
        <f>SUM('9-10'!AC25,'9-10'!AC37)</f>
        <v>29098</v>
      </c>
      <c r="R17" s="63">
        <f>SUM('9-10'!AD25,'9-10'!AD37)</f>
        <v>27676</v>
      </c>
      <c r="S17" s="63">
        <f t="shared" si="1"/>
        <v>535.82699270101261</v>
      </c>
    </row>
    <row r="18" spans="1:19" ht="24.95" customHeight="1">
      <c r="A18" s="9" t="s">
        <v>590</v>
      </c>
      <c r="B18" s="9" t="s">
        <v>260</v>
      </c>
      <c r="C18" s="160">
        <v>4</v>
      </c>
      <c r="D18" s="63">
        <f>SUM('9-10'!D12,'9-10'!D33,'9-10'!D45,'9-10'!D50)</f>
        <v>109620</v>
      </c>
      <c r="E18" s="63">
        <f>SUM('9-10'!E12,'9-10'!E33,'9-10'!E45,'9-10'!E50)</f>
        <v>101860</v>
      </c>
      <c r="F18" s="160">
        <f>SUM('9-10'!F12,'9-10'!F33,'9-10'!F45,'9-10'!F50)</f>
        <v>6</v>
      </c>
      <c r="G18" s="160">
        <f>SUM('9-10'!G12,'9-10'!G33,'9-10'!G45,'9-10'!G50)</f>
        <v>1</v>
      </c>
      <c r="H18" s="160">
        <f>SUM('9-10'!H12,'9-10'!H33,'9-10'!H45,'9-10'!H50)</f>
        <v>42</v>
      </c>
      <c r="I18" s="160">
        <f>SUM('9-10'!I12,'9-10'!I33,'9-10'!I45,'9-10'!I50)</f>
        <v>1</v>
      </c>
      <c r="J18" s="160">
        <f>SUM('9-10'!J12,'9-10'!J33,'9-10'!J45,'9-10'!J50)</f>
        <v>0</v>
      </c>
      <c r="K18" s="160">
        <f>SUM('9-10'!K12,'9-10'!K33,'9-10'!K45,'9-10'!K50)</f>
        <v>6</v>
      </c>
      <c r="L18" s="160">
        <f>SUM('9-10'!L12,'9-10'!L33,'9-10'!L45,'9-10'!L50)</f>
        <v>10</v>
      </c>
      <c r="M18" s="160">
        <f>SUM('9-10'!M12,'9-10'!M33,'9-10'!M45,'9-10'!M50)</f>
        <v>7</v>
      </c>
      <c r="N18" s="589">
        <f>SUM('9-10'!N12,'9-10'!N33,'9-10'!N45,'9-10'!N50)</f>
        <v>5</v>
      </c>
      <c r="O18" s="591">
        <f>SUM('9-10'!O12,'9-10'!O33,'9-10'!O45,'9-10'!O50)</f>
        <v>5</v>
      </c>
      <c r="P18" s="594">
        <f>SUM('9-10'!P12,'9-10'!P33,'9-10'!P45,'9-10'!P50)</f>
        <v>8</v>
      </c>
      <c r="Q18" s="63">
        <f>SUM('9-10'!AC12,'9-10'!AC33,'9-10'!AC45,'9-10'!AC50)</f>
        <v>51000</v>
      </c>
      <c r="R18" s="63">
        <f>SUM('9-10'!AD12,'9-10'!AD33,'9-10'!AD45,'9-10'!AD50)</f>
        <v>41311</v>
      </c>
      <c r="S18" s="63">
        <f t="shared" si="1"/>
        <v>405.56646377380719</v>
      </c>
    </row>
    <row r="19" spans="1:19" ht="24.95" customHeight="1">
      <c r="A19" s="9" t="s">
        <v>591</v>
      </c>
      <c r="B19" s="9" t="s">
        <v>563</v>
      </c>
      <c r="C19" s="160">
        <v>1</v>
      </c>
      <c r="D19" s="63">
        <f>SUM('9-10'!D49)</f>
        <v>150800</v>
      </c>
      <c r="E19" s="63">
        <f>SUM('9-10'!E49)</f>
        <v>127488</v>
      </c>
      <c r="F19" s="160">
        <f>SUM('9-10'!F49)</f>
        <v>36</v>
      </c>
      <c r="G19" s="160">
        <f>SUM('9-10'!G49)</f>
        <v>0</v>
      </c>
      <c r="H19" s="160">
        <f>SUM('9-10'!H49)</f>
        <v>118</v>
      </c>
      <c r="I19" s="160">
        <f>SUM('9-10'!I49)</f>
        <v>1</v>
      </c>
      <c r="J19" s="160">
        <f>SUM('9-10'!J49)</f>
        <v>4</v>
      </c>
      <c r="K19" s="160">
        <f>SUM('9-10'!K49)</f>
        <v>1</v>
      </c>
      <c r="L19" s="160">
        <f>SUM('9-10'!L49)</f>
        <v>45</v>
      </c>
      <c r="M19" s="160">
        <f>SUM('9-10'!M49)</f>
        <v>1</v>
      </c>
      <c r="N19" s="589">
        <f>SUM('9-10'!N49)</f>
        <v>2</v>
      </c>
      <c r="O19" s="591">
        <f>SUM('9-10'!O49)</f>
        <v>0</v>
      </c>
      <c r="P19" s="594">
        <f>SUM('9-10'!P49)</f>
        <v>0</v>
      </c>
      <c r="Q19" s="346">
        <f>SUM('9-10'!AC49)</f>
        <v>96800</v>
      </c>
      <c r="R19" s="346">
        <f>SUM('9-10'!AD49)</f>
        <v>55685</v>
      </c>
      <c r="S19" s="63">
        <f t="shared" si="1"/>
        <v>436.78620732931728</v>
      </c>
    </row>
    <row r="20" spans="1:19" ht="24.95" customHeight="1">
      <c r="A20" s="7" t="s">
        <v>250</v>
      </c>
      <c r="B20" s="9" t="s">
        <v>570</v>
      </c>
      <c r="C20" s="160">
        <v>2</v>
      </c>
      <c r="D20" s="63">
        <f>SUM('9-10'!D7,'9-10'!D40)</f>
        <v>1566000</v>
      </c>
      <c r="E20" s="63">
        <f>SUM('9-10'!E7,'9-10'!E40)</f>
        <v>1519586</v>
      </c>
      <c r="F20" s="160">
        <f>SUM('9-10'!F7,'9-10'!F40)</f>
        <v>7</v>
      </c>
      <c r="G20" s="160">
        <f>SUM('9-10'!G7,'9-10'!G40)</f>
        <v>0</v>
      </c>
      <c r="H20" s="160">
        <f>SUM('9-10'!H7,'9-10'!H40)</f>
        <v>0</v>
      </c>
      <c r="I20" s="160">
        <f>SUM('9-10'!I7,'9-10'!I40)</f>
        <v>3</v>
      </c>
      <c r="J20" s="160">
        <f>SUM('9-10'!J7,'9-10'!J40)</f>
        <v>2</v>
      </c>
      <c r="K20" s="160">
        <f>SUM('9-10'!K7,'9-10'!K40)</f>
        <v>0</v>
      </c>
      <c r="L20" s="160">
        <f>SUM('9-10'!L7,'9-10'!L40)</f>
        <v>4</v>
      </c>
      <c r="M20" s="160">
        <f>SUM('9-10'!M7,'9-10'!M40)</f>
        <v>1</v>
      </c>
      <c r="N20" s="589">
        <f>SUM('9-10'!N7,'9-10'!N40)</f>
        <v>0</v>
      </c>
      <c r="O20" s="591">
        <f>SUM('9-10'!O7,'9-10'!O40)</f>
        <v>0</v>
      </c>
      <c r="P20" s="594">
        <f>SUM('9-10'!P7,'9-10'!P40)</f>
        <v>2</v>
      </c>
      <c r="Q20" s="253">
        <f>SUM('9-10'!AC7,'9-10'!AC40)</f>
        <v>680520</v>
      </c>
      <c r="R20" s="253">
        <f>SUM('9-10'!AD7,'9-10'!AD40)</f>
        <v>561290</v>
      </c>
      <c r="S20" s="63">
        <f t="shared" si="1"/>
        <v>369.37034165884654</v>
      </c>
    </row>
    <row r="21" spans="1:19" ht="24.95" customHeight="1">
      <c r="A21" s="7" t="s">
        <v>177</v>
      </c>
      <c r="B21" s="9" t="s">
        <v>571</v>
      </c>
      <c r="C21" s="160">
        <v>1</v>
      </c>
      <c r="D21" s="63">
        <f>SUM('9-10'!D13)</f>
        <v>534000</v>
      </c>
      <c r="E21" s="63">
        <f>SUM('9-10'!E13)</f>
        <v>528363</v>
      </c>
      <c r="F21" s="160">
        <f>SUM('9-10'!F13)</f>
        <v>11</v>
      </c>
      <c r="G21" s="160">
        <f>SUM('9-10'!G13)</f>
        <v>3</v>
      </c>
      <c r="H21" s="160">
        <f>SUM('9-10'!H13)</f>
        <v>17</v>
      </c>
      <c r="I21" s="160">
        <f>SUM('9-10'!I13)</f>
        <v>5</v>
      </c>
      <c r="J21" s="160">
        <f>SUM('9-10'!J13)</f>
        <v>0</v>
      </c>
      <c r="K21" s="160">
        <f>SUM('9-10'!K13)</f>
        <v>6</v>
      </c>
      <c r="L21" s="160">
        <f>SUM('9-10'!L13)</f>
        <v>7</v>
      </c>
      <c r="M21" s="160">
        <f>SUM('9-10'!M13)</f>
        <v>9</v>
      </c>
      <c r="N21" s="589">
        <f>SUM('9-10'!N13)</f>
        <v>0</v>
      </c>
      <c r="O21" s="591">
        <f>SUM('9-10'!O13)</f>
        <v>1</v>
      </c>
      <c r="P21" s="594">
        <f>SUM('9-10'!P13)</f>
        <v>0</v>
      </c>
      <c r="Q21" s="346">
        <f>SUM('9-10'!AC13)</f>
        <v>203000</v>
      </c>
      <c r="R21" s="346">
        <f>SUM('9-10'!AD13)</f>
        <v>180000</v>
      </c>
      <c r="S21" s="63">
        <f t="shared" si="1"/>
        <v>340.67487693120069</v>
      </c>
    </row>
    <row r="22" spans="1:19" ht="24.95" customHeight="1">
      <c r="A22" s="7" t="s">
        <v>697</v>
      </c>
      <c r="B22" s="9" t="s">
        <v>572</v>
      </c>
      <c r="C22" s="160">
        <v>1</v>
      </c>
      <c r="D22" s="63">
        <f>SUM('9-10'!D8)</f>
        <v>578600</v>
      </c>
      <c r="E22" s="63">
        <f>SUM('9-10'!E8)</f>
        <v>451179</v>
      </c>
      <c r="F22" s="160">
        <f>SUM('9-10'!F8)</f>
        <v>2</v>
      </c>
      <c r="G22" s="160">
        <f>SUM('9-10'!G8)</f>
        <v>0</v>
      </c>
      <c r="H22" s="160">
        <f>SUM('9-10'!H8)</f>
        <v>0</v>
      </c>
      <c r="I22" s="160">
        <f>SUM('9-10'!I8)</f>
        <v>2</v>
      </c>
      <c r="J22" s="160">
        <f>SUM('9-10'!J8)</f>
        <v>0</v>
      </c>
      <c r="K22" s="160">
        <f>SUM('9-10'!K8)</f>
        <v>0</v>
      </c>
      <c r="L22" s="160">
        <f>SUM('9-10'!L8)</f>
        <v>1</v>
      </c>
      <c r="M22" s="160">
        <f>SUM('9-10'!M8)</f>
        <v>0</v>
      </c>
      <c r="N22" s="589">
        <f>SUM('9-10'!N8)</f>
        <v>0</v>
      </c>
      <c r="O22" s="591">
        <f>SUM('9-10'!O8)</f>
        <v>0</v>
      </c>
      <c r="P22" s="594">
        <f>SUM('9-10'!P8)</f>
        <v>1</v>
      </c>
      <c r="Q22" s="346">
        <f>SUM('9-10'!AC8)</f>
        <v>383500</v>
      </c>
      <c r="R22" s="346">
        <f>SUM('9-10'!AD8)</f>
        <v>165731</v>
      </c>
      <c r="S22" s="63">
        <f t="shared" si="1"/>
        <v>367.32870989119618</v>
      </c>
    </row>
    <row r="23" spans="1:19" ht="24.95" customHeight="1">
      <c r="A23" s="7"/>
      <c r="B23" s="621" t="s">
        <v>1415</v>
      </c>
      <c r="C23" s="161">
        <v>1</v>
      </c>
      <c r="D23" s="63">
        <f>SUM('9-10'!D14)</f>
        <v>300000</v>
      </c>
      <c r="E23" s="63">
        <f>SUM('9-10'!E14)</f>
        <v>298376</v>
      </c>
      <c r="F23" s="160">
        <f>SUM('9-10'!F14)</f>
        <v>1</v>
      </c>
      <c r="G23" s="160">
        <f>SUM('9-10'!G14)</f>
        <v>0</v>
      </c>
      <c r="H23" s="160">
        <f>SUM('9-10'!H14)</f>
        <v>50</v>
      </c>
      <c r="I23" s="160">
        <f>SUM('9-10'!I14)</f>
        <v>2</v>
      </c>
      <c r="J23" s="160">
        <f>SUM('9-10'!J14)</f>
        <v>0</v>
      </c>
      <c r="K23" s="160">
        <f>SUM('9-10'!K14)</f>
        <v>0</v>
      </c>
      <c r="L23" s="160">
        <f>SUM('9-10'!L14)</f>
        <v>3</v>
      </c>
      <c r="M23" s="160">
        <f>SUM('9-10'!M14)</f>
        <v>0</v>
      </c>
      <c r="N23" s="589">
        <f>SUM('9-10'!N14)</f>
        <v>0</v>
      </c>
      <c r="O23" s="591">
        <f>SUM('9-10'!O14)</f>
        <v>0</v>
      </c>
      <c r="P23" s="594">
        <f>SUM('9-10'!P14)</f>
        <v>2</v>
      </c>
      <c r="Q23" s="346">
        <f>SUM('9-10'!AC14)</f>
        <v>132000</v>
      </c>
      <c r="R23" s="346">
        <f>SUM('9-10'!AD14)</f>
        <v>100300</v>
      </c>
      <c r="S23" s="242">
        <f t="shared" si="1"/>
        <v>336.15304179960856</v>
      </c>
    </row>
    <row r="24" spans="1:19" ht="24.95" customHeight="1" thickBot="1">
      <c r="A24" s="7"/>
      <c r="B24" s="611" t="s">
        <v>573</v>
      </c>
      <c r="C24" s="161">
        <v>1</v>
      </c>
      <c r="D24" s="63">
        <f>SUM('9-10'!D11)</f>
        <v>512000</v>
      </c>
      <c r="E24" s="63">
        <f>SUM('9-10'!E11)</f>
        <v>486559</v>
      </c>
      <c r="F24" s="160">
        <f>SUM('9-10'!F11)</f>
        <v>4</v>
      </c>
      <c r="G24" s="160">
        <f>SUM('9-10'!G11)</f>
        <v>0</v>
      </c>
      <c r="H24" s="160">
        <f>SUM('9-10'!H11)</f>
        <v>5</v>
      </c>
      <c r="I24" s="160">
        <f>SUM('9-10'!I11)</f>
        <v>2</v>
      </c>
      <c r="J24" s="160">
        <f>SUM('9-10'!J11)</f>
        <v>0</v>
      </c>
      <c r="K24" s="160">
        <f>SUM('9-10'!K11)</f>
        <v>0</v>
      </c>
      <c r="L24" s="160">
        <f>SUM('9-10'!L11)</f>
        <v>3</v>
      </c>
      <c r="M24" s="160">
        <f>SUM('9-10'!M11)</f>
        <v>0</v>
      </c>
      <c r="N24" s="589">
        <f>SUM('9-10'!N11)</f>
        <v>0</v>
      </c>
      <c r="O24" s="591">
        <f>SUM('9-10'!O11)</f>
        <v>1</v>
      </c>
      <c r="P24" s="160">
        <f>SUM('9-10'!P11)</f>
        <v>1</v>
      </c>
      <c r="Q24" s="63">
        <f>SUM('9-10'!AC11)</f>
        <v>205700</v>
      </c>
      <c r="R24" s="63">
        <f>SUM('9-10'!AD11)</f>
        <v>160750</v>
      </c>
      <c r="S24" s="242">
        <f t="shared" ref="S24" si="2">R24*1000/E24</f>
        <v>330.38131038579081</v>
      </c>
    </row>
    <row r="25" spans="1:19" ht="32.25" customHeight="1" thickTop="1">
      <c r="A25" s="65"/>
      <c r="B25" s="15" t="s">
        <v>568</v>
      </c>
      <c r="C25" s="162">
        <f t="shared" ref="C25:R25" si="3">SUM(C8:C24)</f>
        <v>44</v>
      </c>
      <c r="D25" s="158">
        <f t="shared" si="3"/>
        <v>5923990</v>
      </c>
      <c r="E25" s="158">
        <f t="shared" si="3"/>
        <v>5439344</v>
      </c>
      <c r="F25" s="163">
        <f t="shared" si="3"/>
        <v>156</v>
      </c>
      <c r="G25" s="163">
        <f t="shared" si="3"/>
        <v>27</v>
      </c>
      <c r="H25" s="162">
        <f t="shared" si="3"/>
        <v>573</v>
      </c>
      <c r="I25" s="163">
        <f t="shared" si="3"/>
        <v>45</v>
      </c>
      <c r="J25" s="163">
        <f t="shared" si="3"/>
        <v>28</v>
      </c>
      <c r="K25" s="163">
        <f t="shared" si="3"/>
        <v>42</v>
      </c>
      <c r="L25" s="163">
        <f t="shared" si="3"/>
        <v>151</v>
      </c>
      <c r="M25" s="163">
        <f t="shared" si="3"/>
        <v>69</v>
      </c>
      <c r="N25" s="590">
        <f t="shared" si="3"/>
        <v>94</v>
      </c>
      <c r="O25" s="592">
        <f t="shared" si="3"/>
        <v>21</v>
      </c>
      <c r="P25" s="651">
        <f t="shared" si="3"/>
        <v>57</v>
      </c>
      <c r="Q25" s="158">
        <f t="shared" si="3"/>
        <v>2910208</v>
      </c>
      <c r="R25" s="158">
        <f t="shared" si="3"/>
        <v>2029381</v>
      </c>
      <c r="S25" s="158">
        <f>(R25-5720)*1000/E25</f>
        <v>372.04137116534639</v>
      </c>
    </row>
  </sheetData>
  <mergeCells count="5">
    <mergeCell ref="K3:P3"/>
    <mergeCell ref="A14:A15"/>
    <mergeCell ref="A16:A17"/>
    <mergeCell ref="F3:J3"/>
    <mergeCell ref="A9:A10"/>
  </mergeCells>
  <phoneticPr fontId="2"/>
  <printOptions horizontalCentered="1" verticalCentered="1"/>
  <pageMargins left="0.59055118110236227" right="0.59055118110236227" top="0.74803149606299213" bottom="0.70866141732283472" header="0.51181102362204722" footer="0.31496062992125984"/>
  <pageSetup paperSize="9" scale="80" orientation="landscape" horizontalDpi="300" verticalDpi="300"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29</vt:i4>
      </vt:variant>
    </vt:vector>
  </HeadingPairs>
  <TitlesOfParts>
    <vt:vector size="52" baseType="lpstr">
      <vt:lpstr>元データ（印刷不要）</vt:lpstr>
      <vt:lpstr>目次</vt:lpstr>
      <vt:lpstr>1-2</vt:lpstr>
      <vt:lpstr>3</vt:lpstr>
      <vt:lpstr>4</vt:lpstr>
      <vt:lpstr>5</vt:lpstr>
      <vt:lpstr>6</vt:lpstr>
      <vt:lpstr>7</vt:lpstr>
      <vt:lpstr>8</vt:lpstr>
      <vt:lpstr>9-10</vt:lpstr>
      <vt:lpstr>11-12</vt:lpstr>
      <vt:lpstr>13-14</vt:lpstr>
      <vt:lpstr>15</vt:lpstr>
      <vt:lpstr>16</vt:lpstr>
      <vt:lpstr>17</vt:lpstr>
      <vt:lpstr>18</vt:lpstr>
      <vt:lpstr>19</vt:lpstr>
      <vt:lpstr>20-24</vt:lpstr>
      <vt:lpstr>25</vt:lpstr>
      <vt:lpstr>26-28</vt:lpstr>
      <vt:lpstr>29-30</vt:lpstr>
      <vt:lpstr>31</vt:lpstr>
      <vt:lpstr>率(印刷不要）</vt:lpstr>
      <vt:lpstr>'11-12'!Print_Area</vt:lpstr>
      <vt:lpstr>'1-2'!Print_Area</vt:lpstr>
      <vt:lpstr>'13-14'!Print_Area</vt:lpstr>
      <vt:lpstr>'15'!Print_Area</vt:lpstr>
      <vt:lpstr>'16'!Print_Area</vt:lpstr>
      <vt:lpstr>'17'!Print_Area</vt:lpstr>
      <vt:lpstr>'18'!Print_Area</vt:lpstr>
      <vt:lpstr>'20-24'!Print_Area</vt:lpstr>
      <vt:lpstr>'25'!Print_Area</vt:lpstr>
      <vt:lpstr>'26-28'!Print_Area</vt:lpstr>
      <vt:lpstr>'29-30'!Print_Area</vt:lpstr>
      <vt:lpstr>'3'!Print_Area</vt:lpstr>
      <vt:lpstr>'31'!Print_Area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'20-24'!Print_Titles</vt:lpstr>
      <vt:lpstr>'26-28'!Print_Titles</vt:lpstr>
      <vt:lpstr>'29-30'!Print_Titles</vt:lpstr>
      <vt:lpstr>'6'!Print_Titles</vt:lpstr>
      <vt:lpstr>'9-10'!Print_Titles</vt:lpstr>
      <vt:lpstr>'26-28'!Print_Titles_MI</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兵庫県生活衛生課</cp:lastModifiedBy>
  <cp:lastPrinted>2020-03-27T02:29:11Z</cp:lastPrinted>
  <dcterms:created xsi:type="dcterms:W3CDTF">2001-12-27T23:32:37Z</dcterms:created>
  <dcterms:modified xsi:type="dcterms:W3CDTF">2022-03-14T01:53:55Z</dcterms:modified>
</cp:coreProperties>
</file>