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L102" i="11"/>
  <c r="DB102" i="11"/>
  <c r="CW102" i="11"/>
  <c r="CR102" i="11"/>
  <c r="AU88" i="11"/>
  <c r="AP88" i="11"/>
  <c r="AF88" i="11"/>
  <c r="AU63" i="11"/>
  <c r="AP63" i="11"/>
  <c r="AA7" i="11" l="1"/>
  <c r="BG34" i="9" l="1"/>
  <c r="AO39" i="9"/>
  <c r="AO38" i="9"/>
  <c r="AO37" i="9"/>
  <c r="AO36" i="9"/>
  <c r="AO35"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BW41" i="9"/>
  <c r="BE41" i="9"/>
  <c r="AM41" i="9"/>
  <c r="U41" i="9"/>
  <c r="C41" i="9"/>
  <c r="BW40" i="9"/>
  <c r="BE40" i="9"/>
  <c r="AM40" i="9"/>
  <c r="U40" i="9"/>
  <c r="C40" i="9"/>
  <c r="CO39" i="9"/>
  <c r="CO40" i="9" s="1"/>
  <c r="CO41" i="9" s="1"/>
  <c r="BW39" i="9"/>
  <c r="BE39" i="9"/>
  <c r="C39" i="9"/>
  <c r="CO38" i="9"/>
  <c r="BW38" i="9"/>
  <c r="BE38" i="9"/>
  <c r="C38" i="9"/>
  <c r="CO37" i="9"/>
  <c r="BW37" i="9"/>
  <c r="BE37" i="9"/>
  <c r="C37" i="9"/>
  <c r="CO36" i="9"/>
  <c r="BW36" i="9"/>
  <c r="BE36" i="9"/>
  <c r="C36" i="9"/>
  <c r="CO35" i="9"/>
  <c r="BW35" i="9"/>
  <c r="BE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U39" i="9" s="1"/>
  <c r="AM34" i="9" l="1"/>
  <c r="AM35" i="9" s="1"/>
  <c r="AM36" i="9" s="1"/>
  <c r="AM37" i="9" s="1"/>
  <c r="AM38" i="9" s="1"/>
  <c r="AM39" i="9" s="1"/>
  <c r="BE34" i="9" l="1"/>
</calcChain>
</file>

<file path=xl/sharedStrings.xml><?xml version="1.0" encoding="utf-8"?>
<sst xmlns="http://schemas.openxmlformats.org/spreadsheetml/2006/main" count="980" uniqueCount="568">
  <si>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</si>
  <si>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</si>
  <si>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</si>
  <si>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</si>
  <si>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</si>
  <si>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</si>
  <si>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</si>
  <si>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</si>
  <si>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</si>
  <si>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</si>
  <si>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</si>
  <si>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</si>
  <si>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</si>
  <si>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</si>
  <si>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</si>
  <si>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</si>
  <si>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</si>
  <si>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</si>
  <si>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</si>
  <si>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</si>
  <si>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</si>
  <si>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</si>
  <si>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</si>
  <si>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</si>
  <si>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</si>
  <si>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</si>
  <si>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</si>
  <si>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</si>
  <si>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</si>
  <si>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</si>
  <si>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</si>
  <si>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</si>
  <si>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</si>
  <si>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</si>
  <si>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</si>
  <si>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</si>
  <si>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</si>
  <si>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</si>
  <si>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</si>
  <si>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</si>
  <si>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</si>
  <si>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</si>
  <si>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</si>
  <si>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</si>
  <si>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</si>
  <si>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</si>
  <si>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</si>
  <si>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</si>
  <si>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</si>
  <si>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</si>
  <si>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</si>
  <si>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</si>
  <si>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</si>
  <si>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</si>
  <si>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</si>
  <si>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</si>
  <si>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</si>
  <si>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</si>
  <si>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</si>
  <si>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</si>
  <si>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</si>
  <si>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</si>
  <si>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</si>
  <si>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</si>
  <si>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</si>
  <si>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</si>
  <si>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</si>
  <si>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</si>
  <si>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</si>
  <si>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</si>
  <si>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</si>
  <si>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</si>
  <si>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</si>
  <si>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</si>
  <si>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</si>
  <si>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</si>
  <si>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</si>
  <si>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</si>
  <si>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</si>
  <si>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</si>
  <si>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</si>
  <si>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</si>
  <si>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伊丹市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</si>
  <si>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</si>
  <si>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</si>
  <si>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</si>
  <si>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</si>
  <si>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</si>
  <si>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</si>
  <si>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</si>
  <si>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</si>
  <si>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</si>
  <si>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</si>
  <si>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</si>
  <si>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</si>
  <si>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</si>
  <si>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</si>
  <si>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</si>
  <si>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</si>
  <si>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</si>
  <si>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</si>
  <si>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</si>
  <si>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</si>
  <si>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</si>
  <si>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</si>
  <si>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</si>
  <si>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</si>
  <si>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</si>
  <si>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</si>
  <si>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</si>
  <si>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</si>
  <si>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</si>
  <si>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</si>
  <si>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</si>
  <si>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</si>
  <si>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</si>
  <si>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</si>
  <si>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</si>
  <si>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</si>
  <si>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</si>
  <si>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</si>
  <si>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</si>
  <si>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</si>
  <si>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</si>
  <si>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</si>
  <si>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</si>
  <si>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</si>
  <si>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</si>
  <si>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</si>
  <si>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</si>
  <si>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</si>
  <si>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</si>
  <si>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</si>
  <si>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</si>
  <si>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</si>
  <si>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</si>
  <si>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</si>
  <si>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</si>
  <si>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</si>
  <si>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</si>
  <si>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</si>
  <si>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</si>
  <si>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</si>
  <si>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</si>
  <si>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</si>
  <si>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</si>
  <si>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</si>
  <si>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</si>
  <si>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</si>
  <si>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</si>
  <si>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</si>
  <si>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</si>
  <si>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</si>
  <si>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</si>
  <si>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</si>
  <si>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</si>
  <si>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</si>
  <si>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</si>
  <si>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</si>
  <si>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</si>
  <si>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</si>
  <si>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</si>
  <si>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</si>
  <si>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</si>
  <si>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</si>
  <si>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</si>
  <si>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</si>
  <si>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</si>
  <si>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</si>
  <si>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</si>
  <si>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</si>
  <si>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</si>
  <si>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</si>
  <si>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</si>
  <si>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</si>
  <si>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</si>
  <si>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</si>
  <si>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</si>
  <si>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</si>
  <si>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</si>
  <si>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</si>
  <si>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</si>
  <si>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</si>
  <si>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</si>
  <si>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</si>
  <si>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</si>
  <si>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</si>
  <si>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</si>
  <si>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</si>
  <si>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</si>
  <si>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</si>
  <si>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</si>
  <si>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</si>
  <si>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</si>
  <si>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兵庫県伊丹市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</si>
  <si>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</si>
  <si>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</si>
  <si>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</si>
  <si>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</si>
  <si>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</si>
  <si>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</si>
  <si>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</si>
  <si>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</si>
  <si>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</si>
  <si>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</si>
  <si>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</si>
  <si>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</si>
  <si>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</si>
  <si>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</si>
  <si>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</si>
  <si>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</si>
  <si>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</si>
  <si>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</si>
  <si>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</si>
  <si>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</si>
  <si>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</si>
  <si>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</si>
  <si>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</si>
  <si>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</si>
  <si>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</si>
  <si>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</si>
  <si>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</si>
  <si>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</si>
  <si>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</si>
  <si>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</si>
  <si>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</si>
  <si>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</si>
  <si>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</si>
  <si>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</si>
  <si>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</si>
  <si>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</si>
  <si>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</si>
  <si>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</si>
  <si>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</si>
  <si>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</si>
  <si>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</si>
  <si>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</si>
  <si>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</si>
  <si>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</si>
  <si>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</si>
  <si>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</si>
  <si>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</si>
  <si>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</si>
  <si>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</si>
  <si>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</si>
  <si>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</si>
  <si>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</si>
  <si>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</si>
  <si>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</si>
  <si>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</si>
  <si>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</si>
  <si>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</si>
  <si>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</si>
  <si>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</si>
  <si>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</si>
  <si>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</si>
  <si>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</si>
  <si>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</si>
  <si>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</si>
  <si>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</si>
  <si>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</si>
  <si>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</si>
  <si>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</si>
  <si>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</si>
  <si>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</si>
  <si>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</si>
  <si>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</si>
  <si>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</si>
  <si>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</si>
  <si>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</si>
  <si>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</si>
  <si>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</si>
  <si>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</si>
  <si>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</si>
  <si>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</si>
  <si>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</si>
  <si>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</si>
  <si>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</si>
  <si>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</si>
  <si>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</si>
  <si>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</si>
  <si>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</si>
  <si>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</si>
  <si>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</si>
  <si>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</si>
  <si>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</si>
  <si>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</si>
  <si>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</si>
  <si>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</si>
  <si>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</si>
  <si>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</si>
  <si>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</si>
  <si>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</si>
  <si>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</si>
  <si>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</si>
  <si>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</si>
  <si>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</si>
  <si>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</si>
  <si>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</si>
  <si>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</si>
  <si>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</si>
  <si>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</si>
  <si>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</si>
  <si>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</si>
  <si>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</si>
  <si>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</si>
  <si>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</si>
  <si>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</si>
  <si>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</si>
  <si>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</si>
  <si>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</si>
  <si>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</si>
  <si>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</si>
  <si>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</si>
  <si>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</si>
  <si>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</si>
  <si>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</si>
  <si>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</si>
  <si>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</si>
  <si>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</si>
  <si>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</si>
  <si>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</si>
  <si>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</si>
  <si>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</si>
  <si>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</si>
  <si>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</si>
  <si>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</si>
  <si>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</si>
  <si>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</si>
  <si>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</si>
  <si>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</si>
  <si>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</si>
  <si>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</si>
  <si>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</si>
  <si>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</si>
  <si>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</si>
  <si>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</si>
  <si>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</si>
  <si>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</si>
  <si>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</si>
  <si>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</si>
  <si>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</si>
  <si>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</si>
  <si>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兵庫県伊丹市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</si>
  <si>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</si>
  <si>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</si>
  <si>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</si>
  <si>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</si>
  <si>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</si>
  <si>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</si>
  <si>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</si>
  <si>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</si>
  <si>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</si>
  <si>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</si>
  <si>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</si>
  <si>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</si>
  <si>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</si>
  <si>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</si>
  <si>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</si>
  <si>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</si>
  <si>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</si>
  <si>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</si>
  <si>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</si>
  <si>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</si>
  <si>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中小企業勤労者福祉共済事業特別会計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</si>
  <si>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</si>
  <si>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</si>
  <si>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</si>
  <si>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</si>
  <si>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</si>
  <si>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</si>
  <si>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</si>
  <si>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</si>
  <si>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</si>
  <si>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</si>
  <si>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</si>
  <si>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</si>
  <si>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</si>
  <si>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</si>
  <si>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</si>
  <si>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</si>
  <si>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農業共済事業特別会計</t>
    <phoneticPr fontId="5"/>
  </si>
  <si>
    <t>中心市街地駐車場事業特別会計</t>
    <phoneticPr fontId="5"/>
  </si>
  <si>
    <t>交通災害等共済事業特別会計</t>
    <phoneticPr fontId="5"/>
  </si>
  <si>
    <t>水道事業会計</t>
    <phoneticPr fontId="5"/>
  </si>
  <si>
    <t>法適用企業</t>
    <phoneticPr fontId="5"/>
  </si>
  <si>
    <t>工業用水道事業会計</t>
    <phoneticPr fontId="5"/>
  </si>
  <si>
    <t>交通事業会計</t>
    <phoneticPr fontId="5"/>
  </si>
  <si>
    <t>病院事業会計</t>
    <phoneticPr fontId="5"/>
  </si>
  <si>
    <t>下水道事業会計</t>
    <phoneticPr fontId="5"/>
  </si>
  <si>
    <t>モーターボート競走事業会計</t>
    <phoneticPr fontId="5"/>
  </si>
  <si>
    <t>公設卸売市場事業特別会計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</si>
  <si>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</si>
  <si>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</si>
  <si>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</si>
  <si>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</si>
  <si>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</si>
  <si>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</si>
  <si>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</si>
  <si>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</si>
  <si>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</si>
  <si>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</si>
  <si>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</si>
  <si>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</si>
  <si>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</si>
  <si>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</si>
  <si>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</si>
  <si>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</si>
  <si>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</si>
  <si>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</si>
  <si>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</si>
  <si>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</si>
  <si>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</si>
  <si>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</si>
  <si>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</si>
  <si>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</si>
  <si>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</si>
  <si>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</si>
  <si>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</si>
  <si>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</si>
  <si>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</si>
  <si>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</si>
  <si>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</si>
  <si>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</si>
  <si>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</si>
  <si>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</si>
  <si>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</si>
  <si>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</si>
  <si>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</si>
  <si>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</si>
  <si>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</si>
  <si>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</si>
  <si>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</si>
  <si>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</si>
  <si>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</si>
  <si>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</si>
  <si>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</si>
  <si>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</si>
  <si>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</si>
  <si>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</si>
  <si>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</si>
  <si>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</si>
  <si>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</si>
  <si>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</si>
  <si>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</si>
  <si>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</si>
  <si>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</si>
  <si>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</si>
  <si>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</si>
  <si>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</si>
  <si>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</si>
  <si>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</si>
  <si>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</si>
  <si>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</si>
  <si>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</si>
  <si>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</si>
  <si>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</si>
  <si>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</si>
  <si>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</si>
  <si>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</si>
  <si>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</si>
  <si>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</si>
  <si>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</si>
  <si>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</si>
  <si>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</si>
  <si>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</si>
  <si>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</si>
  <si>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</si>
  <si>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</si>
  <si>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</si>
  <si>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</si>
  <si>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</si>
  <si>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</si>
  <si>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</si>
  <si>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</si>
  <si>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</si>
  <si>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</si>
  <si>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</si>
  <si>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</si>
  <si>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</si>
  <si>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</si>
  <si>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</si>
  <si>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</si>
  <si>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</si>
  <si>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</si>
  <si>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</si>
  <si>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</si>
  <si>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</si>
  <si>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</si>
  <si>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</si>
  <si>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</si>
  <si>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</si>
  <si>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</si>
  <si>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</si>
  <si>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</si>
  <si>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</si>
  <si>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</si>
  <si>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</si>
  <si>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</si>
  <si>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</si>
  <si>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</si>
  <si>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</si>
  <si>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</si>
  <si>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</si>
  <si>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</si>
  <si>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</si>
  <si>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</si>
  <si>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</si>
  <si>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</si>
  <si>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</si>
  <si>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</si>
  <si>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</si>
  <si>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</si>
  <si>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</si>
  <si>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</si>
  <si>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</si>
  <si>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</si>
  <si>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</si>
  <si>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</si>
  <si>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</si>
  <si>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</si>
  <si>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</si>
  <si>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</si>
  <si>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</si>
  <si>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</si>
  <si>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</si>
  <si>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4.45</t>
  </si>
  <si>
    <t>▲ 0.16</t>
  </si>
  <si>
    <t>中心市街地駐車場事業特別会計</t>
  </si>
  <si>
    <t>▲ 1.43</t>
  </si>
  <si>
    <t>▲ 1.59</t>
  </si>
  <si>
    <t>▲ 1.81</t>
  </si>
  <si>
    <t>▲ 1.84</t>
  </si>
  <si>
    <t>▲ 1.88</t>
  </si>
  <si>
    <t>水道事業会計</t>
  </si>
  <si>
    <t>病院事業会計</t>
  </si>
  <si>
    <t>工業用水道事業会計</t>
  </si>
  <si>
    <t>一般会計</t>
  </si>
  <si>
    <t>交通事業会計</t>
  </si>
  <si>
    <t>下水道事業会計</t>
  </si>
  <si>
    <t>国民健康保険事業特別会計</t>
  </si>
  <si>
    <t>▲ 2.75</t>
  </si>
  <si>
    <t>▲ 1.04</t>
  </si>
  <si>
    <t>その他会計（赤字）</t>
  </si>
  <si>
    <t>▲ 0.00</t>
  </si>
  <si>
    <t>その他会計（黒字）</t>
  </si>
  <si>
    <t>-</t>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</si>
  <si>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</si>
  <si>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</si>
  <si>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</si>
  <si>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豊中伊丹市クリーンランド</t>
    <rPh sb="0" eb="2">
      <t>トヨナカ</t>
    </rPh>
    <rPh sb="2" eb="5">
      <t>イタミシ</t>
    </rPh>
    <phoneticPr fontId="2"/>
  </si>
  <si>
    <t>-</t>
    <phoneticPr fontId="2"/>
  </si>
  <si>
    <t>-</t>
    <phoneticPr fontId="2"/>
  </si>
  <si>
    <t>-</t>
    <phoneticPr fontId="2"/>
  </si>
  <si>
    <t>伊丹スポーツセンター</t>
    <rPh sb="0" eb="2">
      <t>イタミ</t>
    </rPh>
    <phoneticPr fontId="2"/>
  </si>
  <si>
    <t>柿衞文庫</t>
    <rPh sb="0" eb="1">
      <t>カキ</t>
    </rPh>
    <rPh sb="1" eb="2">
      <t>マモル</t>
    </rPh>
    <rPh sb="2" eb="4">
      <t>ブンコ</t>
    </rPh>
    <phoneticPr fontId="2"/>
  </si>
  <si>
    <t>伊丹市文化振興財団</t>
    <rPh sb="0" eb="3">
      <t>イタミシ</t>
    </rPh>
    <rPh sb="3" eb="5">
      <t>ブンカ</t>
    </rPh>
    <rPh sb="5" eb="7">
      <t>シンコウ</t>
    </rPh>
    <rPh sb="7" eb="9">
      <t>ザイダン</t>
    </rPh>
    <phoneticPr fontId="2"/>
  </si>
  <si>
    <t>伊丹都市開発</t>
    <rPh sb="0" eb="2">
      <t>イタミ</t>
    </rPh>
    <rPh sb="2" eb="4">
      <t>トシ</t>
    </rPh>
    <rPh sb="4" eb="6">
      <t>カイハツ</t>
    </rPh>
    <phoneticPr fontId="2"/>
  </si>
  <si>
    <t>伊丹コミュニティ放送</t>
    <rPh sb="0" eb="2">
      <t>イタミ</t>
    </rPh>
    <rPh sb="8" eb="10">
      <t>ホウソウ</t>
    </rPh>
    <phoneticPr fontId="2"/>
  </si>
  <si>
    <t>○</t>
    <phoneticPr fontId="2"/>
  </si>
  <si>
    <t>社会福祉事業団</t>
    <rPh sb="0" eb="2">
      <t>シャカイ</t>
    </rPh>
    <rPh sb="2" eb="4">
      <t>フクシ</t>
    </rPh>
    <rPh sb="4" eb="7">
      <t>ジギョウダン</t>
    </rPh>
    <phoneticPr fontId="2"/>
  </si>
  <si>
    <t>-</t>
    <phoneticPr fontId="2"/>
  </si>
  <si>
    <t>-</t>
    <phoneticPr fontId="2"/>
  </si>
  <si>
    <t>アリオ</t>
    <phoneticPr fontId="2"/>
  </si>
  <si>
    <t>伊丹シティホテル</t>
    <rPh sb="0" eb="2">
      <t>イタミ</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</si>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</sst>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37688</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27124</c:v>
                </c:pt>
                <c:pt idx="1">
                  <c:v>25330</c:v>
                </c:pt>
                <c:pt idx="2">
                  <c:v>15241</c:v>
                </c:pt>
                <c:pt idx="3">
                  <c:v>25221</c:v>
                </c:pt>
                <c:pt idx="4">
                  <c:v>32943</c:v>
                </c:pt>
              </c:numCache>
            </c:numRef>
          </c:val>
          <c:smooth val="0"/>
        </c:ser>
        <c:dLbls>
          <c:showLegendKey val="0"/>
          <c:showVal val="0"/>
          <c:showCatName val="0"/>
          <c:showSerName val="0"/>
          <c:showPercent val="0"/>
          <c:showBubbleSize val="0"/>
        </c:dLbls>
        <c:marker val="1"/>
        <c:smooth val="0"/>
        <c:axId val="188357248"/>
        <c:axId val="188363520"/>
      </c:lineChart>
      <c:catAx>
        <c:axId val="1883572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363520"/>
        <c:crosses val="autoZero"/>
        <c:auto val="1"/>
        <c:lblAlgn val="ctr"/>
        <c:lblOffset val="100"/>
        <c:tickLblSkip val="1"/>
        <c:tickMarkSkip val="1"/>
        <c:noMultiLvlLbl val="0"/>
      </c:catAx>
      <c:valAx>
        <c:axId val="188363520"/>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357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2.92</c:v>
                </c:pt>
                <c:pt idx="1">
                  <c:v>0.82</c:v>
                </c:pt>
                <c:pt idx="2">
                  <c:v>1.22</c:v>
                </c:pt>
                <c:pt idx="3">
                  <c:v>1.9</c:v>
                </c:pt>
                <c:pt idx="4">
                  <c:v>2.02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18.41</c:v>
                </c:pt>
                <c:pt idx="1">
                  <c:v>15.61</c:v>
                </c:pt>
                <c:pt idx="2">
                  <c:v>15.31</c:v>
                </c:pt>
                <c:pt idx="3">
                  <c:v>16.23</c:v>
                </c:pt>
                <c:pt idx="4">
                  <c:v>16.72</c:v>
                </c:pt>
              </c:numCache>
            </c:numRef>
          </c:val>
        </c:ser>
        <c:dLbls>
          <c:showLegendKey val="0"/>
          <c:showVal val="0"/>
          <c:showCatName val="0"/>
          <c:showSerName val="0"/>
          <c:showPercent val="0"/>
          <c:showBubbleSize val="0"/>
        </c:dLbls>
        <c:gapWidth val="250"/>
        <c:overlap val="100"/>
        <c:axId val="188794752"/>
        <c:axId val="1888051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11.11</c:v>
                </c:pt>
                <c:pt idx="1">
                  <c:v>-4.45</c:v>
                </c:pt>
                <c:pt idx="2">
                  <c:v>-0.16</c:v>
                </c:pt>
                <c:pt idx="3">
                  <c:v>2.2400000000000002</c:v>
                </c:pt>
                <c:pt idx="4">
                  <c:v>1</c:v>
                </c:pt>
              </c:numCache>
            </c:numRef>
          </c:val>
          <c:smooth val="0"/>
        </c:ser>
        <c:dLbls>
          <c:showLegendKey val="0"/>
          <c:showVal val="0"/>
          <c:showCatName val="0"/>
          <c:showSerName val="0"/>
          <c:showPercent val="0"/>
          <c:showBubbleSize val="0"/>
        </c:dLbls>
        <c:marker val="1"/>
        <c:smooth val="0"/>
        <c:axId val="188794752"/>
        <c:axId val="188805120"/>
      </c:lineChart>
      <c:catAx>
        <c:axId val="18879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8805120"/>
        <c:crosses val="autoZero"/>
        <c:auto val="1"/>
        <c:lblAlgn val="ctr"/>
        <c:lblOffset val="100"/>
        <c:tickLblSkip val="1"/>
        <c:tickMarkSkip val="1"/>
        <c:noMultiLvlLbl val="0"/>
      </c:catAx>
      <c:valAx>
        <c:axId val="188805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794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3.52</c:v>
                </c:pt>
                <c:pt idx="2">
                  <c:v>#N/A</c:v>
                </c:pt>
                <c:pt idx="3">
                  <c:v>0.53</c:v>
                </c:pt>
                <c:pt idx="4">
                  <c:v>#N/A</c:v>
                </c:pt>
                <c:pt idx="5">
                  <c:v>0.6</c:v>
                </c:pt>
                <c:pt idx="6">
                  <c:v>#N/A</c:v>
                </c:pt>
                <c:pt idx="7">
                  <c:v>2.2400000000000002</c:v>
                </c:pt>
                <c:pt idx="8">
                  <c:v>#N/A</c:v>
                </c:pt>
                <c:pt idx="9">
                  <c:v>1.41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2.75</c:v>
                </c:pt>
                <c:pt idx="1">
                  <c:v>#N/A</c:v>
                </c:pt>
                <c:pt idx="2">
                  <c:v>1.04</c:v>
                </c:pt>
                <c:pt idx="3">
                  <c:v>#N/A</c:v>
                </c:pt>
                <c:pt idx="4">
                  <c:v>#N/A</c:v>
                </c:pt>
                <c:pt idx="5">
                  <c:v>0.33</c:v>
                </c:pt>
                <c:pt idx="6">
                  <c:v>#N/A</c:v>
                </c:pt>
                <c:pt idx="7">
                  <c:v>0.82</c:v>
                </c:pt>
                <c:pt idx="8">
                  <c:v>#N/A</c:v>
                </c:pt>
                <c:pt idx="9">
                  <c:v>1.21</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0.18</c:v>
                </c:pt>
                <c:pt idx="2">
                  <c:v>#N/A</c:v>
                </c:pt>
                <c:pt idx="3">
                  <c:v>0.7</c:v>
                </c:pt>
                <c:pt idx="4">
                  <c:v>#N/A</c:v>
                </c:pt>
                <c:pt idx="5">
                  <c:v>0.97</c:v>
                </c:pt>
                <c:pt idx="6">
                  <c:v>#N/A</c:v>
                </c:pt>
                <c:pt idx="7">
                  <c:v>1.1200000000000001</c:v>
                </c:pt>
                <c:pt idx="8">
                  <c:v>#N/A</c:v>
                </c:pt>
                <c:pt idx="9">
                  <c:v>1.26</c:v>
                </c:pt>
              </c:numCache>
            </c:numRef>
          </c:val>
        </c:ser>
        <c:ser>
          <c:idx val="4"/>
          <c:order val="4"/>
          <c:tx>
            <c:strRef>
              <c:f>データシート!$A$31</c:f>
              <c:strCache>
                <c:ptCount val="1"/>
                <c:pt idx="0">
                  <c:v>交通事業会計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1.26</c:v>
                </c:pt>
                <c:pt idx="2">
                  <c:v>#N/A</c:v>
                </c:pt>
                <c:pt idx="3">
                  <c:v>1.4</c:v>
                </c:pt>
                <c:pt idx="4">
                  <c:v>#N/A</c:v>
                </c:pt>
                <c:pt idx="5">
                  <c:v>1.53</c:v>
                </c:pt>
                <c:pt idx="6">
                  <c:v>#N/A</c:v>
                </c:pt>
                <c:pt idx="7">
                  <c:v>1.49</c:v>
                </c:pt>
                <c:pt idx="8">
                  <c:v>#N/A</c:v>
                </c:pt>
                <c:pt idx="9">
                  <c:v>1.69</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2.92</c:v>
                </c:pt>
                <c:pt idx="2">
                  <c:v>#N/A</c:v>
                </c:pt>
                <c:pt idx="3">
                  <c:v>0.82</c:v>
                </c:pt>
                <c:pt idx="4">
                  <c:v>#N/A</c:v>
                </c:pt>
                <c:pt idx="5">
                  <c:v>1.2</c:v>
                </c:pt>
                <c:pt idx="6">
                  <c:v>#N/A</c:v>
                </c:pt>
                <c:pt idx="7">
                  <c:v>1.89</c:v>
                </c:pt>
                <c:pt idx="8">
                  <c:v>#N/A</c:v>
                </c:pt>
                <c:pt idx="9">
                  <c:v>2.0099999999999998</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2.5099999999999998</c:v>
                </c:pt>
                <c:pt idx="2">
                  <c:v>#N/A</c:v>
                </c:pt>
                <c:pt idx="3">
                  <c:v>2.57</c:v>
                </c:pt>
                <c:pt idx="4">
                  <c:v>#N/A</c:v>
                </c:pt>
                <c:pt idx="5">
                  <c:v>2.71</c:v>
                </c:pt>
                <c:pt idx="6">
                  <c:v>#N/A</c:v>
                </c:pt>
                <c:pt idx="7">
                  <c:v>2.7</c:v>
                </c:pt>
                <c:pt idx="8">
                  <c:v>#N/A</c:v>
                </c:pt>
                <c:pt idx="9">
                  <c:v>2.9</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1.66</c:v>
                </c:pt>
                <c:pt idx="2">
                  <c:v>#N/A</c:v>
                </c:pt>
                <c:pt idx="3">
                  <c:v>2.23</c:v>
                </c:pt>
                <c:pt idx="4">
                  <c:v>#N/A</c:v>
                </c:pt>
                <c:pt idx="5">
                  <c:v>3.54</c:v>
                </c:pt>
                <c:pt idx="6">
                  <c:v>#N/A</c:v>
                </c:pt>
                <c:pt idx="7">
                  <c:v>4.67</c:v>
                </c:pt>
                <c:pt idx="8">
                  <c:v>#N/A</c:v>
                </c:pt>
                <c:pt idx="9">
                  <c:v>3.44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1.8</c:v>
                </c:pt>
                <c:pt idx="2">
                  <c:v>#N/A</c:v>
                </c:pt>
                <c:pt idx="3">
                  <c:v>1.99</c:v>
                </c:pt>
                <c:pt idx="4">
                  <c:v>#N/A</c:v>
                </c:pt>
                <c:pt idx="5">
                  <c:v>2.39</c:v>
                </c:pt>
                <c:pt idx="6">
                  <c:v>#N/A</c:v>
                </c:pt>
                <c:pt idx="7">
                  <c:v>2.48</c:v>
                </c:pt>
                <c:pt idx="8">
                  <c:v>#N/A</c:v>
                </c:pt>
                <c:pt idx="9">
                  <c:v>3.52</c:v>
                </c:pt>
              </c:numCache>
            </c:numRef>
          </c:val>
        </c:ser>
        <c:ser>
          <c:idx val="9"/>
          <c:order val="9"/>
          <c:tx>
            <c:strRef>
              <c:f>データシート!$A$36</c:f>
              <c:strCache>
                <c:ptCount val="1"/>
                <c:pt idx="0">
                  <c:v>中心市街地駐車場事業特別会計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1.43</c:v>
                </c:pt>
                <c:pt idx="1">
                  <c:v>#N/A</c:v>
                </c:pt>
                <c:pt idx="2">
                  <c:v>1.59</c:v>
                </c:pt>
                <c:pt idx="3">
                  <c:v>#N/A</c:v>
                </c:pt>
                <c:pt idx="4">
                  <c:v>1.81</c:v>
                </c:pt>
                <c:pt idx="5">
                  <c:v>#N/A</c:v>
                </c:pt>
                <c:pt idx="6">
                  <c:v>1.84</c:v>
                </c:pt>
                <c:pt idx="7">
                  <c:v>#N/A</c:v>
                </c:pt>
                <c:pt idx="8">
                  <c:v>1.88</c:v>
                </c:pt>
                <c:pt idx="9">
                  <c:v>#N/A</c:v>
                </c:pt>
              </c:numCache>
            </c:numRef>
          </c:val>
        </c:ser>
        <c:dLbls>
          <c:showLegendKey val="0"/>
          <c:showVal val="0"/>
          <c:showCatName val="0"/>
          <c:showSerName val="0"/>
          <c:showPercent val="0"/>
          <c:showBubbleSize val="0"/>
        </c:dLbls>
        <c:gapWidth val="150"/>
        <c:overlap val="100"/>
        <c:axId val="188940672"/>
        <c:axId val="188942208"/>
      </c:barChart>
      <c:catAx>
        <c:axId val="188940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8942208"/>
        <c:crosses val="autoZero"/>
        <c:auto val="1"/>
        <c:lblAlgn val="ctr"/>
        <c:lblOffset val="100"/>
        <c:tickLblSkip val="1"/>
        <c:tickMarkSkip val="1"/>
        <c:noMultiLvlLbl val="0"/>
      </c:catAx>
      <c:valAx>
        <c:axId val="188942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9406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7432</c:v>
                </c:pt>
                <c:pt idx="5">
                  <c:v>7255</c:v>
                </c:pt>
                <c:pt idx="8">
                  <c:v>7225</c:v>
                </c:pt>
                <c:pt idx="11">
                  <c:v>7311</c:v>
                </c:pt>
                <c:pt idx="14">
                  <c:v>7692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73</c:v>
                </c:pt>
                <c:pt idx="3">
                  <c:v>46</c:v>
                </c:pt>
                <c:pt idx="6">
                  <c:v>44</c:v>
                </c:pt>
                <c:pt idx="9">
                  <c:v>42</c:v>
                </c:pt>
                <c:pt idx="12">
                  <c:v>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227</c:v>
                </c:pt>
                <c:pt idx="3">
                  <c:v>212</c:v>
                </c:pt>
                <c:pt idx="6">
                  <c:v>131</c:v>
                </c:pt>
                <c:pt idx="9">
                  <c:v>43</c:v>
                </c:pt>
                <c:pt idx="12">
                  <c:v>60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3028</c:v>
                </c:pt>
                <c:pt idx="3">
                  <c:v>3024</c:v>
                </c:pt>
                <c:pt idx="6">
                  <c:v>2601</c:v>
                </c:pt>
                <c:pt idx="9">
                  <c:v>2428</c:v>
                </c:pt>
                <c:pt idx="12">
                  <c:v>2436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50</c:v>
                </c:pt>
                <c:pt idx="3">
                  <c:v>33</c:v>
                </c:pt>
                <c:pt idx="6">
                  <c:v>17</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6430</c:v>
                </c:pt>
                <c:pt idx="3">
                  <c:v>6263</c:v>
                </c:pt>
                <c:pt idx="6">
                  <c:v>7922</c:v>
                </c:pt>
                <c:pt idx="9">
                  <c:v>7036</c:v>
                </c:pt>
                <c:pt idx="12">
                  <c:v>8825</c:v>
                </c:pt>
              </c:numCache>
            </c:numRef>
          </c:val>
        </c:ser>
        <c:dLbls>
          <c:showLegendKey val="0"/>
          <c:showVal val="0"/>
          <c:showCatName val="0"/>
          <c:showSerName val="0"/>
          <c:showPercent val="0"/>
          <c:showBubbleSize val="0"/>
        </c:dLbls>
        <c:gapWidth val="100"/>
        <c:overlap val="100"/>
        <c:axId val="185816192"/>
        <c:axId val="1858181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2376</c:v>
                </c:pt>
                <c:pt idx="2">
                  <c:v>#N/A</c:v>
                </c:pt>
                <c:pt idx="3">
                  <c:v>#N/A</c:v>
                </c:pt>
                <c:pt idx="4">
                  <c:v>2323</c:v>
                </c:pt>
                <c:pt idx="5">
                  <c:v>#N/A</c:v>
                </c:pt>
                <c:pt idx="6">
                  <c:v>#N/A</c:v>
                </c:pt>
                <c:pt idx="7">
                  <c:v>3490</c:v>
                </c:pt>
                <c:pt idx="8">
                  <c:v>#N/A</c:v>
                </c:pt>
                <c:pt idx="9">
                  <c:v>#N/A</c:v>
                </c:pt>
                <c:pt idx="10">
                  <c:v>2238</c:v>
                </c:pt>
                <c:pt idx="11">
                  <c:v>#N/A</c:v>
                </c:pt>
                <c:pt idx="12">
                  <c:v>#N/A</c:v>
                </c:pt>
                <c:pt idx="13">
                  <c:v>3656</c:v>
                </c:pt>
                <c:pt idx="14">
                  <c:v>#N/A</c:v>
                </c:pt>
              </c:numCache>
            </c:numRef>
          </c:val>
          <c:smooth val="0"/>
        </c:ser>
        <c:dLbls>
          <c:showLegendKey val="0"/>
          <c:showVal val="0"/>
          <c:showCatName val="0"/>
          <c:showSerName val="0"/>
          <c:showPercent val="0"/>
          <c:showBubbleSize val="0"/>
        </c:dLbls>
        <c:marker val="1"/>
        <c:smooth val="0"/>
        <c:axId val="185816192"/>
        <c:axId val="185818112"/>
      </c:lineChart>
      <c:catAx>
        <c:axId val="185816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818112"/>
        <c:crosses val="autoZero"/>
        <c:auto val="1"/>
        <c:lblAlgn val="ctr"/>
        <c:lblOffset val="100"/>
        <c:tickLblSkip val="1"/>
        <c:tickMarkSkip val="1"/>
        <c:noMultiLvlLbl val="0"/>
      </c:catAx>
      <c:valAx>
        <c:axId val="185818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816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59442</c:v>
                </c:pt>
                <c:pt idx="5">
                  <c:v>59952</c:v>
                </c:pt>
                <c:pt idx="8">
                  <c:v>61075</c:v>
                </c:pt>
                <c:pt idx="11">
                  <c:v>64100</c:v>
                </c:pt>
                <c:pt idx="14">
                  <c:v>64737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22452</c:v>
                </c:pt>
                <c:pt idx="5">
                  <c:v>20682</c:v>
                </c:pt>
                <c:pt idx="8">
                  <c:v>20691</c:v>
                </c:pt>
                <c:pt idx="11">
                  <c:v>20006</c:v>
                </c:pt>
                <c:pt idx="14">
                  <c:v>19006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7803</c:v>
                </c:pt>
                <c:pt idx="5">
                  <c:v>8140</c:v>
                </c:pt>
                <c:pt idx="8">
                  <c:v>8719</c:v>
                </c:pt>
                <c:pt idx="11">
                  <c:v>10245</c:v>
                </c:pt>
                <c:pt idx="14">
                  <c:v>11376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3424</c:v>
                </c:pt>
                <c:pt idx="3">
                  <c:v>4321</c:v>
                </c:pt>
                <c:pt idx="6">
                  <c:v>109</c:v>
                </c:pt>
                <c:pt idx="9">
                  <c:v>91</c:v>
                </c:pt>
                <c:pt idx="12">
                  <c:v>48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9170</c:v>
                </c:pt>
                <c:pt idx="3">
                  <c:v>8489</c:v>
                </c:pt>
                <c:pt idx="6">
                  <c:v>7795</c:v>
                </c:pt>
                <c:pt idx="9">
                  <c:v>7319</c:v>
                </c:pt>
                <c:pt idx="12">
                  <c:v>7248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941</c:v>
                </c:pt>
                <c:pt idx="3">
                  <c:v>1343</c:v>
                </c:pt>
                <c:pt idx="6">
                  <c:v>1347</c:v>
                </c:pt>
                <c:pt idx="9">
                  <c:v>2316</c:v>
                </c:pt>
                <c:pt idx="12">
                  <c:v>3477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30195</c:v>
                </c:pt>
                <c:pt idx="3">
                  <c:v>29237</c:v>
                </c:pt>
                <c:pt idx="6">
                  <c:v>28122</c:v>
                </c:pt>
                <c:pt idx="9">
                  <c:v>27698</c:v>
                </c:pt>
                <c:pt idx="12">
                  <c:v>26427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2727</c:v>
                </c:pt>
                <c:pt idx="3">
                  <c:v>548</c:v>
                </c:pt>
                <c:pt idx="6">
                  <c:v>456</c:v>
                </c:pt>
                <c:pt idx="9">
                  <c:v>415</c:v>
                </c:pt>
                <c:pt idx="12">
                  <c:v>389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66021</c:v>
                </c:pt>
                <c:pt idx="3">
                  <c:v>65077</c:v>
                </c:pt>
                <c:pt idx="6">
                  <c:v>66342</c:v>
                </c:pt>
                <c:pt idx="9">
                  <c:v>65461</c:v>
                </c:pt>
                <c:pt idx="12">
                  <c:v>64472</c:v>
                </c:pt>
              </c:numCache>
            </c:numRef>
          </c:val>
        </c:ser>
        <c:dLbls>
          <c:showLegendKey val="0"/>
          <c:showVal val="0"/>
          <c:showCatName val="0"/>
          <c:showSerName val="0"/>
          <c:showPercent val="0"/>
          <c:showBubbleSize val="0"/>
        </c:dLbls>
        <c:gapWidth val="100"/>
        <c:overlap val="100"/>
        <c:axId val="188840960"/>
        <c:axId val="188847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22780</c:v>
                </c:pt>
                <c:pt idx="2">
                  <c:v>#N/A</c:v>
                </c:pt>
                <c:pt idx="3">
                  <c:v>#N/A</c:v>
                </c:pt>
                <c:pt idx="4">
                  <c:v>20241</c:v>
                </c:pt>
                <c:pt idx="5">
                  <c:v>#N/A</c:v>
                </c:pt>
                <c:pt idx="6">
                  <c:v>#N/A</c:v>
                </c:pt>
                <c:pt idx="7">
                  <c:v>13688</c:v>
                </c:pt>
                <c:pt idx="8">
                  <c:v>#N/A</c:v>
                </c:pt>
                <c:pt idx="9">
                  <c:v>#N/A</c:v>
                </c:pt>
                <c:pt idx="10">
                  <c:v>8949</c:v>
                </c:pt>
                <c:pt idx="11">
                  <c:v>#N/A</c:v>
                </c:pt>
                <c:pt idx="12">
                  <c:v>#N/A</c:v>
                </c:pt>
                <c:pt idx="13">
                  <c:v>6941</c:v>
                </c:pt>
                <c:pt idx="14">
                  <c:v>#N/A</c:v>
                </c:pt>
              </c:numCache>
            </c:numRef>
          </c:val>
          <c:smooth val="0"/>
        </c:ser>
        <c:dLbls>
          <c:showLegendKey val="0"/>
          <c:showVal val="0"/>
          <c:showCatName val="0"/>
          <c:showSerName val="0"/>
          <c:showPercent val="0"/>
          <c:showBubbleSize val="0"/>
        </c:dLbls>
        <c:marker val="1"/>
        <c:smooth val="0"/>
        <c:axId val="188840960"/>
        <c:axId val="188847232"/>
      </c:lineChart>
      <c:catAx>
        <c:axId val="188840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8847232"/>
        <c:crosses val="autoZero"/>
        <c:auto val="1"/>
        <c:lblAlgn val="ctr"/>
        <c:lblOffset val="100"/>
        <c:tickLblSkip val="1"/>
        <c:tickMarkSkip val="1"/>
        <c:noMultiLvlLbl val="0"/>
      </c:catAx>
      <c:valAx>
        <c:axId val="188847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840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兵庫県伊丹市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201,912
198,806
25.00
69,917,779
68,664,064
779,628
38,618,875
64,471,756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9.4
20.9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22</a:t>
          </a:r>
          <a:r>
            <a:rPr kumimoji="1" lang="ja-JP" altLang="en-US" sz="1300">
              <a:latin typeface="ＭＳ Ｐゴシック"/>
            </a:rPr>
            <a:t>年度以前の類似団体内順位については下位であったが、平成</a:t>
          </a:r>
          <a:r>
            <a:rPr kumimoji="1" lang="en-US" altLang="ja-JP" sz="1300">
              <a:latin typeface="ＭＳ Ｐゴシック"/>
            </a:rPr>
            <a:t>23</a:t>
          </a:r>
          <a:r>
            <a:rPr kumimoji="1" lang="ja-JP" altLang="en-US" sz="1300">
              <a:latin typeface="ＭＳ Ｐゴシック"/>
            </a:rPr>
            <a:t>年度以降は中位となっており、全国・県平均と比べれば平均値を上回っている。</a:t>
          </a:r>
          <a:endParaRPr kumimoji="1" lang="en-US" altLang="ja-JP" sz="1300">
            <a:latin typeface="ＭＳ Ｐゴシック"/>
          </a:endParaRPr>
        </a:p>
        <a:p>
          <a:r>
            <a:rPr kumimoji="1" lang="ja-JP" altLang="en-US" sz="1300">
              <a:latin typeface="ＭＳ Ｐゴシック"/>
            </a:rPr>
            <a:t>数値自体については伊丹市行財政プランの方針に基づいた歳出の徹底的な見直し、及び税収等の徴収率向上対策を中心とした歳入確保に努めた結果、ほぼ横ばいを保っている。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35983</xdr:rowOff>
    </xdr:from>
    <xdr:to>
      <xdr:col>7</xdr:col>
      <xdr:colOff>152400</xdr:colOff>
      <xdr:row>41</xdr:row>
      <xdr:rowOff>49389</xdr:rowOff>
    </xdr:to>
    <xdr:cxnSp macro="">
      <xdr:nvCxnSpPr>
        <xdr:cNvPr id="67" name="直線コネクタ 66"/>
        <xdr:cNvCxnSpPr/>
      </xdr:nvCxnSpPr>
      <xdr:spPr>
        <a:xfrm>
          <a:off x="4114800" y="7065433"/>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8"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35983</xdr:rowOff>
    </xdr:from>
    <xdr:to>
      <xdr:col>6</xdr:col>
      <xdr:colOff>0</xdr:colOff>
      <xdr:row>41</xdr:row>
      <xdr:rowOff>35983</xdr:rowOff>
    </xdr:to>
    <xdr:cxnSp macro="">
      <xdr:nvCxnSpPr>
        <xdr:cNvPr id="70" name="直線コネクタ 69"/>
        <xdr:cNvCxnSpPr/>
      </xdr:nvCxnSpPr>
      <xdr:spPr>
        <a:xfrm>
          <a:off x="3225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2" name="テキスト ボックス 71"/>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9172</xdr:rowOff>
    </xdr:from>
    <xdr:to>
      <xdr:col>4</xdr:col>
      <xdr:colOff>482600</xdr:colOff>
      <xdr:row>41</xdr:row>
      <xdr:rowOff>35983</xdr:rowOff>
    </xdr:to>
    <xdr:cxnSp macro="">
      <xdr:nvCxnSpPr>
        <xdr:cNvPr id="73" name="直線コネクタ 72"/>
        <xdr:cNvCxnSpPr/>
      </xdr:nvCxnSpPr>
      <xdr:spPr>
        <a:xfrm>
          <a:off x="2336800" y="703862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98372</xdr:rowOff>
    </xdr:from>
    <xdr:ext cx="762000" cy="259045"/>
    <xdr:sp macro="" textlink="">
      <xdr:nvSpPr>
        <xdr:cNvPr id="75" name="テキスト ボックス 74"/>
        <xdr:cNvSpPr txBox="1"/>
      </xdr:nvSpPr>
      <xdr:spPr>
        <a:xfrm>
          <a:off x="2844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167217</xdr:rowOff>
    </xdr:from>
    <xdr:to>
      <xdr:col>3</xdr:col>
      <xdr:colOff>279400</xdr:colOff>
      <xdr:row>41</xdr:row>
      <xdr:rowOff>9172</xdr:rowOff>
    </xdr:to>
    <xdr:cxnSp macro="">
      <xdr:nvCxnSpPr>
        <xdr:cNvPr id="76" name="直線コネクタ 75"/>
        <xdr:cNvCxnSpPr/>
      </xdr:nvCxnSpPr>
      <xdr:spPr>
        <a:xfrm>
          <a:off x="1447800" y="70252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58155</xdr:rowOff>
    </xdr:from>
    <xdr:ext cx="762000" cy="259045"/>
    <xdr:sp macro="" textlink="">
      <xdr:nvSpPr>
        <xdr:cNvPr id="78" name="テキスト ボックス 77"/>
        <xdr:cNvSpPr txBox="1"/>
      </xdr:nvSpPr>
      <xdr:spPr>
        <a:xfrm>
          <a:off x="1955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100189</xdr:rowOff>
    </xdr:from>
    <xdr:to>
      <xdr:col>2</xdr:col>
      <xdr:colOff>127000</xdr:colOff>
      <xdr:row>40</xdr:row>
      <xdr:rowOff>30339</xdr:rowOff>
    </xdr:to>
    <xdr:sp macro="" textlink="">
      <xdr:nvSpPr>
        <xdr:cNvPr id="79" name="フローチャート : 判断 78"/>
        <xdr:cNvSpPr/>
      </xdr:nvSpPr>
      <xdr:spPr>
        <a:xfrm>
          <a:off x="1397000" y="678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40516</xdr:rowOff>
    </xdr:from>
    <xdr:ext cx="762000" cy="259045"/>
    <xdr:sp macro="" textlink="">
      <xdr:nvSpPr>
        <xdr:cNvPr id="80" name="テキスト ボックス 79"/>
        <xdr:cNvSpPr txBox="1"/>
      </xdr:nvSpPr>
      <xdr:spPr>
        <a:xfrm>
          <a:off x="1066800" y="65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170039</xdr:rowOff>
    </xdr:from>
    <xdr:to>
      <xdr:col>7</xdr:col>
      <xdr:colOff>203200</xdr:colOff>
      <xdr:row>41</xdr:row>
      <xdr:rowOff>100189</xdr:rowOff>
    </xdr:to>
    <xdr:sp macro="" textlink="">
      <xdr:nvSpPr>
        <xdr:cNvPr id="86" name="円/楕円 85"/>
        <xdr:cNvSpPr/>
      </xdr:nvSpPr>
      <xdr:spPr>
        <a:xfrm>
          <a:off x="49022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15116</xdr:rowOff>
    </xdr:from>
    <xdr:ext cx="762000" cy="259045"/>
    <xdr:sp macro="" textlink="">
      <xdr:nvSpPr>
        <xdr:cNvPr id="87" name="財政力該当値テキスト"/>
        <xdr:cNvSpPr txBox="1"/>
      </xdr:nvSpPr>
      <xdr:spPr>
        <a:xfrm>
          <a:off x="5041900" y="687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156633</xdr:rowOff>
    </xdr:from>
    <xdr:to>
      <xdr:col>6</xdr:col>
      <xdr:colOff>50800</xdr:colOff>
      <xdr:row>41</xdr:row>
      <xdr:rowOff>86783</xdr:rowOff>
    </xdr:to>
    <xdr:sp macro="" textlink="">
      <xdr:nvSpPr>
        <xdr:cNvPr id="88" name="円/楕円 87"/>
        <xdr:cNvSpPr/>
      </xdr:nvSpPr>
      <xdr:spPr>
        <a:xfrm>
          <a:off x="4064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96960</xdr:rowOff>
    </xdr:from>
    <xdr:ext cx="736600" cy="259045"/>
    <xdr:sp macro="" textlink="">
      <xdr:nvSpPr>
        <xdr:cNvPr id="89" name="テキスト ボックス 88"/>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156633</xdr:rowOff>
    </xdr:from>
    <xdr:to>
      <xdr:col>4</xdr:col>
      <xdr:colOff>533400</xdr:colOff>
      <xdr:row>41</xdr:row>
      <xdr:rowOff>86783</xdr:rowOff>
    </xdr:to>
    <xdr:sp macro="" textlink="">
      <xdr:nvSpPr>
        <xdr:cNvPr id="90" name="円/楕円 89"/>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96960</xdr:rowOff>
    </xdr:from>
    <xdr:ext cx="762000" cy="259045"/>
    <xdr:sp macro="" textlink="">
      <xdr:nvSpPr>
        <xdr:cNvPr id="91" name="テキスト ボックス 90"/>
        <xdr:cNvSpPr txBox="1"/>
      </xdr:nvSpPr>
      <xdr:spPr>
        <a:xfrm>
          <a:off x="2844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129822</xdr:rowOff>
    </xdr:from>
    <xdr:to>
      <xdr:col>3</xdr:col>
      <xdr:colOff>330200</xdr:colOff>
      <xdr:row>41</xdr:row>
      <xdr:rowOff>59972</xdr:rowOff>
    </xdr:to>
    <xdr:sp macro="" textlink="">
      <xdr:nvSpPr>
        <xdr:cNvPr id="92" name="円/楕円 91"/>
        <xdr:cNvSpPr/>
      </xdr:nvSpPr>
      <xdr:spPr>
        <a:xfrm>
          <a:off x="2286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70149</xdr:rowOff>
    </xdr:from>
    <xdr:ext cx="762000" cy="259045"/>
    <xdr:sp macro="" textlink="">
      <xdr:nvSpPr>
        <xdr:cNvPr id="93" name="テキスト ボックス 92"/>
        <xdr:cNvSpPr txBox="1"/>
      </xdr:nvSpPr>
      <xdr:spPr>
        <a:xfrm>
          <a:off x="1955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94" name="円/楕円 93"/>
        <xdr:cNvSpPr/>
      </xdr:nvSpPr>
      <xdr:spPr>
        <a:xfrm>
          <a:off x="1397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31344</xdr:rowOff>
    </xdr:from>
    <xdr:ext cx="762000" cy="259045"/>
    <xdr:sp macro="" textlink="">
      <xdr:nvSpPr>
        <xdr:cNvPr id="95" name="テキスト ボックス 94"/>
        <xdr:cNvSpPr txBox="1"/>
      </xdr:nvSpPr>
      <xdr:spPr>
        <a:xfrm>
          <a:off x="1066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阪神淡路大震災の影響を受けた平成</a:t>
          </a:r>
          <a:r>
            <a:rPr kumimoji="1" lang="en-US" altLang="ja-JP" sz="1300">
              <a:latin typeface="ＭＳ Ｐゴシック"/>
            </a:rPr>
            <a:t>7</a:t>
          </a:r>
          <a:r>
            <a:rPr kumimoji="1" lang="ja-JP" altLang="en-US" sz="1300">
              <a:latin typeface="ＭＳ Ｐゴシック"/>
            </a:rPr>
            <a:t>年度に</a:t>
          </a:r>
          <a:r>
            <a:rPr kumimoji="1" lang="en-US" altLang="ja-JP" sz="1300">
              <a:latin typeface="ＭＳ Ｐゴシック"/>
            </a:rPr>
            <a:t>90</a:t>
          </a:r>
          <a:r>
            <a:rPr kumimoji="1" lang="ja-JP" altLang="en-US" sz="1300">
              <a:latin typeface="ＭＳ Ｐゴシック"/>
            </a:rPr>
            <a:t>％を超えて以降、平成</a:t>
          </a:r>
          <a:r>
            <a:rPr kumimoji="1" lang="en-US" altLang="ja-JP" sz="1300">
              <a:latin typeface="ＭＳ Ｐゴシック"/>
            </a:rPr>
            <a:t>8</a:t>
          </a:r>
          <a:r>
            <a:rPr kumimoji="1" lang="ja-JP" altLang="en-US" sz="1300">
              <a:latin typeface="ＭＳ Ｐゴシック"/>
            </a:rPr>
            <a:t>年度、平成</a:t>
          </a:r>
          <a:r>
            <a:rPr kumimoji="1" lang="en-US" altLang="ja-JP" sz="1300">
              <a:latin typeface="ＭＳ Ｐゴシック"/>
            </a:rPr>
            <a:t>9</a:t>
          </a:r>
          <a:r>
            <a:rPr kumimoji="1" lang="ja-JP" altLang="en-US" sz="1300">
              <a:latin typeface="ＭＳ Ｐゴシック"/>
            </a:rPr>
            <a:t>年度を除き、経常収支比率</a:t>
          </a:r>
          <a:r>
            <a:rPr kumimoji="1" lang="en-US" altLang="ja-JP" sz="1300">
              <a:latin typeface="ＭＳ Ｐゴシック"/>
            </a:rPr>
            <a:t>90</a:t>
          </a:r>
          <a:r>
            <a:rPr kumimoji="1" lang="ja-JP" altLang="en-US" sz="1300">
              <a:latin typeface="ＭＳ Ｐゴシック"/>
            </a:rPr>
            <a:t>％以上の高い水準で推移している。現在、行財政プランにおいては平成</a:t>
          </a:r>
          <a:r>
            <a:rPr kumimoji="1" lang="en-US" altLang="ja-JP" sz="1300">
              <a:latin typeface="ＭＳ Ｐゴシック"/>
            </a:rPr>
            <a:t>27</a:t>
          </a:r>
          <a:r>
            <a:rPr kumimoji="1" lang="ja-JP" altLang="en-US" sz="1300">
              <a:latin typeface="ＭＳ Ｐゴシック"/>
            </a:rPr>
            <a:t>年度までに経常収支比率</a:t>
          </a:r>
          <a:r>
            <a:rPr kumimoji="1" lang="en-US" altLang="ja-JP" sz="1300">
              <a:latin typeface="ＭＳ Ｐゴシック"/>
            </a:rPr>
            <a:t>95</a:t>
          </a:r>
          <a:r>
            <a:rPr kumimoji="1" lang="ja-JP" altLang="en-US" sz="1300">
              <a:latin typeface="ＭＳ Ｐゴシック"/>
            </a:rPr>
            <a:t>％以下という目標を掲げており、目標達成に向けて不断の歳出削減努力等を行っている。</a:t>
          </a:r>
          <a:endParaRPr kumimoji="1" lang="en-US" altLang="ja-JP" sz="1300">
            <a:latin typeface="ＭＳ Ｐゴシック"/>
          </a:endParaRPr>
        </a:p>
        <a:p>
          <a:r>
            <a:rPr kumimoji="1" lang="ja-JP" altLang="en-US" sz="1300">
              <a:latin typeface="ＭＳ Ｐゴシック"/>
            </a:rPr>
            <a:t>なお、平成</a:t>
          </a:r>
          <a:r>
            <a:rPr kumimoji="1" lang="en-US" altLang="ja-JP" sz="1300">
              <a:latin typeface="ＭＳ Ｐゴシック"/>
            </a:rPr>
            <a:t>22</a:t>
          </a:r>
          <a:r>
            <a:rPr kumimoji="1" lang="ja-JP" altLang="en-US" sz="1300">
              <a:latin typeface="ＭＳ Ｐゴシック"/>
            </a:rPr>
            <a:t>年度、平成</a:t>
          </a:r>
          <a:r>
            <a:rPr kumimoji="1" lang="en-US" altLang="ja-JP" sz="1300">
              <a:latin typeface="ＭＳ Ｐゴシック"/>
            </a:rPr>
            <a:t>23</a:t>
          </a:r>
          <a:r>
            <a:rPr kumimoji="1" lang="ja-JP" altLang="en-US" sz="1300">
              <a:latin typeface="ＭＳ Ｐゴシック"/>
            </a:rPr>
            <a:t>年度における数値の大きな変動については、平成</a:t>
          </a:r>
          <a:r>
            <a:rPr kumimoji="1" lang="en-US" altLang="ja-JP" sz="1300">
              <a:latin typeface="ＭＳ Ｐゴシック"/>
            </a:rPr>
            <a:t>22</a:t>
          </a:r>
          <a:r>
            <a:rPr kumimoji="1" lang="ja-JP" altLang="en-US" sz="1300">
              <a:latin typeface="ＭＳ Ｐゴシック"/>
            </a:rPr>
            <a:t>年度に市内法人の合併に伴う一過的な市税の増収があったこと、及びその反動によるものである。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20744</xdr:rowOff>
    </xdr:from>
    <xdr:to>
      <xdr:col>7</xdr:col>
      <xdr:colOff>152400</xdr:colOff>
      <xdr:row>65</xdr:row>
      <xdr:rowOff>60960</xdr:rowOff>
    </xdr:to>
    <xdr:cxnSp macro="">
      <xdr:nvCxnSpPr>
        <xdr:cNvPr id="130" name="直線コネクタ 129"/>
        <xdr:cNvCxnSpPr/>
      </xdr:nvCxnSpPr>
      <xdr:spPr>
        <a:xfrm flipV="1">
          <a:off x="4114800" y="11164994"/>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60960</xdr:rowOff>
    </xdr:from>
    <xdr:to>
      <xdr:col>6</xdr:col>
      <xdr:colOff>0</xdr:colOff>
      <xdr:row>66</xdr:row>
      <xdr:rowOff>34290</xdr:rowOff>
    </xdr:to>
    <xdr:cxnSp macro="">
      <xdr:nvCxnSpPr>
        <xdr:cNvPr id="133" name="直線コネクタ 132"/>
        <xdr:cNvCxnSpPr/>
      </xdr:nvCxnSpPr>
      <xdr:spPr>
        <a:xfrm flipV="1">
          <a:off x="3225800" y="1120521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34290</xdr:rowOff>
    </xdr:from>
    <xdr:to>
      <xdr:col>4</xdr:col>
      <xdr:colOff>482600</xdr:colOff>
      <xdr:row>67</xdr:row>
      <xdr:rowOff>96096</xdr:rowOff>
    </xdr:to>
    <xdr:cxnSp macro="">
      <xdr:nvCxnSpPr>
        <xdr:cNvPr id="136" name="直線コネクタ 135"/>
        <xdr:cNvCxnSpPr/>
      </xdr:nvCxnSpPr>
      <xdr:spPr>
        <a:xfrm flipV="1">
          <a:off x="2336800" y="11349990"/>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28363</xdr:rowOff>
    </xdr:from>
    <xdr:to>
      <xdr:col>3</xdr:col>
      <xdr:colOff>279400</xdr:colOff>
      <xdr:row>67</xdr:row>
      <xdr:rowOff>96096</xdr:rowOff>
    </xdr:to>
    <xdr:cxnSp macro="">
      <xdr:nvCxnSpPr>
        <xdr:cNvPr id="139" name="直線コネクタ 138"/>
        <xdr:cNvCxnSpPr/>
      </xdr:nvCxnSpPr>
      <xdr:spPr>
        <a:xfrm>
          <a:off x="1447800" y="10658263"/>
          <a:ext cx="889000" cy="924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138430</xdr:rowOff>
    </xdr:from>
    <xdr:to>
      <xdr:col>2</xdr:col>
      <xdr:colOff>127000</xdr:colOff>
      <xdr:row>63</xdr:row>
      <xdr:rowOff>68580</xdr:rowOff>
    </xdr:to>
    <xdr:sp macro="" textlink="">
      <xdr:nvSpPr>
        <xdr:cNvPr id="142" name="フローチャート : 判断 141"/>
        <xdr:cNvSpPr/>
      </xdr:nvSpPr>
      <xdr:spPr>
        <a:xfrm>
          <a:off x="1397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53357</xdr:rowOff>
    </xdr:from>
    <xdr:ext cx="762000" cy="259045"/>
    <xdr:sp macro="" textlink="">
      <xdr:nvSpPr>
        <xdr:cNvPr id="143" name="テキスト ボックス 142"/>
        <xdr:cNvSpPr txBox="1"/>
      </xdr:nvSpPr>
      <xdr:spPr>
        <a:xfrm>
          <a:off x="1066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141394</xdr:rowOff>
    </xdr:from>
    <xdr:to>
      <xdr:col>7</xdr:col>
      <xdr:colOff>203200</xdr:colOff>
      <xdr:row>65</xdr:row>
      <xdr:rowOff>71544</xdr:rowOff>
    </xdr:to>
    <xdr:sp macro="" textlink="">
      <xdr:nvSpPr>
        <xdr:cNvPr id="149" name="円/楕円 148"/>
        <xdr:cNvSpPr/>
      </xdr:nvSpPr>
      <xdr:spPr>
        <a:xfrm>
          <a:off x="4902200" y="1111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113471</xdr:rowOff>
    </xdr:from>
    <xdr:ext cx="762000" cy="259045"/>
    <xdr:sp macro="" textlink="">
      <xdr:nvSpPr>
        <xdr:cNvPr id="150" name="財政構造の弾力性該当値テキスト"/>
        <xdr:cNvSpPr txBox="1"/>
      </xdr:nvSpPr>
      <xdr:spPr>
        <a:xfrm>
          <a:off x="5041900" y="11086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10160</xdr:rowOff>
    </xdr:from>
    <xdr:to>
      <xdr:col>6</xdr:col>
      <xdr:colOff>50800</xdr:colOff>
      <xdr:row>65</xdr:row>
      <xdr:rowOff>111760</xdr:rowOff>
    </xdr:to>
    <xdr:sp macro="" textlink="">
      <xdr:nvSpPr>
        <xdr:cNvPr id="151" name="円/楕円 150"/>
        <xdr:cNvSpPr/>
      </xdr:nvSpPr>
      <xdr:spPr>
        <a:xfrm>
          <a:off x="4064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96537</xdr:rowOff>
    </xdr:from>
    <xdr:ext cx="736600" cy="259045"/>
    <xdr:sp macro="" textlink="">
      <xdr:nvSpPr>
        <xdr:cNvPr id="152" name="テキスト ボックス 151"/>
        <xdr:cNvSpPr txBox="1"/>
      </xdr:nvSpPr>
      <xdr:spPr>
        <a:xfrm>
          <a:off x="3733800" y="1124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154940</xdr:rowOff>
    </xdr:from>
    <xdr:to>
      <xdr:col>4</xdr:col>
      <xdr:colOff>533400</xdr:colOff>
      <xdr:row>66</xdr:row>
      <xdr:rowOff>85090</xdr:rowOff>
    </xdr:to>
    <xdr:sp macro="" textlink="">
      <xdr:nvSpPr>
        <xdr:cNvPr id="153" name="円/楕円 152"/>
        <xdr:cNvSpPr/>
      </xdr:nvSpPr>
      <xdr:spPr>
        <a:xfrm>
          <a:off x="3175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69867</xdr:rowOff>
    </xdr:from>
    <xdr:ext cx="762000" cy="259045"/>
    <xdr:sp macro="" textlink="">
      <xdr:nvSpPr>
        <xdr:cNvPr id="154" name="テキスト ボックス 153"/>
        <xdr:cNvSpPr txBox="1"/>
      </xdr:nvSpPr>
      <xdr:spPr>
        <a:xfrm>
          <a:off x="2844800" y="1138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3</xdr:col>
      <xdr:colOff>228600</xdr:colOff>
      <xdr:row>67</xdr:row>
      <xdr:rowOff>45296</xdr:rowOff>
    </xdr:from>
    <xdr:to>
      <xdr:col>3</xdr:col>
      <xdr:colOff>330200</xdr:colOff>
      <xdr:row>67</xdr:row>
      <xdr:rowOff>146896</xdr:rowOff>
    </xdr:to>
    <xdr:sp macro="" textlink="">
      <xdr:nvSpPr>
        <xdr:cNvPr id="155" name="円/楕円 154"/>
        <xdr:cNvSpPr/>
      </xdr:nvSpPr>
      <xdr:spPr>
        <a:xfrm>
          <a:off x="2286000" y="1153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131673</xdr:rowOff>
    </xdr:from>
    <xdr:ext cx="762000" cy="259045"/>
    <xdr:sp macro="" textlink="">
      <xdr:nvSpPr>
        <xdr:cNvPr id="156" name="テキスト ボックス 155"/>
        <xdr:cNvSpPr txBox="1"/>
      </xdr:nvSpPr>
      <xdr:spPr>
        <a:xfrm>
          <a:off x="1955800" y="1161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149013</xdr:rowOff>
    </xdr:from>
    <xdr:to>
      <xdr:col>2</xdr:col>
      <xdr:colOff>127000</xdr:colOff>
      <xdr:row>62</xdr:row>
      <xdr:rowOff>79163</xdr:rowOff>
    </xdr:to>
    <xdr:sp macro="" textlink="">
      <xdr:nvSpPr>
        <xdr:cNvPr id="157" name="円/楕円 156"/>
        <xdr:cNvSpPr/>
      </xdr:nvSpPr>
      <xdr:spPr>
        <a:xfrm>
          <a:off x="1397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89340</xdr:rowOff>
    </xdr:from>
    <xdr:ext cx="762000" cy="259045"/>
    <xdr:sp macro="" textlink="">
      <xdr:nvSpPr>
        <xdr:cNvPr id="158" name="テキスト ボックス 157"/>
        <xdr:cNvSpPr txBox="1"/>
      </xdr:nvSpPr>
      <xdr:spPr>
        <a:xfrm>
          <a:off x="1066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[95,666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順位については概ね改善傾向となっている。元々、ごみ処理業務を一部事務組合で行っていることにより当該数値は高い傾向にあったが、これに加えて定員適正化計画に基づき人件費の抑制を図ってきたことが改善の要因とみてい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136844</xdr:rowOff>
    </xdr:from>
    <xdr:to>
      <xdr:col>7</xdr:col>
      <xdr:colOff>152400</xdr:colOff>
      <xdr:row>80</xdr:row>
      <xdr:rowOff>144183</xdr:rowOff>
    </xdr:to>
    <xdr:cxnSp macro="">
      <xdr:nvCxnSpPr>
        <xdr:cNvPr id="191" name="直線コネクタ 190"/>
        <xdr:cNvCxnSpPr/>
      </xdr:nvCxnSpPr>
      <xdr:spPr>
        <a:xfrm>
          <a:off x="4114800" y="13852844"/>
          <a:ext cx="838200" cy="7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141408</xdr:rowOff>
    </xdr:from>
    <xdr:ext cx="762000" cy="259045"/>
    <xdr:sp macro="" textlink="">
      <xdr:nvSpPr>
        <xdr:cNvPr id="192" name="人件費・物件費等の状況平均値テキスト"/>
        <xdr:cNvSpPr txBox="1"/>
      </xdr:nvSpPr>
      <xdr:spPr>
        <a:xfrm>
          <a:off x="5041900" y="13857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128350</xdr:rowOff>
    </xdr:from>
    <xdr:to>
      <xdr:col>6</xdr:col>
      <xdr:colOff>0</xdr:colOff>
      <xdr:row>80</xdr:row>
      <xdr:rowOff>136844</xdr:rowOff>
    </xdr:to>
    <xdr:cxnSp macro="">
      <xdr:nvCxnSpPr>
        <xdr:cNvPr id="194" name="直線コネクタ 193"/>
        <xdr:cNvCxnSpPr/>
      </xdr:nvCxnSpPr>
      <xdr:spPr>
        <a:xfrm>
          <a:off x="3225800" y="13844350"/>
          <a:ext cx="889000" cy="8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65867</xdr:rowOff>
    </xdr:from>
    <xdr:ext cx="736600" cy="259045"/>
    <xdr:sp macro="" textlink="">
      <xdr:nvSpPr>
        <xdr:cNvPr id="196" name="テキスト ボックス 195"/>
        <xdr:cNvSpPr txBox="1"/>
      </xdr:nvSpPr>
      <xdr:spPr>
        <a:xfrm>
          <a:off x="3733800" y="1395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128350</xdr:rowOff>
    </xdr:from>
    <xdr:to>
      <xdr:col>4</xdr:col>
      <xdr:colOff>482600</xdr:colOff>
      <xdr:row>80</xdr:row>
      <xdr:rowOff>146264</xdr:rowOff>
    </xdr:to>
    <xdr:cxnSp macro="">
      <xdr:nvCxnSpPr>
        <xdr:cNvPr id="197" name="直線コネクタ 196"/>
        <xdr:cNvCxnSpPr/>
      </xdr:nvCxnSpPr>
      <xdr:spPr>
        <a:xfrm flipV="1">
          <a:off x="2336800" y="13844350"/>
          <a:ext cx="889000" cy="17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58588</xdr:rowOff>
    </xdr:from>
    <xdr:ext cx="762000" cy="259045"/>
    <xdr:sp macro="" textlink="">
      <xdr:nvSpPr>
        <xdr:cNvPr id="199" name="テキスト ボックス 198"/>
        <xdr:cNvSpPr txBox="1"/>
      </xdr:nvSpPr>
      <xdr:spPr>
        <a:xfrm>
          <a:off x="2844800" y="1394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146264</xdr:rowOff>
    </xdr:from>
    <xdr:to>
      <xdr:col>3</xdr:col>
      <xdr:colOff>279400</xdr:colOff>
      <xdr:row>80</xdr:row>
      <xdr:rowOff>147687</xdr:rowOff>
    </xdr:to>
    <xdr:cxnSp macro="">
      <xdr:nvCxnSpPr>
        <xdr:cNvPr id="200" name="直線コネクタ 199"/>
        <xdr:cNvCxnSpPr/>
      </xdr:nvCxnSpPr>
      <xdr:spPr>
        <a:xfrm flipV="1">
          <a:off x="1447800" y="13862264"/>
          <a:ext cx="889000" cy="1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79784</xdr:rowOff>
    </xdr:from>
    <xdr:ext cx="762000" cy="259045"/>
    <xdr:sp macro="" textlink="">
      <xdr:nvSpPr>
        <xdr:cNvPr id="202" name="テキスト ボックス 201"/>
        <xdr:cNvSpPr txBox="1"/>
      </xdr:nvSpPr>
      <xdr:spPr>
        <a:xfrm>
          <a:off x="1955800" y="1396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117080</xdr:rowOff>
    </xdr:from>
    <xdr:to>
      <xdr:col>2</xdr:col>
      <xdr:colOff>127000</xdr:colOff>
      <xdr:row>81</xdr:row>
      <xdr:rowOff>47230</xdr:rowOff>
    </xdr:to>
    <xdr:sp macro="" textlink="">
      <xdr:nvSpPr>
        <xdr:cNvPr id="203" name="フローチャート : 判断 202"/>
        <xdr:cNvSpPr/>
      </xdr:nvSpPr>
      <xdr:spPr>
        <a:xfrm>
          <a:off x="1397000" y="1383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32007</xdr:rowOff>
    </xdr:from>
    <xdr:ext cx="762000" cy="259045"/>
    <xdr:sp macro="" textlink="">
      <xdr:nvSpPr>
        <xdr:cNvPr id="204" name="テキスト ボックス 203"/>
        <xdr:cNvSpPr txBox="1"/>
      </xdr:nvSpPr>
      <xdr:spPr>
        <a:xfrm>
          <a:off x="1066800" y="1391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93383</xdr:rowOff>
    </xdr:from>
    <xdr:to>
      <xdr:col>7</xdr:col>
      <xdr:colOff>203200</xdr:colOff>
      <xdr:row>81</xdr:row>
      <xdr:rowOff>23533</xdr:rowOff>
    </xdr:to>
    <xdr:sp macro="" textlink="">
      <xdr:nvSpPr>
        <xdr:cNvPr id="210" name="円/楕円 209"/>
        <xdr:cNvSpPr/>
      </xdr:nvSpPr>
      <xdr:spPr>
        <a:xfrm>
          <a:off x="4902200" y="1380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14660</xdr:rowOff>
    </xdr:from>
    <xdr:ext cx="762000" cy="259045"/>
    <xdr:sp macro="" textlink="">
      <xdr:nvSpPr>
        <xdr:cNvPr id="211" name="人件費・物件費等の状況該当値テキスト"/>
        <xdr:cNvSpPr txBox="1"/>
      </xdr:nvSpPr>
      <xdr:spPr>
        <a:xfrm>
          <a:off x="5041900" y="13730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95,666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86044</xdr:rowOff>
    </xdr:from>
    <xdr:to>
      <xdr:col>6</xdr:col>
      <xdr:colOff>50800</xdr:colOff>
      <xdr:row>81</xdr:row>
      <xdr:rowOff>16194</xdr:rowOff>
    </xdr:to>
    <xdr:sp macro="" textlink="">
      <xdr:nvSpPr>
        <xdr:cNvPr id="212" name="円/楕円 211"/>
        <xdr:cNvSpPr/>
      </xdr:nvSpPr>
      <xdr:spPr>
        <a:xfrm>
          <a:off x="4064000" y="13802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26371</xdr:rowOff>
    </xdr:from>
    <xdr:ext cx="736600" cy="259045"/>
    <xdr:sp macro="" textlink="">
      <xdr:nvSpPr>
        <xdr:cNvPr id="213" name="テキスト ボックス 212"/>
        <xdr:cNvSpPr txBox="1"/>
      </xdr:nvSpPr>
      <xdr:spPr>
        <a:xfrm>
          <a:off x="3733800" y="13570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94,145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77550</xdr:rowOff>
    </xdr:from>
    <xdr:to>
      <xdr:col>4</xdr:col>
      <xdr:colOff>533400</xdr:colOff>
      <xdr:row>81</xdr:row>
      <xdr:rowOff>7700</xdr:rowOff>
    </xdr:to>
    <xdr:sp macro="" textlink="">
      <xdr:nvSpPr>
        <xdr:cNvPr id="214" name="円/楕円 213"/>
        <xdr:cNvSpPr/>
      </xdr:nvSpPr>
      <xdr:spPr>
        <a:xfrm>
          <a:off x="3175000" y="1379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17877</xdr:rowOff>
    </xdr:from>
    <xdr:ext cx="762000" cy="259045"/>
    <xdr:sp macro="" textlink="">
      <xdr:nvSpPr>
        <xdr:cNvPr id="215" name="テキスト ボックス 214"/>
        <xdr:cNvSpPr txBox="1"/>
      </xdr:nvSpPr>
      <xdr:spPr>
        <a:xfrm>
          <a:off x="2844800" y="1356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92,385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95464</xdr:rowOff>
    </xdr:from>
    <xdr:to>
      <xdr:col>3</xdr:col>
      <xdr:colOff>330200</xdr:colOff>
      <xdr:row>81</xdr:row>
      <xdr:rowOff>25614</xdr:rowOff>
    </xdr:to>
    <xdr:sp macro="" textlink="">
      <xdr:nvSpPr>
        <xdr:cNvPr id="216" name="円/楕円 215"/>
        <xdr:cNvSpPr/>
      </xdr:nvSpPr>
      <xdr:spPr>
        <a:xfrm>
          <a:off x="2286000" y="1381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35791</xdr:rowOff>
    </xdr:from>
    <xdr:ext cx="762000" cy="259045"/>
    <xdr:sp macro="" textlink="">
      <xdr:nvSpPr>
        <xdr:cNvPr id="217" name="テキスト ボックス 216"/>
        <xdr:cNvSpPr txBox="1"/>
      </xdr:nvSpPr>
      <xdr:spPr>
        <a:xfrm>
          <a:off x="1955800" y="1358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96,097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96887</xdr:rowOff>
    </xdr:from>
    <xdr:to>
      <xdr:col>2</xdr:col>
      <xdr:colOff>127000</xdr:colOff>
      <xdr:row>81</xdr:row>
      <xdr:rowOff>27037</xdr:rowOff>
    </xdr:to>
    <xdr:sp macro="" textlink="">
      <xdr:nvSpPr>
        <xdr:cNvPr id="218" name="円/楕円 217"/>
        <xdr:cNvSpPr/>
      </xdr:nvSpPr>
      <xdr:spPr>
        <a:xfrm>
          <a:off x="1397000" y="1381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37214</xdr:rowOff>
    </xdr:from>
    <xdr:ext cx="762000" cy="259045"/>
    <xdr:sp macro="" textlink="">
      <xdr:nvSpPr>
        <xdr:cNvPr id="219" name="テキスト ボックス 218"/>
        <xdr:cNvSpPr txBox="1"/>
      </xdr:nvSpPr>
      <xdr:spPr>
        <a:xfrm>
          <a:off x="1066800" y="1358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当該数値は一貫して高い水準にとどまっている。これは昭和</a:t>
          </a:r>
          <a:r>
            <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rPr>
            <a:t>50</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年代の職員採用休止措置に伴う特異な職員年齢構成や、学歴によらず職員の能力・職務実績を重視した昇任管理を行っていることなどの事情によるものである。</a:t>
          </a:r>
          <a:endPar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こうした中、地方公務員給与費の臨時特例への対応として行った全職員の定期昇給延伸（平成</a:t>
          </a:r>
          <a:r>
            <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rPr>
            <a:t>25</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年度）等の取り組みにより、当該数値の適正化を図っている。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159596</xdr:rowOff>
    </xdr:from>
    <xdr:to>
      <xdr:col>24</xdr:col>
      <xdr:colOff>558800</xdr:colOff>
      <xdr:row>84</xdr:row>
      <xdr:rowOff>171027</xdr:rowOff>
    </xdr:to>
    <xdr:cxnSp macro="">
      <xdr:nvCxnSpPr>
        <xdr:cNvPr id="248" name="直線コネクタ 247"/>
        <xdr:cNvCxnSpPr/>
      </xdr:nvCxnSpPr>
      <xdr:spPr>
        <a:xfrm flipV="1">
          <a:off x="17018000" y="13704146"/>
          <a:ext cx="0" cy="8686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143104</xdr:rowOff>
    </xdr:from>
    <xdr:ext cx="762000" cy="259045"/>
    <xdr:sp macro="" textlink="">
      <xdr:nvSpPr>
        <xdr:cNvPr id="249" name="給与水準   （国との比較）最小値テキスト"/>
        <xdr:cNvSpPr txBox="1"/>
      </xdr:nvSpPr>
      <xdr:spPr>
        <a:xfrm>
          <a:off x="17106900" y="14544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84</xdr:row>
      <xdr:rowOff>171027</xdr:rowOff>
    </xdr:from>
    <xdr:to>
      <xdr:col>24</xdr:col>
      <xdr:colOff>647700</xdr:colOff>
      <xdr:row>84</xdr:row>
      <xdr:rowOff>171027</xdr:rowOff>
    </xdr:to>
    <xdr:cxnSp macro="">
      <xdr:nvCxnSpPr>
        <xdr:cNvPr id="250" name="直線コネクタ 249"/>
        <xdr:cNvCxnSpPr/>
      </xdr:nvCxnSpPr>
      <xdr:spPr>
        <a:xfrm>
          <a:off x="16929100" y="14572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74523</xdr:rowOff>
    </xdr:from>
    <xdr:ext cx="762000" cy="259045"/>
    <xdr:sp macro="" textlink="">
      <xdr:nvSpPr>
        <xdr:cNvPr id="251" name="給与水準   （国との比較）最大値テキスト"/>
        <xdr:cNvSpPr txBox="1"/>
      </xdr:nvSpPr>
      <xdr:spPr>
        <a:xfrm>
          <a:off x="17106900" y="13447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79</xdr:row>
      <xdr:rowOff>159596</xdr:rowOff>
    </xdr:from>
    <xdr:to>
      <xdr:col>24</xdr:col>
      <xdr:colOff>647700</xdr:colOff>
      <xdr:row>79</xdr:row>
      <xdr:rowOff>159596</xdr:rowOff>
    </xdr:to>
    <xdr:cxnSp macro="">
      <xdr:nvCxnSpPr>
        <xdr:cNvPr id="252" name="直線コネクタ 251"/>
        <xdr:cNvCxnSpPr/>
      </xdr:nvCxnSpPr>
      <xdr:spPr>
        <a:xfrm>
          <a:off x="16929100" y="13704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85089</xdr:rowOff>
    </xdr:from>
    <xdr:to>
      <xdr:col>24</xdr:col>
      <xdr:colOff>558800</xdr:colOff>
      <xdr:row>83</xdr:row>
      <xdr:rowOff>117263</xdr:rowOff>
    </xdr:to>
    <xdr:cxnSp macro="">
      <xdr:nvCxnSpPr>
        <xdr:cNvPr id="253" name="直線コネクタ 252"/>
        <xdr:cNvCxnSpPr/>
      </xdr:nvCxnSpPr>
      <xdr:spPr>
        <a:xfrm>
          <a:off x="16179800" y="14315439"/>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101616</xdr:rowOff>
    </xdr:from>
    <xdr:ext cx="762000" cy="259045"/>
    <xdr:sp macro="" textlink="">
      <xdr:nvSpPr>
        <xdr:cNvPr id="254" name="給与水準   （国との比較）平均値テキスト"/>
        <xdr:cNvSpPr txBox="1"/>
      </xdr:nvSpPr>
      <xdr:spPr>
        <a:xfrm>
          <a:off x="17106900" y="13989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85089</xdr:rowOff>
    </xdr:from>
    <xdr:to>
      <xdr:col>24</xdr:col>
      <xdr:colOff>609600</xdr:colOff>
      <xdr:row>83</xdr:row>
      <xdr:rowOff>15239</xdr:rowOff>
    </xdr:to>
    <xdr:sp macro="" textlink="">
      <xdr:nvSpPr>
        <xdr:cNvPr id="255" name="フローチャート : 判断 254"/>
        <xdr:cNvSpPr/>
      </xdr:nvSpPr>
      <xdr:spPr>
        <a:xfrm>
          <a:off x="169672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85089</xdr:rowOff>
    </xdr:from>
    <xdr:to>
      <xdr:col>23</xdr:col>
      <xdr:colOff>406400</xdr:colOff>
      <xdr:row>88</xdr:row>
      <xdr:rowOff>104563</xdr:rowOff>
    </xdr:to>
    <xdr:cxnSp macro="">
      <xdr:nvCxnSpPr>
        <xdr:cNvPr id="256" name="直線コネクタ 255"/>
        <xdr:cNvCxnSpPr/>
      </xdr:nvCxnSpPr>
      <xdr:spPr>
        <a:xfrm flipV="1">
          <a:off x="15290800" y="14315439"/>
          <a:ext cx="889000" cy="876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93134</xdr:rowOff>
    </xdr:from>
    <xdr:to>
      <xdr:col>23</xdr:col>
      <xdr:colOff>457200</xdr:colOff>
      <xdr:row>83</xdr:row>
      <xdr:rowOff>23284</xdr:rowOff>
    </xdr:to>
    <xdr:sp macro="" textlink="">
      <xdr:nvSpPr>
        <xdr:cNvPr id="257" name="フローチャート : 判断 256"/>
        <xdr:cNvSpPr/>
      </xdr:nvSpPr>
      <xdr:spPr>
        <a:xfrm>
          <a:off x="16129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33461</xdr:rowOff>
    </xdr:from>
    <xdr:ext cx="736600" cy="259045"/>
    <xdr:sp macro="" textlink="">
      <xdr:nvSpPr>
        <xdr:cNvPr id="258" name="テキスト ボックス 257"/>
        <xdr:cNvSpPr txBox="1"/>
      </xdr:nvSpPr>
      <xdr:spPr>
        <a:xfrm>
          <a:off x="15798800" y="13920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16087</xdr:rowOff>
    </xdr:from>
    <xdr:to>
      <xdr:col>22</xdr:col>
      <xdr:colOff>203200</xdr:colOff>
      <xdr:row>88</xdr:row>
      <xdr:rowOff>104563</xdr:rowOff>
    </xdr:to>
    <xdr:cxnSp macro="">
      <xdr:nvCxnSpPr>
        <xdr:cNvPr id="259" name="直線コネクタ 258"/>
        <xdr:cNvCxnSpPr/>
      </xdr:nvCxnSpPr>
      <xdr:spPr>
        <a:xfrm>
          <a:off x="14401800" y="1510368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74930</xdr:rowOff>
    </xdr:from>
    <xdr:to>
      <xdr:col>22</xdr:col>
      <xdr:colOff>254000</xdr:colOff>
      <xdr:row>87</xdr:row>
      <xdr:rowOff>5080</xdr:rowOff>
    </xdr:to>
    <xdr:sp macro="" textlink="">
      <xdr:nvSpPr>
        <xdr:cNvPr id="260" name="フローチャート : 判断 259"/>
        <xdr:cNvSpPr/>
      </xdr:nvSpPr>
      <xdr:spPr>
        <a:xfrm>
          <a:off x="15240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15257</xdr:rowOff>
    </xdr:from>
    <xdr:ext cx="762000" cy="259045"/>
    <xdr:sp macro="" textlink="">
      <xdr:nvSpPr>
        <xdr:cNvPr id="261" name="テキスト ボックス 260"/>
        <xdr:cNvSpPr txBox="1"/>
      </xdr:nvSpPr>
      <xdr:spPr>
        <a:xfrm>
          <a:off x="14909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117263</xdr:rowOff>
    </xdr:from>
    <xdr:to>
      <xdr:col>21</xdr:col>
      <xdr:colOff>0</xdr:colOff>
      <xdr:row>88</xdr:row>
      <xdr:rowOff>16087</xdr:rowOff>
    </xdr:to>
    <xdr:cxnSp macro="">
      <xdr:nvCxnSpPr>
        <xdr:cNvPr id="262" name="直線コネクタ 261"/>
        <xdr:cNvCxnSpPr/>
      </xdr:nvCxnSpPr>
      <xdr:spPr>
        <a:xfrm>
          <a:off x="13512800" y="14347613"/>
          <a:ext cx="889000" cy="756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74930</xdr:rowOff>
    </xdr:from>
    <xdr:to>
      <xdr:col>21</xdr:col>
      <xdr:colOff>50800</xdr:colOff>
      <xdr:row>87</xdr:row>
      <xdr:rowOff>5080</xdr:rowOff>
    </xdr:to>
    <xdr:sp macro="" textlink="">
      <xdr:nvSpPr>
        <xdr:cNvPr id="263" name="フローチャート : 判断 262"/>
        <xdr:cNvSpPr/>
      </xdr:nvSpPr>
      <xdr:spPr>
        <a:xfrm>
          <a:off x="14351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15257</xdr:rowOff>
    </xdr:from>
    <xdr:ext cx="762000" cy="259045"/>
    <xdr:sp macro="" textlink="">
      <xdr:nvSpPr>
        <xdr:cNvPr id="264" name="テキスト ボックス 263"/>
        <xdr:cNvSpPr txBox="1"/>
      </xdr:nvSpPr>
      <xdr:spPr>
        <a:xfrm>
          <a:off x="14020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26246</xdr:rowOff>
    </xdr:from>
    <xdr:to>
      <xdr:col>19</xdr:col>
      <xdr:colOff>533400</xdr:colOff>
      <xdr:row>83</xdr:row>
      <xdr:rowOff>127846</xdr:rowOff>
    </xdr:to>
    <xdr:sp macro="" textlink="">
      <xdr:nvSpPr>
        <xdr:cNvPr id="265" name="フローチャート : 判断 264"/>
        <xdr:cNvSpPr/>
      </xdr:nvSpPr>
      <xdr:spPr>
        <a:xfrm>
          <a:off x="13462000" y="1425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138023</xdr:rowOff>
    </xdr:from>
    <xdr:ext cx="762000" cy="259045"/>
    <xdr:sp macro="" textlink="">
      <xdr:nvSpPr>
        <xdr:cNvPr id="266" name="テキスト ボックス 265"/>
        <xdr:cNvSpPr txBox="1"/>
      </xdr:nvSpPr>
      <xdr:spPr>
        <a:xfrm>
          <a:off x="13131800" y="1402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72" name="円/楕円 271"/>
        <xdr:cNvSpPr/>
      </xdr:nvSpPr>
      <xdr:spPr>
        <a:xfrm>
          <a:off x="16967200" y="1429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38540</xdr:rowOff>
    </xdr:from>
    <xdr:ext cx="762000" cy="259045"/>
    <xdr:sp macro="" textlink="">
      <xdr:nvSpPr>
        <xdr:cNvPr id="273" name="給与水準   （国との比較）該当値テキスト"/>
        <xdr:cNvSpPr txBox="1"/>
      </xdr:nvSpPr>
      <xdr:spPr>
        <a:xfrm>
          <a:off x="17106900" y="14268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34289</xdr:rowOff>
    </xdr:from>
    <xdr:to>
      <xdr:col>23</xdr:col>
      <xdr:colOff>457200</xdr:colOff>
      <xdr:row>83</xdr:row>
      <xdr:rowOff>135889</xdr:rowOff>
    </xdr:to>
    <xdr:sp macro="" textlink="">
      <xdr:nvSpPr>
        <xdr:cNvPr id="274" name="円/楕円 273"/>
        <xdr:cNvSpPr/>
      </xdr:nvSpPr>
      <xdr:spPr>
        <a:xfrm>
          <a:off x="161290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120666</xdr:rowOff>
    </xdr:from>
    <xdr:ext cx="736600" cy="259045"/>
    <xdr:sp macro="" textlink="">
      <xdr:nvSpPr>
        <xdr:cNvPr id="275" name="テキスト ボックス 274"/>
        <xdr:cNvSpPr txBox="1"/>
      </xdr:nvSpPr>
      <xdr:spPr>
        <a:xfrm>
          <a:off x="15798800" y="1435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53763</xdr:rowOff>
    </xdr:from>
    <xdr:to>
      <xdr:col>22</xdr:col>
      <xdr:colOff>254000</xdr:colOff>
      <xdr:row>88</xdr:row>
      <xdr:rowOff>155363</xdr:rowOff>
    </xdr:to>
    <xdr:sp macro="" textlink="">
      <xdr:nvSpPr>
        <xdr:cNvPr id="276" name="円/楕円 275"/>
        <xdr:cNvSpPr/>
      </xdr:nvSpPr>
      <xdr:spPr>
        <a:xfrm>
          <a:off x="15240000" y="1514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140140</xdr:rowOff>
    </xdr:from>
    <xdr:ext cx="762000" cy="259045"/>
    <xdr:sp macro="" textlink="">
      <xdr:nvSpPr>
        <xdr:cNvPr id="277" name="テキスト ボックス 276"/>
        <xdr:cNvSpPr txBox="1"/>
      </xdr:nvSpPr>
      <xdr:spPr>
        <a:xfrm>
          <a:off x="14909800" y="1522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136737</xdr:rowOff>
    </xdr:from>
    <xdr:to>
      <xdr:col>21</xdr:col>
      <xdr:colOff>50800</xdr:colOff>
      <xdr:row>88</xdr:row>
      <xdr:rowOff>66887</xdr:rowOff>
    </xdr:to>
    <xdr:sp macro="" textlink="">
      <xdr:nvSpPr>
        <xdr:cNvPr id="278" name="円/楕円 277"/>
        <xdr:cNvSpPr/>
      </xdr:nvSpPr>
      <xdr:spPr>
        <a:xfrm>
          <a:off x="14351000" y="1505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51664</xdr:rowOff>
    </xdr:from>
    <xdr:ext cx="762000" cy="259045"/>
    <xdr:sp macro="" textlink="">
      <xdr:nvSpPr>
        <xdr:cNvPr id="279" name="テキスト ボックス 278"/>
        <xdr:cNvSpPr txBox="1"/>
      </xdr:nvSpPr>
      <xdr:spPr>
        <a:xfrm>
          <a:off x="14020800" y="1513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66463</xdr:rowOff>
    </xdr:from>
    <xdr:to>
      <xdr:col>19</xdr:col>
      <xdr:colOff>533400</xdr:colOff>
      <xdr:row>83</xdr:row>
      <xdr:rowOff>168063</xdr:rowOff>
    </xdr:to>
    <xdr:sp macro="" textlink="">
      <xdr:nvSpPr>
        <xdr:cNvPr id="280" name="円/楕円 279"/>
        <xdr:cNvSpPr/>
      </xdr:nvSpPr>
      <xdr:spPr>
        <a:xfrm>
          <a:off x="13462000" y="1429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152840</xdr:rowOff>
    </xdr:from>
    <xdr:ext cx="762000" cy="259045"/>
    <xdr:sp macro="" textlink="">
      <xdr:nvSpPr>
        <xdr:cNvPr id="281" name="テキスト ボックス 280"/>
        <xdr:cNvSpPr txBox="1"/>
      </xdr:nvSpPr>
      <xdr:spPr>
        <a:xfrm>
          <a:off x="13131800" y="1438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平成</a:t>
          </a:r>
          <a:r>
            <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rPr>
            <a:t>26</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年までは類似団体との比較において、やや上位で推移していたが、平成</a:t>
          </a:r>
          <a:r>
            <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rPr>
            <a:t>27</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年</a:t>
          </a:r>
          <a:r>
            <a:rPr kumimoji="1" lang="en-US" altLang="ja-JP" sz="1300" b="0" i="0" u="none" strike="noStrike" kern="0" cap="none" spc="0" normalizeH="0" baseline="0" noProof="0">
              <a:ln>
                <a:noFill/>
              </a:ln>
              <a:solidFill>
                <a:sysClr val="windowText" lastClr="000000"/>
              </a:solidFill>
              <a:effectLst/>
              <a:uLnTx/>
              <a:uFillTx/>
              <a:latin typeface="ＭＳ Ｐゴシック"/>
              <a:ea typeface="+mn-ea"/>
              <a:cs typeface="+mn-cs"/>
            </a:rPr>
            <a:t>4</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月以降、再任用職員のフルタイム化に伴い、やや順位を下げる結果となった。</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300">
            <a:solidFill>
              <a:srgbClr val="FF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09" name="直線コネクタ 308"/>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0"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1" name="直線コネクタ 310"/>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2"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3" name="直線コネクタ 312"/>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34925</xdr:rowOff>
    </xdr:from>
    <xdr:to>
      <xdr:col>24</xdr:col>
      <xdr:colOff>558800</xdr:colOff>
      <xdr:row>61</xdr:row>
      <xdr:rowOff>162814</xdr:rowOff>
    </xdr:to>
    <xdr:cxnSp macro="">
      <xdr:nvCxnSpPr>
        <xdr:cNvPr id="314" name="直線コネクタ 313"/>
        <xdr:cNvCxnSpPr/>
      </xdr:nvCxnSpPr>
      <xdr:spPr>
        <a:xfrm>
          <a:off x="16179800" y="10493375"/>
          <a:ext cx="838200" cy="1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5"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6" name="フローチャート : 判断 315"/>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20447</xdr:rowOff>
    </xdr:from>
    <xdr:to>
      <xdr:col>23</xdr:col>
      <xdr:colOff>406400</xdr:colOff>
      <xdr:row>61</xdr:row>
      <xdr:rowOff>34925</xdr:rowOff>
    </xdr:to>
    <xdr:cxnSp macro="">
      <xdr:nvCxnSpPr>
        <xdr:cNvPr id="317" name="直線コネクタ 316"/>
        <xdr:cNvCxnSpPr/>
      </xdr:nvCxnSpPr>
      <xdr:spPr>
        <a:xfrm>
          <a:off x="15290800" y="10478897"/>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18" name="フローチャート : 判断 317"/>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19" name="テキスト ボックス 318"/>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20447</xdr:rowOff>
    </xdr:from>
    <xdr:to>
      <xdr:col>22</xdr:col>
      <xdr:colOff>203200</xdr:colOff>
      <xdr:row>61</xdr:row>
      <xdr:rowOff>51816</xdr:rowOff>
    </xdr:to>
    <xdr:cxnSp macro="">
      <xdr:nvCxnSpPr>
        <xdr:cNvPr id="320" name="直線コネクタ 319"/>
        <xdr:cNvCxnSpPr/>
      </xdr:nvCxnSpPr>
      <xdr:spPr>
        <a:xfrm flipV="1">
          <a:off x="14401800" y="10478897"/>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1" name="フローチャート : 判断 320"/>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167022</xdr:rowOff>
    </xdr:from>
    <xdr:ext cx="762000" cy="259045"/>
    <xdr:sp macro="" textlink="">
      <xdr:nvSpPr>
        <xdr:cNvPr id="322" name="テキスト ボックス 321"/>
        <xdr:cNvSpPr txBox="1"/>
      </xdr:nvSpPr>
      <xdr:spPr>
        <a:xfrm>
          <a:off x="14909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46990</xdr:rowOff>
    </xdr:from>
    <xdr:to>
      <xdr:col>21</xdr:col>
      <xdr:colOff>0</xdr:colOff>
      <xdr:row>61</xdr:row>
      <xdr:rowOff>51816</xdr:rowOff>
    </xdr:to>
    <xdr:cxnSp macro="">
      <xdr:nvCxnSpPr>
        <xdr:cNvPr id="323" name="直線コネクタ 322"/>
        <xdr:cNvCxnSpPr/>
      </xdr:nvCxnSpPr>
      <xdr:spPr>
        <a:xfrm>
          <a:off x="13512800" y="10505440"/>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4" name="フローチャート : 判断 323"/>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34180</xdr:rowOff>
    </xdr:from>
    <xdr:ext cx="762000" cy="259045"/>
    <xdr:sp macro="" textlink="">
      <xdr:nvSpPr>
        <xdr:cNvPr id="325" name="テキスト ボックス 324"/>
        <xdr:cNvSpPr txBox="1"/>
      </xdr:nvSpPr>
      <xdr:spPr>
        <a:xfrm>
          <a:off x="14020800" y="1066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170053</xdr:rowOff>
    </xdr:from>
    <xdr:to>
      <xdr:col>19</xdr:col>
      <xdr:colOff>533400</xdr:colOff>
      <xdr:row>61</xdr:row>
      <xdr:rowOff>100203</xdr:rowOff>
    </xdr:to>
    <xdr:sp macro="" textlink="">
      <xdr:nvSpPr>
        <xdr:cNvPr id="326" name="フローチャート : 判断 325"/>
        <xdr:cNvSpPr/>
      </xdr:nvSpPr>
      <xdr:spPr>
        <a:xfrm>
          <a:off x="13462000" y="1045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84980</xdr:rowOff>
    </xdr:from>
    <xdr:ext cx="762000" cy="259045"/>
    <xdr:sp macro="" textlink="">
      <xdr:nvSpPr>
        <xdr:cNvPr id="327" name="テキスト ボックス 326"/>
        <xdr:cNvSpPr txBox="1"/>
      </xdr:nvSpPr>
      <xdr:spPr>
        <a:xfrm>
          <a:off x="13131800" y="10543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112014</xdr:rowOff>
    </xdr:from>
    <xdr:to>
      <xdr:col>24</xdr:col>
      <xdr:colOff>609600</xdr:colOff>
      <xdr:row>62</xdr:row>
      <xdr:rowOff>42164</xdr:rowOff>
    </xdr:to>
    <xdr:sp macro="" textlink="">
      <xdr:nvSpPr>
        <xdr:cNvPr id="333" name="円/楕円 332"/>
        <xdr:cNvSpPr/>
      </xdr:nvSpPr>
      <xdr:spPr>
        <a:xfrm>
          <a:off x="16967200" y="1057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84091</xdr:rowOff>
    </xdr:from>
    <xdr:ext cx="762000" cy="259045"/>
    <xdr:sp macro="" textlink="">
      <xdr:nvSpPr>
        <xdr:cNvPr id="334" name="定員管理の状況該当値テキスト"/>
        <xdr:cNvSpPr txBox="1"/>
      </xdr:nvSpPr>
      <xdr:spPr>
        <a:xfrm>
          <a:off x="17106900" y="1054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155575</xdr:rowOff>
    </xdr:from>
    <xdr:to>
      <xdr:col>23</xdr:col>
      <xdr:colOff>457200</xdr:colOff>
      <xdr:row>61</xdr:row>
      <xdr:rowOff>85725</xdr:rowOff>
    </xdr:to>
    <xdr:sp macro="" textlink="">
      <xdr:nvSpPr>
        <xdr:cNvPr id="335" name="円/楕円 334"/>
        <xdr:cNvSpPr/>
      </xdr:nvSpPr>
      <xdr:spPr>
        <a:xfrm>
          <a:off x="161290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95902</xdr:rowOff>
    </xdr:from>
    <xdr:ext cx="736600" cy="259045"/>
    <xdr:sp macro="" textlink="">
      <xdr:nvSpPr>
        <xdr:cNvPr id="336" name="テキスト ボックス 335"/>
        <xdr:cNvSpPr txBox="1"/>
      </xdr:nvSpPr>
      <xdr:spPr>
        <a:xfrm>
          <a:off x="15798800" y="1021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141097</xdr:rowOff>
    </xdr:from>
    <xdr:to>
      <xdr:col>22</xdr:col>
      <xdr:colOff>254000</xdr:colOff>
      <xdr:row>61</xdr:row>
      <xdr:rowOff>71247</xdr:rowOff>
    </xdr:to>
    <xdr:sp macro="" textlink="">
      <xdr:nvSpPr>
        <xdr:cNvPr id="337" name="円/楕円 336"/>
        <xdr:cNvSpPr/>
      </xdr:nvSpPr>
      <xdr:spPr>
        <a:xfrm>
          <a:off x="15240000" y="10428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81424</xdr:rowOff>
    </xdr:from>
    <xdr:ext cx="762000" cy="259045"/>
    <xdr:sp macro="" textlink="">
      <xdr:nvSpPr>
        <xdr:cNvPr id="338" name="テキスト ボックス 337"/>
        <xdr:cNvSpPr txBox="1"/>
      </xdr:nvSpPr>
      <xdr:spPr>
        <a:xfrm>
          <a:off x="14909800" y="10196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1016</xdr:rowOff>
    </xdr:from>
    <xdr:to>
      <xdr:col>21</xdr:col>
      <xdr:colOff>50800</xdr:colOff>
      <xdr:row>61</xdr:row>
      <xdr:rowOff>102616</xdr:rowOff>
    </xdr:to>
    <xdr:sp macro="" textlink="">
      <xdr:nvSpPr>
        <xdr:cNvPr id="339" name="円/楕円 338"/>
        <xdr:cNvSpPr/>
      </xdr:nvSpPr>
      <xdr:spPr>
        <a:xfrm>
          <a:off x="14351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112793</xdr:rowOff>
    </xdr:from>
    <xdr:ext cx="762000" cy="259045"/>
    <xdr:sp macro="" textlink="">
      <xdr:nvSpPr>
        <xdr:cNvPr id="340" name="テキスト ボックス 339"/>
        <xdr:cNvSpPr txBox="1"/>
      </xdr:nvSpPr>
      <xdr:spPr>
        <a:xfrm>
          <a:off x="14020800" y="1022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167640</xdr:rowOff>
    </xdr:from>
    <xdr:to>
      <xdr:col>19</xdr:col>
      <xdr:colOff>533400</xdr:colOff>
      <xdr:row>61</xdr:row>
      <xdr:rowOff>97790</xdr:rowOff>
    </xdr:to>
    <xdr:sp macro="" textlink="">
      <xdr:nvSpPr>
        <xdr:cNvPr id="341" name="円/楕円 340"/>
        <xdr:cNvSpPr/>
      </xdr:nvSpPr>
      <xdr:spPr>
        <a:xfrm>
          <a:off x="13462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107967</xdr:rowOff>
    </xdr:from>
    <xdr:ext cx="762000" cy="259045"/>
    <xdr:sp macro="" textlink="">
      <xdr:nvSpPr>
        <xdr:cNvPr id="342" name="テキスト ボックス 341"/>
        <xdr:cNvSpPr txBox="1"/>
      </xdr:nvSpPr>
      <xdr:spPr>
        <a:xfrm>
          <a:off x="13131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阪神・淡路大震災の復興事業にかかる市債の影響等により、兵庫県内市町の実質公債費比率は高い傾向にある中、行財政プランによる新規投資的事業の抑制等の努力により、県下においては低い水準を保ってきた。</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年度の数値自体は僅かに改善したものの、平成</a:t>
          </a:r>
          <a:r>
            <a:rPr kumimoji="1" lang="en-US" altLang="ja-JP" sz="1300">
              <a:latin typeface="ＭＳ Ｐゴシック"/>
            </a:rPr>
            <a:t>26</a:t>
          </a:r>
          <a:r>
            <a:rPr kumimoji="1" lang="ja-JP" altLang="en-US" sz="1300">
              <a:latin typeface="ＭＳ Ｐゴシック"/>
            </a:rPr>
            <a:t>年度においては借換債の発行を前提として行うテールヘビー返済（バルーン返済、）について借換債を発行しなかったことにより、特定財源が充当されない元利償還金が一時的に増加した結果、再び上昇してい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9" name="直線コネクタ 35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0" name="テキスト ボックス 35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3" name="直線コネクタ 36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4" name="テキスト ボックス 36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7" name="直線コネクタ 366"/>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8"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9" name="直線コネクタ 368"/>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1" name="直線コネクタ 37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12382</xdr:rowOff>
    </xdr:from>
    <xdr:to>
      <xdr:col>24</xdr:col>
      <xdr:colOff>558800</xdr:colOff>
      <xdr:row>40</xdr:row>
      <xdr:rowOff>90805</xdr:rowOff>
    </xdr:to>
    <xdr:cxnSp macro="">
      <xdr:nvCxnSpPr>
        <xdr:cNvPr id="372" name="直線コネクタ 371"/>
        <xdr:cNvCxnSpPr/>
      </xdr:nvCxnSpPr>
      <xdr:spPr>
        <a:xfrm>
          <a:off x="16179800" y="6870382"/>
          <a:ext cx="8382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146067</xdr:rowOff>
    </xdr:from>
    <xdr:ext cx="762000" cy="259045"/>
    <xdr:sp macro="" textlink="">
      <xdr:nvSpPr>
        <xdr:cNvPr id="373" name="公債費負担の状況平均値テキスト"/>
        <xdr:cNvSpPr txBox="1"/>
      </xdr:nvSpPr>
      <xdr:spPr>
        <a:xfrm>
          <a:off x="17106900" y="648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4" name="フローチャート : 判断 373"/>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12382</xdr:rowOff>
    </xdr:from>
    <xdr:to>
      <xdr:col>23</xdr:col>
      <xdr:colOff>406400</xdr:colOff>
      <xdr:row>40</xdr:row>
      <xdr:rowOff>24447</xdr:rowOff>
    </xdr:to>
    <xdr:cxnSp macro="">
      <xdr:nvCxnSpPr>
        <xdr:cNvPr id="375" name="直線コネクタ 374"/>
        <xdr:cNvCxnSpPr/>
      </xdr:nvCxnSpPr>
      <xdr:spPr>
        <a:xfrm flipV="1">
          <a:off x="15290800" y="6870382"/>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6" name="フローチャート : 判断 375"/>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7" name="テキスト ボックス 376"/>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40</xdr:row>
      <xdr:rowOff>24447</xdr:rowOff>
    </xdr:to>
    <xdr:cxnSp macro="">
      <xdr:nvCxnSpPr>
        <xdr:cNvPr id="378" name="直線コネクタ 377"/>
        <xdr:cNvCxnSpPr/>
      </xdr:nvCxnSpPr>
      <xdr:spPr>
        <a:xfrm>
          <a:off x="14401800" y="6834188"/>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79" name="フローチャート : 判断 378"/>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80" name="テキスト ボックス 379"/>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147638</xdr:rowOff>
    </xdr:from>
    <xdr:to>
      <xdr:col>21</xdr:col>
      <xdr:colOff>0</xdr:colOff>
      <xdr:row>39</xdr:row>
      <xdr:rowOff>165735</xdr:rowOff>
    </xdr:to>
    <xdr:cxnSp macro="">
      <xdr:nvCxnSpPr>
        <xdr:cNvPr id="381" name="直線コネクタ 380"/>
        <xdr:cNvCxnSpPr/>
      </xdr:nvCxnSpPr>
      <xdr:spPr>
        <a:xfrm flipV="1">
          <a:off x="13512800" y="683418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2" name="フローチャート : 判断 381"/>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17797</xdr:rowOff>
    </xdr:from>
    <xdr:ext cx="762000" cy="259045"/>
    <xdr:sp macro="" textlink="">
      <xdr:nvSpPr>
        <xdr:cNvPr id="383" name="テキスト ボックス 382"/>
        <xdr:cNvSpPr txBox="1"/>
      </xdr:nvSpPr>
      <xdr:spPr>
        <a:xfrm>
          <a:off x="14020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153670</xdr:rowOff>
    </xdr:from>
    <xdr:to>
      <xdr:col>19</xdr:col>
      <xdr:colOff>533400</xdr:colOff>
      <xdr:row>39</xdr:row>
      <xdr:rowOff>83820</xdr:rowOff>
    </xdr:to>
    <xdr:sp macro="" textlink="">
      <xdr:nvSpPr>
        <xdr:cNvPr id="384" name="フローチャート : 判断 383"/>
        <xdr:cNvSpPr/>
      </xdr:nvSpPr>
      <xdr:spPr>
        <a:xfrm>
          <a:off x="13462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93997</xdr:rowOff>
    </xdr:from>
    <xdr:ext cx="762000" cy="259045"/>
    <xdr:sp macro="" textlink="">
      <xdr:nvSpPr>
        <xdr:cNvPr id="385" name="テキスト ボックス 384"/>
        <xdr:cNvSpPr txBox="1"/>
      </xdr:nvSpPr>
      <xdr:spPr>
        <a:xfrm>
          <a:off x="13131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40005</xdr:rowOff>
    </xdr:from>
    <xdr:to>
      <xdr:col>24</xdr:col>
      <xdr:colOff>609600</xdr:colOff>
      <xdr:row>40</xdr:row>
      <xdr:rowOff>141605</xdr:rowOff>
    </xdr:to>
    <xdr:sp macro="" textlink="">
      <xdr:nvSpPr>
        <xdr:cNvPr id="391" name="円/楕円 390"/>
        <xdr:cNvSpPr/>
      </xdr:nvSpPr>
      <xdr:spPr>
        <a:xfrm>
          <a:off x="16967200" y="689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12082</xdr:rowOff>
    </xdr:from>
    <xdr:ext cx="762000" cy="259045"/>
    <xdr:sp macro="" textlink="">
      <xdr:nvSpPr>
        <xdr:cNvPr id="392" name="公債費負担の状況該当値テキスト"/>
        <xdr:cNvSpPr txBox="1"/>
      </xdr:nvSpPr>
      <xdr:spPr>
        <a:xfrm>
          <a:off x="17106900" y="687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133032</xdr:rowOff>
    </xdr:from>
    <xdr:to>
      <xdr:col>23</xdr:col>
      <xdr:colOff>457200</xdr:colOff>
      <xdr:row>40</xdr:row>
      <xdr:rowOff>63182</xdr:rowOff>
    </xdr:to>
    <xdr:sp macro="" textlink="">
      <xdr:nvSpPr>
        <xdr:cNvPr id="393" name="円/楕円 392"/>
        <xdr:cNvSpPr/>
      </xdr:nvSpPr>
      <xdr:spPr>
        <a:xfrm>
          <a:off x="16129000" y="681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47959</xdr:rowOff>
    </xdr:from>
    <xdr:ext cx="736600" cy="259045"/>
    <xdr:sp macro="" textlink="">
      <xdr:nvSpPr>
        <xdr:cNvPr id="394" name="テキスト ボックス 393"/>
        <xdr:cNvSpPr txBox="1"/>
      </xdr:nvSpPr>
      <xdr:spPr>
        <a:xfrm>
          <a:off x="15798800" y="6905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145097</xdr:rowOff>
    </xdr:from>
    <xdr:to>
      <xdr:col>22</xdr:col>
      <xdr:colOff>254000</xdr:colOff>
      <xdr:row>40</xdr:row>
      <xdr:rowOff>75247</xdr:rowOff>
    </xdr:to>
    <xdr:sp macro="" textlink="">
      <xdr:nvSpPr>
        <xdr:cNvPr id="395" name="円/楕円 394"/>
        <xdr:cNvSpPr/>
      </xdr:nvSpPr>
      <xdr:spPr>
        <a:xfrm>
          <a:off x="15240000" y="683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60024</xdr:rowOff>
    </xdr:from>
    <xdr:ext cx="762000" cy="259045"/>
    <xdr:sp macro="" textlink="">
      <xdr:nvSpPr>
        <xdr:cNvPr id="396" name="テキスト ボックス 395"/>
        <xdr:cNvSpPr txBox="1"/>
      </xdr:nvSpPr>
      <xdr:spPr>
        <a:xfrm>
          <a:off x="14909800" y="691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96838</xdr:rowOff>
    </xdr:from>
    <xdr:to>
      <xdr:col>21</xdr:col>
      <xdr:colOff>50800</xdr:colOff>
      <xdr:row>40</xdr:row>
      <xdr:rowOff>26988</xdr:rowOff>
    </xdr:to>
    <xdr:sp macro="" textlink="">
      <xdr:nvSpPr>
        <xdr:cNvPr id="397" name="円/楕円 396"/>
        <xdr:cNvSpPr/>
      </xdr:nvSpPr>
      <xdr:spPr>
        <a:xfrm>
          <a:off x="14351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37165</xdr:rowOff>
    </xdr:from>
    <xdr:ext cx="762000" cy="259045"/>
    <xdr:sp macro="" textlink="">
      <xdr:nvSpPr>
        <xdr:cNvPr id="398" name="テキスト ボックス 397"/>
        <xdr:cNvSpPr txBox="1"/>
      </xdr:nvSpPr>
      <xdr:spPr>
        <a:xfrm>
          <a:off x="14020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114935</xdr:rowOff>
    </xdr:from>
    <xdr:to>
      <xdr:col>19</xdr:col>
      <xdr:colOff>533400</xdr:colOff>
      <xdr:row>40</xdr:row>
      <xdr:rowOff>45085</xdr:rowOff>
    </xdr:to>
    <xdr:sp macro="" textlink="">
      <xdr:nvSpPr>
        <xdr:cNvPr id="399" name="円/楕円 398"/>
        <xdr:cNvSpPr/>
      </xdr:nvSpPr>
      <xdr:spPr>
        <a:xfrm>
          <a:off x="134620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29862</xdr:rowOff>
    </xdr:from>
    <xdr:ext cx="762000" cy="259045"/>
    <xdr:sp macro="" textlink="">
      <xdr:nvSpPr>
        <xdr:cNvPr id="400" name="テキスト ボックス 399"/>
        <xdr:cNvSpPr txBox="1"/>
      </xdr:nvSpPr>
      <xdr:spPr>
        <a:xfrm>
          <a:off x="13131800" y="688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2" name="テキスト ボックス 40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3" name="テキスト ボックス 40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健全化法施行当時、類似団体平均に比べて高かった当該数値は、補正予算債等交付税措置の手厚い地方債を活用して将来負担額を軽減した結果、一貫して改善している。加えて、平成</a:t>
          </a:r>
          <a:r>
            <a:rPr kumimoji="1" lang="en-US" altLang="ja-JP" sz="1300">
              <a:solidFill>
                <a:schemeClr val="dk1"/>
              </a:solidFill>
              <a:effectLst/>
              <a:latin typeface="+mn-lt"/>
              <a:ea typeface="+mn-ea"/>
              <a:cs typeface="+mn-cs"/>
            </a:rPr>
            <a:t>24</a:t>
          </a:r>
          <a:r>
            <a:rPr kumimoji="1" lang="ja-JP" altLang="en-US" sz="1300">
              <a:solidFill>
                <a:schemeClr val="dk1"/>
              </a:solidFill>
              <a:effectLst/>
              <a:latin typeface="+mn-lt"/>
              <a:ea typeface="+mn-ea"/>
              <a:cs typeface="+mn-cs"/>
            </a:rPr>
            <a:t>年度から</a:t>
          </a:r>
          <a:r>
            <a:rPr kumimoji="1" lang="en-US" altLang="ja-JP" sz="1300">
              <a:solidFill>
                <a:schemeClr val="dk1"/>
              </a:solidFill>
              <a:effectLst/>
              <a:latin typeface="+mn-lt"/>
              <a:ea typeface="+mn-ea"/>
              <a:cs typeface="+mn-cs"/>
            </a:rPr>
            <a:t>3</a:t>
          </a:r>
          <a:r>
            <a:rPr kumimoji="1" lang="ja-JP" altLang="en-US" sz="1300">
              <a:solidFill>
                <a:schemeClr val="dk1"/>
              </a:solidFill>
              <a:effectLst/>
              <a:latin typeface="+mn-lt"/>
              <a:ea typeface="+mn-ea"/>
              <a:cs typeface="+mn-cs"/>
            </a:rPr>
            <a:t>年連続で</a:t>
          </a:r>
          <a:r>
            <a:rPr kumimoji="1" lang="ja-JP" altLang="ja-JP" sz="1300">
              <a:solidFill>
                <a:schemeClr val="dk1"/>
              </a:solidFill>
              <a:effectLst/>
              <a:latin typeface="+mn-lt"/>
              <a:ea typeface="+mn-ea"/>
              <a:cs typeface="+mn-cs"/>
            </a:rPr>
            <a:t>借換債発行を前提として行うテールヘビー返済（バルーン返済）について借換債を発行しなかったことにより、</a:t>
          </a:r>
          <a:r>
            <a:rPr kumimoji="1" lang="ja-JP" altLang="en-US" sz="1300">
              <a:solidFill>
                <a:schemeClr val="dk1"/>
              </a:solidFill>
              <a:effectLst/>
              <a:latin typeface="+mn-lt"/>
              <a:ea typeface="+mn-ea"/>
              <a:cs typeface="+mn-cs"/>
            </a:rPr>
            <a:t>直近</a:t>
          </a:r>
          <a:r>
            <a:rPr kumimoji="1" lang="en-US" altLang="ja-JP" sz="1300">
              <a:solidFill>
                <a:schemeClr val="dk1"/>
              </a:solidFill>
              <a:effectLst/>
              <a:latin typeface="+mn-lt"/>
              <a:ea typeface="+mn-ea"/>
              <a:cs typeface="+mn-cs"/>
            </a:rPr>
            <a:t>3</a:t>
          </a:r>
          <a:r>
            <a:rPr kumimoji="1" lang="ja-JP" altLang="en-US" sz="1300">
              <a:solidFill>
                <a:schemeClr val="dk1"/>
              </a:solidFill>
              <a:effectLst/>
              <a:latin typeface="+mn-lt"/>
              <a:ea typeface="+mn-ea"/>
              <a:cs typeface="+mn-cs"/>
            </a:rPr>
            <a:t>年度は特に改善している</a:t>
          </a:r>
          <a:r>
            <a:rPr kumimoji="1" lang="ja-JP" altLang="ja-JP" sz="130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7" name="直線コネクタ 41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8" name="テキスト ボックス 41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9" name="直線コネクタ 41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0" name="テキスト ボックス 41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1" name="直線コネクタ 42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2" name="テキスト ボックス 42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3" name="直線コネクタ 42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4" name="テキスト ボックス 42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5" name="直線コネクタ 42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6" name="テキスト ボックス 42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29" name="直線コネクタ 428"/>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0"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1" name="直線コネクタ 430"/>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3" name="直線コネクタ 43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138472</xdr:rowOff>
    </xdr:from>
    <xdr:to>
      <xdr:col>24</xdr:col>
      <xdr:colOff>558800</xdr:colOff>
      <xdr:row>15</xdr:row>
      <xdr:rowOff>14478</xdr:rowOff>
    </xdr:to>
    <xdr:cxnSp macro="">
      <xdr:nvCxnSpPr>
        <xdr:cNvPr id="434" name="直線コネクタ 433"/>
        <xdr:cNvCxnSpPr/>
      </xdr:nvCxnSpPr>
      <xdr:spPr>
        <a:xfrm flipV="1">
          <a:off x="16179800" y="2538772"/>
          <a:ext cx="838200" cy="47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5"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6" name="フローチャート : 判断 435"/>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14478</xdr:rowOff>
    </xdr:from>
    <xdr:to>
      <xdr:col>23</xdr:col>
      <xdr:colOff>406400</xdr:colOff>
      <xdr:row>15</xdr:row>
      <xdr:rowOff>134324</xdr:rowOff>
    </xdr:to>
    <xdr:cxnSp macro="">
      <xdr:nvCxnSpPr>
        <xdr:cNvPr id="437" name="直線コネクタ 436"/>
        <xdr:cNvCxnSpPr/>
      </xdr:nvCxnSpPr>
      <xdr:spPr>
        <a:xfrm flipV="1">
          <a:off x="15290800" y="2586228"/>
          <a:ext cx="889000" cy="119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38" name="フローチャート : 判断 437"/>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96706</xdr:rowOff>
    </xdr:from>
    <xdr:ext cx="736600" cy="259045"/>
    <xdr:sp macro="" textlink="">
      <xdr:nvSpPr>
        <xdr:cNvPr id="439" name="テキスト ボックス 438"/>
        <xdr:cNvSpPr txBox="1"/>
      </xdr:nvSpPr>
      <xdr:spPr>
        <a:xfrm>
          <a:off x="15798800" y="2668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134324</xdr:rowOff>
    </xdr:from>
    <xdr:to>
      <xdr:col>22</xdr:col>
      <xdr:colOff>203200</xdr:colOff>
      <xdr:row>16</xdr:row>
      <xdr:rowOff>115697</xdr:rowOff>
    </xdr:to>
    <xdr:cxnSp macro="">
      <xdr:nvCxnSpPr>
        <xdr:cNvPr id="440" name="直線コネクタ 439"/>
        <xdr:cNvCxnSpPr/>
      </xdr:nvCxnSpPr>
      <xdr:spPr>
        <a:xfrm flipV="1">
          <a:off x="14401800" y="2706074"/>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1" name="フローチャート : 判断 440"/>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864</xdr:rowOff>
    </xdr:from>
    <xdr:ext cx="762000" cy="259045"/>
    <xdr:sp macro="" textlink="">
      <xdr:nvSpPr>
        <xdr:cNvPr id="442" name="テキスト ボックス 441"/>
        <xdr:cNvSpPr txBox="1"/>
      </xdr:nvSpPr>
      <xdr:spPr>
        <a:xfrm>
          <a:off x="14909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115697</xdr:rowOff>
    </xdr:from>
    <xdr:to>
      <xdr:col>21</xdr:col>
      <xdr:colOff>0</xdr:colOff>
      <xdr:row>17</xdr:row>
      <xdr:rowOff>20659</xdr:rowOff>
    </xdr:to>
    <xdr:cxnSp macro="">
      <xdr:nvCxnSpPr>
        <xdr:cNvPr id="443" name="直線コネクタ 442"/>
        <xdr:cNvCxnSpPr/>
      </xdr:nvCxnSpPr>
      <xdr:spPr>
        <a:xfrm flipV="1">
          <a:off x="13512800" y="2858897"/>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4" name="フローチャート : 判断 443"/>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115545</xdr:rowOff>
    </xdr:from>
    <xdr:ext cx="762000" cy="259045"/>
    <xdr:sp macro="" textlink="">
      <xdr:nvSpPr>
        <xdr:cNvPr id="445" name="テキスト ボックス 444"/>
        <xdr:cNvSpPr txBox="1"/>
      </xdr:nvSpPr>
      <xdr:spPr>
        <a:xfrm>
          <a:off x="14020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32046</xdr:rowOff>
    </xdr:from>
    <xdr:to>
      <xdr:col>19</xdr:col>
      <xdr:colOff>533400</xdr:colOff>
      <xdr:row>15</xdr:row>
      <xdr:rowOff>133646</xdr:rowOff>
    </xdr:to>
    <xdr:sp macro="" textlink="">
      <xdr:nvSpPr>
        <xdr:cNvPr id="446" name="フローチャート : 判断 445"/>
        <xdr:cNvSpPr/>
      </xdr:nvSpPr>
      <xdr:spPr>
        <a:xfrm>
          <a:off x="13462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143823</xdr:rowOff>
    </xdr:from>
    <xdr:ext cx="762000" cy="259045"/>
    <xdr:sp macro="" textlink="">
      <xdr:nvSpPr>
        <xdr:cNvPr id="447" name="テキスト ボックス 446"/>
        <xdr:cNvSpPr txBox="1"/>
      </xdr:nvSpPr>
      <xdr:spPr>
        <a:xfrm>
          <a:off x="13131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87672</xdr:rowOff>
    </xdr:from>
    <xdr:to>
      <xdr:col>24</xdr:col>
      <xdr:colOff>609600</xdr:colOff>
      <xdr:row>15</xdr:row>
      <xdr:rowOff>17822</xdr:rowOff>
    </xdr:to>
    <xdr:sp macro="" textlink="">
      <xdr:nvSpPr>
        <xdr:cNvPr id="453" name="円/楕円 452"/>
        <xdr:cNvSpPr/>
      </xdr:nvSpPr>
      <xdr:spPr>
        <a:xfrm>
          <a:off x="16967200" y="248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104199</xdr:rowOff>
    </xdr:from>
    <xdr:ext cx="762000" cy="259045"/>
    <xdr:sp macro="" textlink="">
      <xdr:nvSpPr>
        <xdr:cNvPr id="454" name="将来負担の状況該当値テキスト"/>
        <xdr:cNvSpPr txBox="1"/>
      </xdr:nvSpPr>
      <xdr:spPr>
        <a:xfrm>
          <a:off x="17106900" y="2333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135128</xdr:rowOff>
    </xdr:from>
    <xdr:to>
      <xdr:col>23</xdr:col>
      <xdr:colOff>457200</xdr:colOff>
      <xdr:row>15</xdr:row>
      <xdr:rowOff>65278</xdr:rowOff>
    </xdr:to>
    <xdr:sp macro="" textlink="">
      <xdr:nvSpPr>
        <xdr:cNvPr id="455" name="円/楕円 454"/>
        <xdr:cNvSpPr/>
      </xdr:nvSpPr>
      <xdr:spPr>
        <a:xfrm>
          <a:off x="16129000" y="253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75455</xdr:rowOff>
    </xdr:from>
    <xdr:ext cx="736600" cy="259045"/>
    <xdr:sp macro="" textlink="">
      <xdr:nvSpPr>
        <xdr:cNvPr id="456" name="テキスト ボックス 455"/>
        <xdr:cNvSpPr txBox="1"/>
      </xdr:nvSpPr>
      <xdr:spPr>
        <a:xfrm>
          <a:off x="15798800" y="2304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83524</xdr:rowOff>
    </xdr:from>
    <xdr:to>
      <xdr:col>22</xdr:col>
      <xdr:colOff>254000</xdr:colOff>
      <xdr:row>16</xdr:row>
      <xdr:rowOff>13674</xdr:rowOff>
    </xdr:to>
    <xdr:sp macro="" textlink="">
      <xdr:nvSpPr>
        <xdr:cNvPr id="457" name="円/楕円 456"/>
        <xdr:cNvSpPr/>
      </xdr:nvSpPr>
      <xdr:spPr>
        <a:xfrm>
          <a:off x="15240000" y="265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23851</xdr:rowOff>
    </xdr:from>
    <xdr:ext cx="762000" cy="259045"/>
    <xdr:sp macro="" textlink="">
      <xdr:nvSpPr>
        <xdr:cNvPr id="458" name="テキスト ボックス 457"/>
        <xdr:cNvSpPr txBox="1"/>
      </xdr:nvSpPr>
      <xdr:spPr>
        <a:xfrm>
          <a:off x="14909800" y="2424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64897</xdr:rowOff>
    </xdr:from>
    <xdr:to>
      <xdr:col>21</xdr:col>
      <xdr:colOff>50800</xdr:colOff>
      <xdr:row>16</xdr:row>
      <xdr:rowOff>166497</xdr:rowOff>
    </xdr:to>
    <xdr:sp macro="" textlink="">
      <xdr:nvSpPr>
        <xdr:cNvPr id="459" name="円/楕円 458"/>
        <xdr:cNvSpPr/>
      </xdr:nvSpPr>
      <xdr:spPr>
        <a:xfrm>
          <a:off x="14351000" y="2808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151274</xdr:rowOff>
    </xdr:from>
    <xdr:ext cx="762000" cy="259045"/>
    <xdr:sp macro="" textlink="">
      <xdr:nvSpPr>
        <xdr:cNvPr id="460" name="テキスト ボックス 459"/>
        <xdr:cNvSpPr txBox="1"/>
      </xdr:nvSpPr>
      <xdr:spPr>
        <a:xfrm>
          <a:off x="14020800" y="2894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141309</xdr:rowOff>
    </xdr:from>
    <xdr:to>
      <xdr:col>19</xdr:col>
      <xdr:colOff>533400</xdr:colOff>
      <xdr:row>17</xdr:row>
      <xdr:rowOff>71459</xdr:rowOff>
    </xdr:to>
    <xdr:sp macro="" textlink="">
      <xdr:nvSpPr>
        <xdr:cNvPr id="461" name="円/楕円 460"/>
        <xdr:cNvSpPr/>
      </xdr:nvSpPr>
      <xdr:spPr>
        <a:xfrm>
          <a:off x="13462000" y="288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56236</xdr:rowOff>
    </xdr:from>
    <xdr:ext cx="762000" cy="259045"/>
    <xdr:sp macro="" textlink="">
      <xdr:nvSpPr>
        <xdr:cNvPr id="462" name="テキスト ボックス 461"/>
        <xdr:cNvSpPr txBox="1"/>
      </xdr:nvSpPr>
      <xdr:spPr>
        <a:xfrm>
          <a:off x="13131800" y="297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兵庫県伊丹市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201,912
198,806
25.00
69,917,779
68,664,064
779,628
38,618,875
64,471,756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9.4
20.9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平成</a:t>
          </a:r>
          <a:r>
            <a:rPr kumimoji="1" lang="en-US" altLang="ja-JP" sz="1150">
              <a:latin typeface="ＭＳ Ｐゴシック"/>
            </a:rPr>
            <a:t>19</a:t>
          </a:r>
          <a:r>
            <a:rPr kumimoji="1" lang="ja-JP" altLang="en-US" sz="1150">
              <a:latin typeface="ＭＳ Ｐゴシック"/>
            </a:rPr>
            <a:t>年度の給与構造改革（給料表を平均</a:t>
          </a:r>
          <a:r>
            <a:rPr kumimoji="1" lang="en-US" altLang="ja-JP" sz="1150">
              <a:latin typeface="ＭＳ Ｐゴシック"/>
            </a:rPr>
            <a:t>4.8</a:t>
          </a:r>
          <a:r>
            <a:rPr kumimoji="1" lang="ja-JP" altLang="en-US" sz="1150">
              <a:latin typeface="ＭＳ Ｐゴシック"/>
            </a:rPr>
            <a:t>％引き下げ）をはじめとして、地域手当支給率の引き下げや住居手当の減額改定、そして人事院勧告に沿った給与改定及び期末勤勉手当の年間支給割合の引き下げなど給与等の適正化に努めた結果、概ね類似団体順位は中位を保ってきた。</a:t>
          </a:r>
          <a:endParaRPr kumimoji="1" lang="en-US" altLang="ja-JP" sz="1150">
            <a:latin typeface="ＭＳ Ｐゴシック"/>
          </a:endParaRPr>
        </a:p>
        <a:p>
          <a:r>
            <a:rPr kumimoji="1" lang="ja-JP" altLang="en-US" sz="1150">
              <a:latin typeface="ＭＳ Ｐゴシック"/>
            </a:rPr>
            <a:t>なお、現在行っている組織の簡素化などに加え、団塊の世代の退職等新陳代謝に伴う職員構成の変化などから、今後数年間の人件費総額は概ね横ばいで推移するものと推計している。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37193</xdr:rowOff>
    </xdr:from>
    <xdr:to>
      <xdr:col>7</xdr:col>
      <xdr:colOff>15875</xdr:colOff>
      <xdr:row>37</xdr:row>
      <xdr:rowOff>80736</xdr:rowOff>
    </xdr:to>
    <xdr:cxnSp macro="">
      <xdr:nvCxnSpPr>
        <xdr:cNvPr id="66" name="直線コネクタ 65"/>
        <xdr:cNvCxnSpPr/>
      </xdr:nvCxnSpPr>
      <xdr:spPr>
        <a:xfrm flipV="1">
          <a:off x="3987800" y="6380843"/>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151691</xdr:rowOff>
    </xdr:from>
    <xdr:ext cx="762000" cy="259045"/>
    <xdr:sp macro="" textlink="">
      <xdr:nvSpPr>
        <xdr:cNvPr id="67" name="人件費平均値テキスト"/>
        <xdr:cNvSpPr txBox="1"/>
      </xdr:nvSpPr>
      <xdr:spPr>
        <a:xfrm>
          <a:off x="4914900" y="6323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80736</xdr:rowOff>
    </xdr:from>
    <xdr:to>
      <xdr:col>5</xdr:col>
      <xdr:colOff>549275</xdr:colOff>
      <xdr:row>38</xdr:row>
      <xdr:rowOff>29028</xdr:rowOff>
    </xdr:to>
    <xdr:cxnSp macro="">
      <xdr:nvCxnSpPr>
        <xdr:cNvPr id="69" name="直線コネクタ 68"/>
        <xdr:cNvCxnSpPr/>
      </xdr:nvCxnSpPr>
      <xdr:spPr>
        <a:xfrm flipV="1">
          <a:off x="3098800" y="6424386"/>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109055</xdr:rowOff>
    </xdr:from>
    <xdr:ext cx="736600" cy="259045"/>
    <xdr:sp macro="" textlink="">
      <xdr:nvSpPr>
        <xdr:cNvPr id="71" name="テキスト ボックス 70"/>
        <xdr:cNvSpPr txBox="1"/>
      </xdr:nvSpPr>
      <xdr:spPr>
        <a:xfrm>
          <a:off x="3606800" y="610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29028</xdr:rowOff>
    </xdr:from>
    <xdr:to>
      <xdr:col>4</xdr:col>
      <xdr:colOff>346075</xdr:colOff>
      <xdr:row>40</xdr:row>
      <xdr:rowOff>23585</xdr:rowOff>
    </xdr:to>
    <xdr:cxnSp macro="">
      <xdr:nvCxnSpPr>
        <xdr:cNvPr id="72" name="直線コネクタ 71"/>
        <xdr:cNvCxnSpPr/>
      </xdr:nvCxnSpPr>
      <xdr:spPr>
        <a:xfrm flipV="1">
          <a:off x="2209800" y="6544128"/>
          <a:ext cx="8890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46463</xdr:rowOff>
    </xdr:from>
    <xdr:ext cx="762000" cy="259045"/>
    <xdr:sp macro="" textlink="">
      <xdr:nvSpPr>
        <xdr:cNvPr id="74" name="テキスト ボックス 73"/>
        <xdr:cNvSpPr txBox="1"/>
      </xdr:nvSpPr>
      <xdr:spPr>
        <a:xfrm>
          <a:off x="2717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72572</xdr:rowOff>
    </xdr:from>
    <xdr:to>
      <xdr:col>3</xdr:col>
      <xdr:colOff>142875</xdr:colOff>
      <xdr:row>40</xdr:row>
      <xdr:rowOff>23585</xdr:rowOff>
    </xdr:to>
    <xdr:cxnSp macro="">
      <xdr:nvCxnSpPr>
        <xdr:cNvPr id="75" name="直線コネクタ 74"/>
        <xdr:cNvCxnSpPr/>
      </xdr:nvCxnSpPr>
      <xdr:spPr>
        <a:xfrm>
          <a:off x="1320800" y="6587672"/>
          <a:ext cx="889000" cy="293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2722</xdr:rowOff>
    </xdr:from>
    <xdr:to>
      <xdr:col>1</xdr:col>
      <xdr:colOff>676275</xdr:colOff>
      <xdr:row>39</xdr:row>
      <xdr:rowOff>104322</xdr:rowOff>
    </xdr:to>
    <xdr:sp macro="" textlink="">
      <xdr:nvSpPr>
        <xdr:cNvPr id="78" name="フローチャート : 判断 77"/>
        <xdr:cNvSpPr/>
      </xdr:nvSpPr>
      <xdr:spPr>
        <a:xfrm>
          <a:off x="1270000" y="668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89099</xdr:rowOff>
    </xdr:from>
    <xdr:ext cx="762000" cy="259045"/>
    <xdr:sp macro="" textlink="">
      <xdr:nvSpPr>
        <xdr:cNvPr id="79" name="テキスト ボックス 78"/>
        <xdr:cNvSpPr txBox="1"/>
      </xdr:nvSpPr>
      <xdr:spPr>
        <a:xfrm>
          <a:off x="939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85" name="円/楕円 84"/>
        <xdr:cNvSpPr/>
      </xdr:nvSpPr>
      <xdr:spPr>
        <a:xfrm>
          <a:off x="47752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2920</xdr:rowOff>
    </xdr:from>
    <xdr:ext cx="762000" cy="259045"/>
    <xdr:sp macro="" textlink="">
      <xdr:nvSpPr>
        <xdr:cNvPr id="86" name="人件費該当値テキスト"/>
        <xdr:cNvSpPr txBox="1"/>
      </xdr:nvSpPr>
      <xdr:spPr>
        <a:xfrm>
          <a:off x="49149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29936</xdr:rowOff>
    </xdr:from>
    <xdr:to>
      <xdr:col>5</xdr:col>
      <xdr:colOff>600075</xdr:colOff>
      <xdr:row>37</xdr:row>
      <xdr:rowOff>131536</xdr:rowOff>
    </xdr:to>
    <xdr:sp macro="" textlink="">
      <xdr:nvSpPr>
        <xdr:cNvPr id="87" name="円/楕円 86"/>
        <xdr:cNvSpPr/>
      </xdr:nvSpPr>
      <xdr:spPr>
        <a:xfrm>
          <a:off x="3937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116312</xdr:rowOff>
    </xdr:from>
    <xdr:ext cx="736600" cy="259045"/>
    <xdr:sp macro="" textlink="">
      <xdr:nvSpPr>
        <xdr:cNvPr id="88" name="テキスト ボックス 87"/>
        <xdr:cNvSpPr txBox="1"/>
      </xdr:nvSpPr>
      <xdr:spPr>
        <a:xfrm>
          <a:off x="3606800" y="6459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149678</xdr:rowOff>
    </xdr:from>
    <xdr:to>
      <xdr:col>4</xdr:col>
      <xdr:colOff>396875</xdr:colOff>
      <xdr:row>38</xdr:row>
      <xdr:rowOff>79828</xdr:rowOff>
    </xdr:to>
    <xdr:sp macro="" textlink="">
      <xdr:nvSpPr>
        <xdr:cNvPr id="89" name="円/楕円 88"/>
        <xdr:cNvSpPr/>
      </xdr:nvSpPr>
      <xdr:spPr>
        <a:xfrm>
          <a:off x="3048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64605</xdr:rowOff>
    </xdr:from>
    <xdr:ext cx="762000" cy="259045"/>
    <xdr:sp macro="" textlink="">
      <xdr:nvSpPr>
        <xdr:cNvPr id="90" name="テキスト ボックス 89"/>
        <xdr:cNvSpPr txBox="1"/>
      </xdr:nvSpPr>
      <xdr:spPr>
        <a:xfrm>
          <a:off x="2717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144235</xdr:rowOff>
    </xdr:from>
    <xdr:to>
      <xdr:col>3</xdr:col>
      <xdr:colOff>193675</xdr:colOff>
      <xdr:row>40</xdr:row>
      <xdr:rowOff>74385</xdr:rowOff>
    </xdr:to>
    <xdr:sp macro="" textlink="">
      <xdr:nvSpPr>
        <xdr:cNvPr id="91" name="円/楕円 90"/>
        <xdr:cNvSpPr/>
      </xdr:nvSpPr>
      <xdr:spPr>
        <a:xfrm>
          <a:off x="2159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59162</xdr:rowOff>
    </xdr:from>
    <xdr:ext cx="762000" cy="259045"/>
    <xdr:sp macro="" textlink="">
      <xdr:nvSpPr>
        <xdr:cNvPr id="92" name="テキスト ボックス 91"/>
        <xdr:cNvSpPr txBox="1"/>
      </xdr:nvSpPr>
      <xdr:spPr>
        <a:xfrm>
          <a:off x="1828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21772</xdr:rowOff>
    </xdr:from>
    <xdr:to>
      <xdr:col>1</xdr:col>
      <xdr:colOff>676275</xdr:colOff>
      <xdr:row>38</xdr:row>
      <xdr:rowOff>123372</xdr:rowOff>
    </xdr:to>
    <xdr:sp macro="" textlink="">
      <xdr:nvSpPr>
        <xdr:cNvPr id="93" name="円/楕円 92"/>
        <xdr:cNvSpPr/>
      </xdr:nvSpPr>
      <xdr:spPr>
        <a:xfrm>
          <a:off x="12700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133549</xdr:rowOff>
    </xdr:from>
    <xdr:ext cx="762000" cy="259045"/>
    <xdr:sp macro="" textlink="">
      <xdr:nvSpPr>
        <xdr:cNvPr id="94" name="テキスト ボックス 93"/>
        <xdr:cNvSpPr txBox="1"/>
      </xdr:nvSpPr>
      <xdr:spPr>
        <a:xfrm>
          <a:off x="939800" y="6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ごみ処理業務等を一部事務組合で行っていること等により物件費は、類似団体平均よりやや低い水準にある。その反面で、一部事務組合の物件費等に充てる負担金により補助費が類似団体平均を上回る傾向が見られ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161290</xdr:rowOff>
    </xdr:from>
    <xdr:to>
      <xdr:col>24</xdr:col>
      <xdr:colOff>31750</xdr:colOff>
      <xdr:row>15</xdr:row>
      <xdr:rowOff>161290</xdr:rowOff>
    </xdr:to>
    <xdr:cxnSp macro="">
      <xdr:nvCxnSpPr>
        <xdr:cNvPr id="123" name="直線コネクタ 122"/>
        <xdr:cNvCxnSpPr/>
      </xdr:nvCxnSpPr>
      <xdr:spPr>
        <a:xfrm flipV="1">
          <a:off x="15671800" y="256159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4"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6985</xdr:rowOff>
    </xdr:from>
    <xdr:to>
      <xdr:col>22</xdr:col>
      <xdr:colOff>565150</xdr:colOff>
      <xdr:row>15</xdr:row>
      <xdr:rowOff>161290</xdr:rowOff>
    </xdr:to>
    <xdr:cxnSp macro="">
      <xdr:nvCxnSpPr>
        <xdr:cNvPr id="126" name="直線コネクタ 125"/>
        <xdr:cNvCxnSpPr/>
      </xdr:nvCxnSpPr>
      <xdr:spPr>
        <a:xfrm>
          <a:off x="14782800" y="2578735"/>
          <a:ext cx="889000" cy="15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6985</xdr:rowOff>
    </xdr:from>
    <xdr:to>
      <xdr:col>21</xdr:col>
      <xdr:colOff>361950</xdr:colOff>
      <xdr:row>15</xdr:row>
      <xdr:rowOff>98425</xdr:rowOff>
    </xdr:to>
    <xdr:cxnSp macro="">
      <xdr:nvCxnSpPr>
        <xdr:cNvPr id="129" name="直線コネクタ 128"/>
        <xdr:cNvCxnSpPr/>
      </xdr:nvCxnSpPr>
      <xdr:spPr>
        <a:xfrm flipV="1">
          <a:off x="13893800" y="257873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31" name="テキスト ボックス 130"/>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161290</xdr:rowOff>
    </xdr:from>
    <xdr:to>
      <xdr:col>20</xdr:col>
      <xdr:colOff>158750</xdr:colOff>
      <xdr:row>15</xdr:row>
      <xdr:rowOff>98425</xdr:rowOff>
    </xdr:to>
    <xdr:cxnSp macro="">
      <xdr:nvCxnSpPr>
        <xdr:cNvPr id="132" name="直線コネクタ 131"/>
        <xdr:cNvCxnSpPr/>
      </xdr:nvCxnSpPr>
      <xdr:spPr>
        <a:xfrm>
          <a:off x="13004800" y="256159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34" name="テキスト ボックス 133"/>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139065</xdr:rowOff>
    </xdr:from>
    <xdr:to>
      <xdr:col>19</xdr:col>
      <xdr:colOff>6350</xdr:colOff>
      <xdr:row>16</xdr:row>
      <xdr:rowOff>69215</xdr:rowOff>
    </xdr:to>
    <xdr:sp macro="" textlink="">
      <xdr:nvSpPr>
        <xdr:cNvPr id="135" name="フローチャート : 判断 134"/>
        <xdr:cNvSpPr/>
      </xdr:nvSpPr>
      <xdr:spPr>
        <a:xfrm>
          <a:off x="12954000" y="271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53992</xdr:rowOff>
    </xdr:from>
    <xdr:ext cx="762000" cy="259045"/>
    <xdr:sp macro="" textlink="">
      <xdr:nvSpPr>
        <xdr:cNvPr id="136" name="テキスト ボックス 135"/>
        <xdr:cNvSpPr txBox="1"/>
      </xdr:nvSpPr>
      <xdr:spPr>
        <a:xfrm>
          <a:off x="12623800" y="279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110490</xdr:rowOff>
    </xdr:from>
    <xdr:to>
      <xdr:col>24</xdr:col>
      <xdr:colOff>82550</xdr:colOff>
      <xdr:row>15</xdr:row>
      <xdr:rowOff>40640</xdr:rowOff>
    </xdr:to>
    <xdr:sp macro="" textlink="">
      <xdr:nvSpPr>
        <xdr:cNvPr id="142" name="円/楕円 141"/>
        <xdr:cNvSpPr/>
      </xdr:nvSpPr>
      <xdr:spPr>
        <a:xfrm>
          <a:off x="16459200" y="25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127017</xdr:rowOff>
    </xdr:from>
    <xdr:ext cx="762000" cy="259045"/>
    <xdr:sp macro="" textlink="">
      <xdr:nvSpPr>
        <xdr:cNvPr id="143" name="物件費該当値テキスト"/>
        <xdr:cNvSpPr txBox="1"/>
      </xdr:nvSpPr>
      <xdr:spPr>
        <a:xfrm>
          <a:off x="16598900" y="2355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110490</xdr:rowOff>
    </xdr:from>
    <xdr:to>
      <xdr:col>22</xdr:col>
      <xdr:colOff>615950</xdr:colOff>
      <xdr:row>16</xdr:row>
      <xdr:rowOff>40640</xdr:rowOff>
    </xdr:to>
    <xdr:sp macro="" textlink="">
      <xdr:nvSpPr>
        <xdr:cNvPr id="144" name="円/楕円 143"/>
        <xdr:cNvSpPr/>
      </xdr:nvSpPr>
      <xdr:spPr>
        <a:xfrm>
          <a:off x="15621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45" name="テキスト ボックス 144"/>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127635</xdr:rowOff>
    </xdr:from>
    <xdr:to>
      <xdr:col>21</xdr:col>
      <xdr:colOff>412750</xdr:colOff>
      <xdr:row>15</xdr:row>
      <xdr:rowOff>57785</xdr:rowOff>
    </xdr:to>
    <xdr:sp macro="" textlink="">
      <xdr:nvSpPr>
        <xdr:cNvPr id="146" name="円/楕円 145"/>
        <xdr:cNvSpPr/>
      </xdr:nvSpPr>
      <xdr:spPr>
        <a:xfrm>
          <a:off x="14732000" y="252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67962</xdr:rowOff>
    </xdr:from>
    <xdr:ext cx="762000" cy="259045"/>
    <xdr:sp macro="" textlink="">
      <xdr:nvSpPr>
        <xdr:cNvPr id="147" name="テキスト ボックス 146"/>
        <xdr:cNvSpPr txBox="1"/>
      </xdr:nvSpPr>
      <xdr:spPr>
        <a:xfrm>
          <a:off x="14401800" y="2296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47625</xdr:rowOff>
    </xdr:from>
    <xdr:to>
      <xdr:col>20</xdr:col>
      <xdr:colOff>209550</xdr:colOff>
      <xdr:row>15</xdr:row>
      <xdr:rowOff>149225</xdr:rowOff>
    </xdr:to>
    <xdr:sp macro="" textlink="">
      <xdr:nvSpPr>
        <xdr:cNvPr id="148" name="円/楕円 147"/>
        <xdr:cNvSpPr/>
      </xdr:nvSpPr>
      <xdr:spPr>
        <a:xfrm>
          <a:off x="138430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159402</xdr:rowOff>
    </xdr:from>
    <xdr:ext cx="762000" cy="259045"/>
    <xdr:sp macro="" textlink="">
      <xdr:nvSpPr>
        <xdr:cNvPr id="149" name="テキスト ボックス 148"/>
        <xdr:cNvSpPr txBox="1"/>
      </xdr:nvSpPr>
      <xdr:spPr>
        <a:xfrm>
          <a:off x="13512800" y="2388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50" name="円/楕円 149"/>
        <xdr:cNvSpPr/>
      </xdr:nvSpPr>
      <xdr:spPr>
        <a:xfrm>
          <a:off x="12954000" y="25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50817</xdr:rowOff>
    </xdr:from>
    <xdr:ext cx="762000" cy="259045"/>
    <xdr:sp macro="" textlink="">
      <xdr:nvSpPr>
        <xdr:cNvPr id="151" name="テキスト ボックス 150"/>
        <xdr:cNvSpPr txBox="1"/>
      </xdr:nvSpPr>
      <xdr:spPr>
        <a:xfrm>
          <a:off x="12623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扶助費の増加要因としては、生活保護費や障害福祉サービス費などの自然増によるところが大きく、平成</a:t>
          </a:r>
          <a:r>
            <a:rPr kumimoji="1" lang="en-US" altLang="ja-JP" sz="1300">
              <a:latin typeface="ＭＳ Ｐゴシック"/>
            </a:rPr>
            <a:t>26</a:t>
          </a:r>
          <a:r>
            <a:rPr kumimoji="1" lang="ja-JP" altLang="en-US" sz="1300">
              <a:latin typeface="ＭＳ Ｐゴシック"/>
            </a:rPr>
            <a:t>年度についても前年度比</a:t>
          </a:r>
          <a:r>
            <a:rPr kumimoji="1" lang="en-US" altLang="ja-JP" sz="1300">
              <a:latin typeface="ＭＳ Ｐゴシック"/>
            </a:rPr>
            <a:t>0.1</a:t>
          </a:r>
          <a:r>
            <a:rPr kumimoji="1" lang="ja-JP" altLang="en-US" sz="1300">
              <a:latin typeface="ＭＳ Ｐゴシック"/>
            </a:rPr>
            <a:t>ポイント増加している。類似団体平均、県平均からみても高い水準にとどまっている。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78015</xdr:rowOff>
    </xdr:from>
    <xdr:to>
      <xdr:col>7</xdr:col>
      <xdr:colOff>15875</xdr:colOff>
      <xdr:row>58</xdr:row>
      <xdr:rowOff>94343</xdr:rowOff>
    </xdr:to>
    <xdr:cxnSp macro="">
      <xdr:nvCxnSpPr>
        <xdr:cNvPr id="186" name="直線コネクタ 185"/>
        <xdr:cNvCxnSpPr/>
      </xdr:nvCxnSpPr>
      <xdr:spPr>
        <a:xfrm>
          <a:off x="3987800" y="100221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141712</xdr:rowOff>
    </xdr:from>
    <xdr:ext cx="762000" cy="259045"/>
    <xdr:sp macro="" textlink="">
      <xdr:nvSpPr>
        <xdr:cNvPr id="187" name="扶助費平均値テキスト"/>
        <xdr:cNvSpPr txBox="1"/>
      </xdr:nvSpPr>
      <xdr:spPr>
        <a:xfrm>
          <a:off x="4914900" y="9571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xdr:rowOff>
    </xdr:from>
    <xdr:to>
      <xdr:col>5</xdr:col>
      <xdr:colOff>549275</xdr:colOff>
      <xdr:row>58</xdr:row>
      <xdr:rowOff>78015</xdr:rowOff>
    </xdr:to>
    <xdr:cxnSp macro="">
      <xdr:nvCxnSpPr>
        <xdr:cNvPr id="189" name="直線コネクタ 188"/>
        <xdr:cNvCxnSpPr/>
      </xdr:nvCxnSpPr>
      <xdr:spPr>
        <a:xfrm>
          <a:off x="3098800" y="99568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191" name="テキスト ボックス 190"/>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151493</xdr:rowOff>
    </xdr:from>
    <xdr:to>
      <xdr:col>4</xdr:col>
      <xdr:colOff>346075</xdr:colOff>
      <xdr:row>58</xdr:row>
      <xdr:rowOff>12700</xdr:rowOff>
    </xdr:to>
    <xdr:cxnSp macro="">
      <xdr:nvCxnSpPr>
        <xdr:cNvPr id="192" name="直線コネクタ 191"/>
        <xdr:cNvCxnSpPr/>
      </xdr:nvCxnSpPr>
      <xdr:spPr>
        <a:xfrm>
          <a:off x="2209800" y="99241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194" name="テキスト ボックス 193"/>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143328</xdr:rowOff>
    </xdr:from>
    <xdr:to>
      <xdr:col>3</xdr:col>
      <xdr:colOff>142875</xdr:colOff>
      <xdr:row>57</xdr:row>
      <xdr:rowOff>151493</xdr:rowOff>
    </xdr:to>
    <xdr:cxnSp macro="">
      <xdr:nvCxnSpPr>
        <xdr:cNvPr id="195" name="直線コネクタ 194"/>
        <xdr:cNvCxnSpPr/>
      </xdr:nvCxnSpPr>
      <xdr:spPr>
        <a:xfrm>
          <a:off x="1320800" y="97445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197" name="テキスト ボックス 196"/>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43543</xdr:rowOff>
    </xdr:from>
    <xdr:to>
      <xdr:col>1</xdr:col>
      <xdr:colOff>676275</xdr:colOff>
      <xdr:row>56</xdr:row>
      <xdr:rowOff>145143</xdr:rowOff>
    </xdr:to>
    <xdr:sp macro="" textlink="">
      <xdr:nvSpPr>
        <xdr:cNvPr id="198" name="フローチャート : 判断 197"/>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155320</xdr:rowOff>
    </xdr:from>
    <xdr:ext cx="762000" cy="259045"/>
    <xdr:sp macro="" textlink="">
      <xdr:nvSpPr>
        <xdr:cNvPr id="199" name="テキスト ボックス 198"/>
        <xdr:cNvSpPr txBox="1"/>
      </xdr:nvSpPr>
      <xdr:spPr>
        <a:xfrm>
          <a:off x="939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43543</xdr:rowOff>
    </xdr:from>
    <xdr:to>
      <xdr:col>7</xdr:col>
      <xdr:colOff>66675</xdr:colOff>
      <xdr:row>58</xdr:row>
      <xdr:rowOff>145143</xdr:rowOff>
    </xdr:to>
    <xdr:sp macro="" textlink="">
      <xdr:nvSpPr>
        <xdr:cNvPr id="205" name="円/楕円 204"/>
        <xdr:cNvSpPr/>
      </xdr:nvSpPr>
      <xdr:spPr>
        <a:xfrm>
          <a:off x="4775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15620</xdr:rowOff>
    </xdr:from>
    <xdr:ext cx="762000" cy="259045"/>
    <xdr:sp macro="" textlink="">
      <xdr:nvSpPr>
        <xdr:cNvPr id="206" name="扶助費該当値テキスト"/>
        <xdr:cNvSpPr txBox="1"/>
      </xdr:nvSpPr>
      <xdr:spPr>
        <a:xfrm>
          <a:off x="49149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27215</xdr:rowOff>
    </xdr:from>
    <xdr:to>
      <xdr:col>5</xdr:col>
      <xdr:colOff>600075</xdr:colOff>
      <xdr:row>58</xdr:row>
      <xdr:rowOff>128815</xdr:rowOff>
    </xdr:to>
    <xdr:sp macro="" textlink="">
      <xdr:nvSpPr>
        <xdr:cNvPr id="207" name="円/楕円 206"/>
        <xdr:cNvSpPr/>
      </xdr:nvSpPr>
      <xdr:spPr>
        <a:xfrm>
          <a:off x="3937000" y="997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113592</xdr:rowOff>
    </xdr:from>
    <xdr:ext cx="736600" cy="259045"/>
    <xdr:sp macro="" textlink="">
      <xdr:nvSpPr>
        <xdr:cNvPr id="208" name="テキスト ボックス 207"/>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133350</xdr:rowOff>
    </xdr:from>
    <xdr:to>
      <xdr:col>4</xdr:col>
      <xdr:colOff>396875</xdr:colOff>
      <xdr:row>58</xdr:row>
      <xdr:rowOff>63500</xdr:rowOff>
    </xdr:to>
    <xdr:sp macro="" textlink="">
      <xdr:nvSpPr>
        <xdr:cNvPr id="209" name="円/楕円 208"/>
        <xdr:cNvSpPr/>
      </xdr:nvSpPr>
      <xdr:spPr>
        <a:xfrm>
          <a:off x="3048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48277</xdr:rowOff>
    </xdr:from>
    <xdr:ext cx="762000" cy="259045"/>
    <xdr:sp macro="" textlink="">
      <xdr:nvSpPr>
        <xdr:cNvPr id="210" name="テキスト ボックス 209"/>
        <xdr:cNvSpPr txBox="1"/>
      </xdr:nvSpPr>
      <xdr:spPr>
        <a:xfrm>
          <a:off x="2717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100693</xdr:rowOff>
    </xdr:from>
    <xdr:to>
      <xdr:col>3</xdr:col>
      <xdr:colOff>193675</xdr:colOff>
      <xdr:row>58</xdr:row>
      <xdr:rowOff>30843</xdr:rowOff>
    </xdr:to>
    <xdr:sp macro="" textlink="">
      <xdr:nvSpPr>
        <xdr:cNvPr id="211" name="円/楕円 210"/>
        <xdr:cNvSpPr/>
      </xdr:nvSpPr>
      <xdr:spPr>
        <a:xfrm>
          <a:off x="2159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15620</xdr:rowOff>
    </xdr:from>
    <xdr:ext cx="762000" cy="259045"/>
    <xdr:sp macro="" textlink="">
      <xdr:nvSpPr>
        <xdr:cNvPr id="212" name="テキスト ボックス 211"/>
        <xdr:cNvSpPr txBox="1"/>
      </xdr:nvSpPr>
      <xdr:spPr>
        <a:xfrm>
          <a:off x="18288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92528</xdr:rowOff>
    </xdr:from>
    <xdr:to>
      <xdr:col>1</xdr:col>
      <xdr:colOff>676275</xdr:colOff>
      <xdr:row>57</xdr:row>
      <xdr:rowOff>22678</xdr:rowOff>
    </xdr:to>
    <xdr:sp macro="" textlink="">
      <xdr:nvSpPr>
        <xdr:cNvPr id="213" name="円/楕円 212"/>
        <xdr:cNvSpPr/>
      </xdr:nvSpPr>
      <xdr:spPr>
        <a:xfrm>
          <a:off x="1270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7455</xdr:rowOff>
    </xdr:from>
    <xdr:ext cx="762000" cy="259045"/>
    <xdr:sp macro="" textlink="">
      <xdr:nvSpPr>
        <xdr:cNvPr id="214" name="テキスト ボックス 213"/>
        <xdr:cNvSpPr txBox="1"/>
      </xdr:nvSpPr>
      <xdr:spPr>
        <a:xfrm>
          <a:off x="939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当該数値は一貫して類似団体平均値に比べて低い。要因は平成</a:t>
          </a:r>
          <a:r>
            <a:rPr kumimoji="1" lang="en-US" altLang="ja-JP" sz="1300">
              <a:latin typeface="ＭＳ Ｐゴシック"/>
            </a:rPr>
            <a:t>21</a:t>
          </a:r>
          <a:r>
            <a:rPr kumimoji="1" lang="ja-JP" altLang="en-US" sz="1300">
              <a:latin typeface="ＭＳ Ｐゴシック"/>
            </a:rPr>
            <a:t>年度からは、下水道事業の会計制度の移行（特別会計から公営企業会計）したことがあげられる。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107950</xdr:rowOff>
    </xdr:from>
    <xdr:to>
      <xdr:col>24</xdr:col>
      <xdr:colOff>31750</xdr:colOff>
      <xdr:row>53</xdr:row>
      <xdr:rowOff>146050</xdr:rowOff>
    </xdr:to>
    <xdr:cxnSp macro="">
      <xdr:nvCxnSpPr>
        <xdr:cNvPr id="247" name="直線コネクタ 246"/>
        <xdr:cNvCxnSpPr/>
      </xdr:nvCxnSpPr>
      <xdr:spPr>
        <a:xfrm>
          <a:off x="15671800" y="9194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8"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95250</xdr:rowOff>
    </xdr:from>
    <xdr:to>
      <xdr:col>22</xdr:col>
      <xdr:colOff>565150</xdr:colOff>
      <xdr:row>53</xdr:row>
      <xdr:rowOff>107950</xdr:rowOff>
    </xdr:to>
    <xdr:cxnSp macro="">
      <xdr:nvCxnSpPr>
        <xdr:cNvPr id="250" name="直線コネクタ 249"/>
        <xdr:cNvCxnSpPr/>
      </xdr:nvCxnSpPr>
      <xdr:spPr>
        <a:xfrm>
          <a:off x="14782800" y="9182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10177</xdr:rowOff>
    </xdr:from>
    <xdr:ext cx="736600" cy="259045"/>
    <xdr:sp macro="" textlink="">
      <xdr:nvSpPr>
        <xdr:cNvPr id="252" name="テキスト ボックス 251"/>
        <xdr:cNvSpPr txBox="1"/>
      </xdr:nvSpPr>
      <xdr:spPr>
        <a:xfrm>
          <a:off x="15290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95250</xdr:rowOff>
    </xdr:from>
    <xdr:to>
      <xdr:col>21</xdr:col>
      <xdr:colOff>361950</xdr:colOff>
      <xdr:row>53</xdr:row>
      <xdr:rowOff>107950</xdr:rowOff>
    </xdr:to>
    <xdr:cxnSp macro="">
      <xdr:nvCxnSpPr>
        <xdr:cNvPr id="253" name="直線コネクタ 252"/>
        <xdr:cNvCxnSpPr/>
      </xdr:nvCxnSpPr>
      <xdr:spPr>
        <a:xfrm flipV="1">
          <a:off x="13893800" y="9182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156227</xdr:rowOff>
    </xdr:from>
    <xdr:ext cx="762000" cy="259045"/>
    <xdr:sp macro="" textlink="">
      <xdr:nvSpPr>
        <xdr:cNvPr id="255" name="テキスト ボックス 254"/>
        <xdr:cNvSpPr txBox="1"/>
      </xdr:nvSpPr>
      <xdr:spPr>
        <a:xfrm>
          <a:off x="14401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63500</xdr:rowOff>
    </xdr:from>
    <xdr:to>
      <xdr:col>20</xdr:col>
      <xdr:colOff>158750</xdr:colOff>
      <xdr:row>53</xdr:row>
      <xdr:rowOff>107950</xdr:rowOff>
    </xdr:to>
    <xdr:cxnSp macro="">
      <xdr:nvCxnSpPr>
        <xdr:cNvPr id="256" name="直線コネクタ 255"/>
        <xdr:cNvCxnSpPr/>
      </xdr:nvCxnSpPr>
      <xdr:spPr>
        <a:xfrm>
          <a:off x="13004800" y="89789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58" name="テキスト ボックス 257"/>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59" name="フローチャート : 判断 258"/>
        <xdr:cNvSpPr/>
      </xdr:nvSpPr>
      <xdr:spPr>
        <a:xfrm>
          <a:off x="12954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124477</xdr:rowOff>
    </xdr:from>
    <xdr:ext cx="762000" cy="259045"/>
    <xdr:sp macro="" textlink="">
      <xdr:nvSpPr>
        <xdr:cNvPr id="260" name="テキスト ボックス 259"/>
        <xdr:cNvSpPr txBox="1"/>
      </xdr:nvSpPr>
      <xdr:spPr>
        <a:xfrm>
          <a:off x="12623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53</xdr:row>
      <xdr:rowOff>95250</xdr:rowOff>
    </xdr:from>
    <xdr:to>
      <xdr:col>24</xdr:col>
      <xdr:colOff>82550</xdr:colOff>
      <xdr:row>54</xdr:row>
      <xdr:rowOff>25400</xdr:rowOff>
    </xdr:to>
    <xdr:sp macro="" textlink="">
      <xdr:nvSpPr>
        <xdr:cNvPr id="266" name="円/楕円 265"/>
        <xdr:cNvSpPr/>
      </xdr:nvSpPr>
      <xdr:spPr>
        <a:xfrm>
          <a:off x="16459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111777</xdr:rowOff>
    </xdr:from>
    <xdr:ext cx="762000" cy="259045"/>
    <xdr:sp macro="" textlink="">
      <xdr:nvSpPr>
        <xdr:cNvPr id="267" name="その他該当値テキスト"/>
        <xdr:cNvSpPr txBox="1"/>
      </xdr:nvSpPr>
      <xdr:spPr>
        <a:xfrm>
          <a:off x="16598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57150</xdr:rowOff>
    </xdr:from>
    <xdr:to>
      <xdr:col>22</xdr:col>
      <xdr:colOff>615950</xdr:colOff>
      <xdr:row>53</xdr:row>
      <xdr:rowOff>158750</xdr:rowOff>
    </xdr:to>
    <xdr:sp macro="" textlink="">
      <xdr:nvSpPr>
        <xdr:cNvPr id="268" name="円/楕円 267"/>
        <xdr:cNvSpPr/>
      </xdr:nvSpPr>
      <xdr:spPr>
        <a:xfrm>
          <a:off x="15621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168927</xdr:rowOff>
    </xdr:from>
    <xdr:ext cx="736600" cy="259045"/>
    <xdr:sp macro="" textlink="">
      <xdr:nvSpPr>
        <xdr:cNvPr id="269" name="テキスト ボックス 268"/>
        <xdr:cNvSpPr txBox="1"/>
      </xdr:nvSpPr>
      <xdr:spPr>
        <a:xfrm>
          <a:off x="15290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44450</xdr:rowOff>
    </xdr:from>
    <xdr:to>
      <xdr:col>21</xdr:col>
      <xdr:colOff>412750</xdr:colOff>
      <xdr:row>53</xdr:row>
      <xdr:rowOff>146050</xdr:rowOff>
    </xdr:to>
    <xdr:sp macro="" textlink="">
      <xdr:nvSpPr>
        <xdr:cNvPr id="270" name="円/楕円 269"/>
        <xdr:cNvSpPr/>
      </xdr:nvSpPr>
      <xdr:spPr>
        <a:xfrm>
          <a:off x="14732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156227</xdr:rowOff>
    </xdr:from>
    <xdr:ext cx="762000" cy="259045"/>
    <xdr:sp macro="" textlink="">
      <xdr:nvSpPr>
        <xdr:cNvPr id="271" name="テキスト ボックス 270"/>
        <xdr:cNvSpPr txBox="1"/>
      </xdr:nvSpPr>
      <xdr:spPr>
        <a:xfrm>
          <a:off x="144018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57150</xdr:rowOff>
    </xdr:from>
    <xdr:to>
      <xdr:col>20</xdr:col>
      <xdr:colOff>209550</xdr:colOff>
      <xdr:row>53</xdr:row>
      <xdr:rowOff>158750</xdr:rowOff>
    </xdr:to>
    <xdr:sp macro="" textlink="">
      <xdr:nvSpPr>
        <xdr:cNvPr id="272" name="円/楕円 271"/>
        <xdr:cNvSpPr/>
      </xdr:nvSpPr>
      <xdr:spPr>
        <a:xfrm>
          <a:off x="13843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168927</xdr:rowOff>
    </xdr:from>
    <xdr:ext cx="762000" cy="259045"/>
    <xdr:sp macro="" textlink="">
      <xdr:nvSpPr>
        <xdr:cNvPr id="273" name="テキスト ボックス 272"/>
        <xdr:cNvSpPr txBox="1"/>
      </xdr:nvSpPr>
      <xdr:spPr>
        <a:xfrm>
          <a:off x="13512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12700</xdr:rowOff>
    </xdr:from>
    <xdr:to>
      <xdr:col>19</xdr:col>
      <xdr:colOff>6350</xdr:colOff>
      <xdr:row>52</xdr:row>
      <xdr:rowOff>114300</xdr:rowOff>
    </xdr:to>
    <xdr:sp macro="" textlink="">
      <xdr:nvSpPr>
        <xdr:cNvPr id="274" name="円/楕円 273"/>
        <xdr:cNvSpPr/>
      </xdr:nvSpPr>
      <xdr:spPr>
        <a:xfrm>
          <a:off x="12954000" y="892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50</xdr:row>
      <xdr:rowOff>124477</xdr:rowOff>
    </xdr:from>
    <xdr:ext cx="762000" cy="259045"/>
    <xdr:sp macro="" textlink="">
      <xdr:nvSpPr>
        <xdr:cNvPr id="275" name="テキスト ボックス 274"/>
        <xdr:cNvSpPr txBox="1"/>
      </xdr:nvSpPr>
      <xdr:spPr>
        <a:xfrm>
          <a:off x="12623800" y="869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当該数値は一貫して類似団体平均値に比べて高い。要因は、ごみ処理業務等を一部事務組合で行っていること、下水道事業を公営企業で行っていることがあげられる。</a:t>
          </a:r>
          <a:endParaRPr kumimoji="1" lang="en-US" altLang="ja-JP" sz="1300">
            <a:latin typeface="ＭＳ Ｐゴシック"/>
          </a:endParaRPr>
        </a:p>
        <a:p>
          <a:r>
            <a:rPr kumimoji="1" lang="ja-JP" altLang="en-US" sz="1300">
              <a:latin typeface="ＭＳ Ｐゴシック"/>
            </a:rPr>
            <a:t>なお、平成</a:t>
          </a:r>
          <a:r>
            <a:rPr kumimoji="1" lang="en-US" altLang="ja-JP" sz="1300">
              <a:latin typeface="ＭＳ Ｐゴシック"/>
            </a:rPr>
            <a:t>25</a:t>
          </a:r>
          <a:r>
            <a:rPr kumimoji="1" lang="ja-JP" altLang="en-US" sz="1300">
              <a:latin typeface="ＭＳ Ｐゴシック"/>
            </a:rPr>
            <a:t>年度決算においては土地開発公社以外２団体のいわゆる第３セクターを解散したことによる関係補助金の削減により当該数値が改善している。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7257</xdr:rowOff>
    </xdr:from>
    <xdr:to>
      <xdr:col>24</xdr:col>
      <xdr:colOff>31750</xdr:colOff>
      <xdr:row>38</xdr:row>
      <xdr:rowOff>29028</xdr:rowOff>
    </xdr:to>
    <xdr:cxnSp macro="">
      <xdr:nvCxnSpPr>
        <xdr:cNvPr id="310" name="直線コネクタ 309"/>
        <xdr:cNvCxnSpPr/>
      </xdr:nvCxnSpPr>
      <xdr:spPr>
        <a:xfrm flipV="1">
          <a:off x="15671800" y="6522357"/>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149877</xdr:rowOff>
    </xdr:from>
    <xdr:ext cx="762000" cy="259045"/>
    <xdr:sp macro="" textlink="">
      <xdr:nvSpPr>
        <xdr:cNvPr id="311" name="補助費等平均値テキスト"/>
        <xdr:cNvSpPr txBox="1"/>
      </xdr:nvSpPr>
      <xdr:spPr>
        <a:xfrm>
          <a:off x="16598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29028</xdr:rowOff>
    </xdr:from>
    <xdr:to>
      <xdr:col>22</xdr:col>
      <xdr:colOff>565150</xdr:colOff>
      <xdr:row>39</xdr:row>
      <xdr:rowOff>20865</xdr:rowOff>
    </xdr:to>
    <xdr:cxnSp macro="">
      <xdr:nvCxnSpPr>
        <xdr:cNvPr id="313" name="直線コネクタ 312"/>
        <xdr:cNvCxnSpPr/>
      </xdr:nvCxnSpPr>
      <xdr:spPr>
        <a:xfrm flipV="1">
          <a:off x="14782800" y="6544128"/>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95449</xdr:rowOff>
    </xdr:from>
    <xdr:ext cx="736600" cy="259045"/>
    <xdr:sp macro="" textlink="">
      <xdr:nvSpPr>
        <xdr:cNvPr id="315" name="テキスト ボックス 314"/>
        <xdr:cNvSpPr txBox="1"/>
      </xdr:nvSpPr>
      <xdr:spPr>
        <a:xfrm>
          <a:off x="15290800" y="592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20865</xdr:rowOff>
    </xdr:from>
    <xdr:to>
      <xdr:col>21</xdr:col>
      <xdr:colOff>361950</xdr:colOff>
      <xdr:row>40</xdr:row>
      <xdr:rowOff>12700</xdr:rowOff>
    </xdr:to>
    <xdr:cxnSp macro="">
      <xdr:nvCxnSpPr>
        <xdr:cNvPr id="316" name="直線コネクタ 315"/>
        <xdr:cNvCxnSpPr/>
      </xdr:nvCxnSpPr>
      <xdr:spPr>
        <a:xfrm flipV="1">
          <a:off x="13893800" y="6707415"/>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95449</xdr:rowOff>
    </xdr:from>
    <xdr:ext cx="762000" cy="259045"/>
    <xdr:sp macro="" textlink="">
      <xdr:nvSpPr>
        <xdr:cNvPr id="318" name="テキスト ボックス 317"/>
        <xdr:cNvSpPr txBox="1"/>
      </xdr:nvSpPr>
      <xdr:spPr>
        <a:xfrm>
          <a:off x="14401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20865</xdr:rowOff>
    </xdr:from>
    <xdr:to>
      <xdr:col>20</xdr:col>
      <xdr:colOff>158750</xdr:colOff>
      <xdr:row>40</xdr:row>
      <xdr:rowOff>12700</xdr:rowOff>
    </xdr:to>
    <xdr:cxnSp macro="">
      <xdr:nvCxnSpPr>
        <xdr:cNvPr id="319" name="直線コネクタ 318"/>
        <xdr:cNvCxnSpPr/>
      </xdr:nvCxnSpPr>
      <xdr:spPr>
        <a:xfrm>
          <a:off x="13004800" y="6707415"/>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62791</xdr:rowOff>
    </xdr:from>
    <xdr:ext cx="762000" cy="259045"/>
    <xdr:sp macro="" textlink="">
      <xdr:nvSpPr>
        <xdr:cNvPr id="321" name="テキスト ボックス 320"/>
        <xdr:cNvSpPr txBox="1"/>
      </xdr:nvSpPr>
      <xdr:spPr>
        <a:xfrm>
          <a:off x="13512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16328</xdr:rowOff>
    </xdr:from>
    <xdr:to>
      <xdr:col>19</xdr:col>
      <xdr:colOff>6350</xdr:colOff>
      <xdr:row>36</xdr:row>
      <xdr:rowOff>117928</xdr:rowOff>
    </xdr:to>
    <xdr:sp macro="" textlink="">
      <xdr:nvSpPr>
        <xdr:cNvPr id="322" name="フローチャート : 判断 321"/>
        <xdr:cNvSpPr/>
      </xdr:nvSpPr>
      <xdr:spPr>
        <a:xfrm>
          <a:off x="12954000" y="618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128105</xdr:rowOff>
    </xdr:from>
    <xdr:ext cx="762000" cy="259045"/>
    <xdr:sp macro="" textlink="">
      <xdr:nvSpPr>
        <xdr:cNvPr id="323" name="テキスト ボックス 322"/>
        <xdr:cNvSpPr txBox="1"/>
      </xdr:nvSpPr>
      <xdr:spPr>
        <a:xfrm>
          <a:off x="12623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127907</xdr:rowOff>
    </xdr:from>
    <xdr:to>
      <xdr:col>24</xdr:col>
      <xdr:colOff>82550</xdr:colOff>
      <xdr:row>38</xdr:row>
      <xdr:rowOff>58057</xdr:rowOff>
    </xdr:to>
    <xdr:sp macro="" textlink="">
      <xdr:nvSpPr>
        <xdr:cNvPr id="329" name="円/楕円 328"/>
        <xdr:cNvSpPr/>
      </xdr:nvSpPr>
      <xdr:spPr>
        <a:xfrm>
          <a:off x="164592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99984</xdr:rowOff>
    </xdr:from>
    <xdr:ext cx="762000" cy="259045"/>
    <xdr:sp macro="" textlink="">
      <xdr:nvSpPr>
        <xdr:cNvPr id="330" name="補助費等該当値テキスト"/>
        <xdr:cNvSpPr txBox="1"/>
      </xdr:nvSpPr>
      <xdr:spPr>
        <a:xfrm>
          <a:off x="16598900" y="644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149678</xdr:rowOff>
    </xdr:from>
    <xdr:to>
      <xdr:col>22</xdr:col>
      <xdr:colOff>615950</xdr:colOff>
      <xdr:row>38</xdr:row>
      <xdr:rowOff>79828</xdr:rowOff>
    </xdr:to>
    <xdr:sp macro="" textlink="">
      <xdr:nvSpPr>
        <xdr:cNvPr id="331" name="円/楕円 330"/>
        <xdr:cNvSpPr/>
      </xdr:nvSpPr>
      <xdr:spPr>
        <a:xfrm>
          <a:off x="15621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64605</xdr:rowOff>
    </xdr:from>
    <xdr:ext cx="736600" cy="259045"/>
    <xdr:sp macro="" textlink="">
      <xdr:nvSpPr>
        <xdr:cNvPr id="332" name="テキスト ボックス 331"/>
        <xdr:cNvSpPr txBox="1"/>
      </xdr:nvSpPr>
      <xdr:spPr>
        <a:xfrm>
          <a:off x="15290800" y="657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141515</xdr:rowOff>
    </xdr:from>
    <xdr:to>
      <xdr:col>21</xdr:col>
      <xdr:colOff>412750</xdr:colOff>
      <xdr:row>39</xdr:row>
      <xdr:rowOff>71665</xdr:rowOff>
    </xdr:to>
    <xdr:sp macro="" textlink="">
      <xdr:nvSpPr>
        <xdr:cNvPr id="333" name="円/楕円 332"/>
        <xdr:cNvSpPr/>
      </xdr:nvSpPr>
      <xdr:spPr>
        <a:xfrm>
          <a:off x="14732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56442</xdr:rowOff>
    </xdr:from>
    <xdr:ext cx="762000" cy="259045"/>
    <xdr:sp macro="" textlink="">
      <xdr:nvSpPr>
        <xdr:cNvPr id="334" name="テキスト ボックス 333"/>
        <xdr:cNvSpPr txBox="1"/>
      </xdr:nvSpPr>
      <xdr:spPr>
        <a:xfrm>
          <a:off x="14401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133350</xdr:rowOff>
    </xdr:from>
    <xdr:to>
      <xdr:col>20</xdr:col>
      <xdr:colOff>209550</xdr:colOff>
      <xdr:row>40</xdr:row>
      <xdr:rowOff>63500</xdr:rowOff>
    </xdr:to>
    <xdr:sp macro="" textlink="">
      <xdr:nvSpPr>
        <xdr:cNvPr id="335" name="円/楕円 334"/>
        <xdr:cNvSpPr/>
      </xdr:nvSpPr>
      <xdr:spPr>
        <a:xfrm>
          <a:off x="13843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48277</xdr:rowOff>
    </xdr:from>
    <xdr:ext cx="762000" cy="259045"/>
    <xdr:sp macro="" textlink="">
      <xdr:nvSpPr>
        <xdr:cNvPr id="336" name="テキスト ボックス 335"/>
        <xdr:cNvSpPr txBox="1"/>
      </xdr:nvSpPr>
      <xdr:spPr>
        <a:xfrm>
          <a:off x="13512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141515</xdr:rowOff>
    </xdr:from>
    <xdr:to>
      <xdr:col>19</xdr:col>
      <xdr:colOff>6350</xdr:colOff>
      <xdr:row>39</xdr:row>
      <xdr:rowOff>71665</xdr:rowOff>
    </xdr:to>
    <xdr:sp macro="" textlink="">
      <xdr:nvSpPr>
        <xdr:cNvPr id="337" name="円/楕円 336"/>
        <xdr:cNvSpPr/>
      </xdr:nvSpPr>
      <xdr:spPr>
        <a:xfrm>
          <a:off x="12954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56442</xdr:rowOff>
    </xdr:from>
    <xdr:ext cx="762000" cy="259045"/>
    <xdr:sp macro="" textlink="">
      <xdr:nvSpPr>
        <xdr:cNvPr id="338" name="テキスト ボックス 337"/>
        <xdr:cNvSpPr txBox="1"/>
      </xdr:nvSpPr>
      <xdr:spPr>
        <a:xfrm>
          <a:off x="12623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これまで、阪神淡路大震災の災害復旧事業債の償還の影響から類似団体内順位は低位であったが、償還が進捗するにつれて改善している。しかし、公債費自体は臨時財政対策債に係る元利償還金の増加により横ばいとなっていることには留意する必要がある。</a:t>
          </a:r>
          <a:endParaRPr kumimoji="1" lang="en-US" altLang="ja-JP" sz="1200">
            <a:latin typeface="ＭＳ Ｐゴシック"/>
          </a:endParaRPr>
        </a:p>
        <a:p>
          <a:r>
            <a:rPr kumimoji="1" lang="ja-JP" altLang="en-US" sz="1200">
              <a:latin typeface="ＭＳ Ｐゴシック"/>
            </a:rPr>
            <a:t>なお、平成</a:t>
          </a:r>
          <a:r>
            <a:rPr kumimoji="1" lang="en-US" altLang="ja-JP" sz="1200">
              <a:latin typeface="ＭＳ Ｐゴシック"/>
            </a:rPr>
            <a:t>23</a:t>
          </a:r>
          <a:r>
            <a:rPr kumimoji="1" lang="ja-JP" altLang="en-US" sz="1200">
              <a:latin typeface="ＭＳ Ｐゴシック"/>
            </a:rPr>
            <a:t>年度まで類似団体平均値に近づきつつあった当該数値が、平成</a:t>
          </a:r>
          <a:r>
            <a:rPr kumimoji="1" lang="en-US" altLang="ja-JP" sz="1200">
              <a:latin typeface="ＭＳ Ｐゴシック"/>
            </a:rPr>
            <a:t>24</a:t>
          </a:r>
          <a:r>
            <a:rPr kumimoji="1" lang="ja-JP" altLang="en-US" sz="1200">
              <a:latin typeface="ＭＳ Ｐゴシック"/>
            </a:rPr>
            <a:t>年度以降かい離する状態が続いている。これは</a:t>
          </a:r>
          <a:r>
            <a:rPr kumimoji="1" lang="en-US" altLang="ja-JP" sz="1200">
              <a:latin typeface="ＭＳ Ｐゴシック"/>
            </a:rPr>
            <a:t>3</a:t>
          </a:r>
          <a:r>
            <a:rPr kumimoji="1" lang="ja-JP" altLang="en-US" sz="1200">
              <a:latin typeface="ＭＳ Ｐゴシック"/>
            </a:rPr>
            <a:t>年連続でテールヘビー返済（バルーン返済）を行ったことによる一時的なものである。</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138430</xdr:rowOff>
    </xdr:from>
    <xdr:to>
      <xdr:col>7</xdr:col>
      <xdr:colOff>15875</xdr:colOff>
      <xdr:row>77</xdr:row>
      <xdr:rowOff>121286</xdr:rowOff>
    </xdr:to>
    <xdr:cxnSp macro="">
      <xdr:nvCxnSpPr>
        <xdr:cNvPr id="367" name="直線コネクタ 366"/>
        <xdr:cNvCxnSpPr/>
      </xdr:nvCxnSpPr>
      <xdr:spPr>
        <a:xfrm>
          <a:off x="3987800" y="13168630"/>
          <a:ext cx="838200" cy="15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98442</xdr:rowOff>
    </xdr:from>
    <xdr:ext cx="762000" cy="259045"/>
    <xdr:sp macro="" textlink="">
      <xdr:nvSpPr>
        <xdr:cNvPr id="368" name="公債費平均値テキスト"/>
        <xdr:cNvSpPr txBox="1"/>
      </xdr:nvSpPr>
      <xdr:spPr>
        <a:xfrm>
          <a:off x="4914900" y="1278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138430</xdr:rowOff>
    </xdr:from>
    <xdr:to>
      <xdr:col>5</xdr:col>
      <xdr:colOff>549275</xdr:colOff>
      <xdr:row>77</xdr:row>
      <xdr:rowOff>104139</xdr:rowOff>
    </xdr:to>
    <xdr:cxnSp macro="">
      <xdr:nvCxnSpPr>
        <xdr:cNvPr id="370" name="直線コネクタ 369"/>
        <xdr:cNvCxnSpPr/>
      </xdr:nvCxnSpPr>
      <xdr:spPr>
        <a:xfrm flipV="1">
          <a:off x="3098800" y="1316863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39387</xdr:rowOff>
    </xdr:from>
    <xdr:ext cx="736600" cy="259045"/>
    <xdr:sp macro="" textlink="">
      <xdr:nvSpPr>
        <xdr:cNvPr id="372" name="テキスト ボックス 371"/>
        <xdr:cNvSpPr txBox="1"/>
      </xdr:nvSpPr>
      <xdr:spPr>
        <a:xfrm>
          <a:off x="3606800" y="12726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92711</xdr:rowOff>
    </xdr:from>
    <xdr:to>
      <xdr:col>4</xdr:col>
      <xdr:colOff>346075</xdr:colOff>
      <xdr:row>77</xdr:row>
      <xdr:rowOff>104139</xdr:rowOff>
    </xdr:to>
    <xdr:cxnSp macro="">
      <xdr:nvCxnSpPr>
        <xdr:cNvPr id="373" name="直線コネクタ 372"/>
        <xdr:cNvCxnSpPr/>
      </xdr:nvCxnSpPr>
      <xdr:spPr>
        <a:xfrm>
          <a:off x="2209800" y="13122911"/>
          <a:ext cx="889000" cy="182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5" name="テキスト ボックス 374"/>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115570</xdr:rowOff>
    </xdr:from>
    <xdr:to>
      <xdr:col>3</xdr:col>
      <xdr:colOff>142875</xdr:colOff>
      <xdr:row>76</xdr:row>
      <xdr:rowOff>92711</xdr:rowOff>
    </xdr:to>
    <xdr:cxnSp macro="">
      <xdr:nvCxnSpPr>
        <xdr:cNvPr id="376" name="直線コネクタ 375"/>
        <xdr:cNvCxnSpPr/>
      </xdr:nvCxnSpPr>
      <xdr:spPr>
        <a:xfrm>
          <a:off x="1320800" y="12974320"/>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8" name="テキスト ボックス 377"/>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167640</xdr:rowOff>
    </xdr:from>
    <xdr:to>
      <xdr:col>1</xdr:col>
      <xdr:colOff>676275</xdr:colOff>
      <xdr:row>75</xdr:row>
      <xdr:rowOff>97790</xdr:rowOff>
    </xdr:to>
    <xdr:sp macro="" textlink="">
      <xdr:nvSpPr>
        <xdr:cNvPr id="379" name="フローチャート : 判断 378"/>
        <xdr:cNvSpPr/>
      </xdr:nvSpPr>
      <xdr:spPr>
        <a:xfrm>
          <a:off x="1270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107967</xdr:rowOff>
    </xdr:from>
    <xdr:ext cx="762000" cy="259045"/>
    <xdr:sp macro="" textlink="">
      <xdr:nvSpPr>
        <xdr:cNvPr id="380" name="テキスト ボックス 379"/>
        <xdr:cNvSpPr txBox="1"/>
      </xdr:nvSpPr>
      <xdr:spPr>
        <a:xfrm>
          <a:off x="939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70486</xdr:rowOff>
    </xdr:from>
    <xdr:to>
      <xdr:col>7</xdr:col>
      <xdr:colOff>66675</xdr:colOff>
      <xdr:row>78</xdr:row>
      <xdr:rowOff>636</xdr:rowOff>
    </xdr:to>
    <xdr:sp macro="" textlink="">
      <xdr:nvSpPr>
        <xdr:cNvPr id="386" name="円/楕円 385"/>
        <xdr:cNvSpPr/>
      </xdr:nvSpPr>
      <xdr:spPr>
        <a:xfrm>
          <a:off x="4775200" y="1327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42563</xdr:rowOff>
    </xdr:from>
    <xdr:ext cx="762000" cy="259045"/>
    <xdr:sp macro="" textlink="">
      <xdr:nvSpPr>
        <xdr:cNvPr id="387" name="公債費該当値テキスト"/>
        <xdr:cNvSpPr txBox="1"/>
      </xdr:nvSpPr>
      <xdr:spPr>
        <a:xfrm>
          <a:off x="4914900" y="1324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87630</xdr:rowOff>
    </xdr:from>
    <xdr:to>
      <xdr:col>5</xdr:col>
      <xdr:colOff>600075</xdr:colOff>
      <xdr:row>77</xdr:row>
      <xdr:rowOff>17780</xdr:rowOff>
    </xdr:to>
    <xdr:sp macro="" textlink="">
      <xdr:nvSpPr>
        <xdr:cNvPr id="388" name="円/楕円 387"/>
        <xdr:cNvSpPr/>
      </xdr:nvSpPr>
      <xdr:spPr>
        <a:xfrm>
          <a:off x="3937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89" name="テキスト ボックス 388"/>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53339</xdr:rowOff>
    </xdr:from>
    <xdr:to>
      <xdr:col>4</xdr:col>
      <xdr:colOff>396875</xdr:colOff>
      <xdr:row>77</xdr:row>
      <xdr:rowOff>154939</xdr:rowOff>
    </xdr:to>
    <xdr:sp macro="" textlink="">
      <xdr:nvSpPr>
        <xdr:cNvPr id="390" name="円/楕円 389"/>
        <xdr:cNvSpPr/>
      </xdr:nvSpPr>
      <xdr:spPr>
        <a:xfrm>
          <a:off x="3048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139716</xdr:rowOff>
    </xdr:from>
    <xdr:ext cx="762000" cy="259045"/>
    <xdr:sp macro="" textlink="">
      <xdr:nvSpPr>
        <xdr:cNvPr id="391" name="テキスト ボックス 390"/>
        <xdr:cNvSpPr txBox="1"/>
      </xdr:nvSpPr>
      <xdr:spPr>
        <a:xfrm>
          <a:off x="2717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41911</xdr:rowOff>
    </xdr:from>
    <xdr:to>
      <xdr:col>3</xdr:col>
      <xdr:colOff>193675</xdr:colOff>
      <xdr:row>76</xdr:row>
      <xdr:rowOff>143511</xdr:rowOff>
    </xdr:to>
    <xdr:sp macro="" textlink="">
      <xdr:nvSpPr>
        <xdr:cNvPr id="392" name="円/楕円 391"/>
        <xdr:cNvSpPr/>
      </xdr:nvSpPr>
      <xdr:spPr>
        <a:xfrm>
          <a:off x="2159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128288</xdr:rowOff>
    </xdr:from>
    <xdr:ext cx="762000" cy="259045"/>
    <xdr:sp macro="" textlink="">
      <xdr:nvSpPr>
        <xdr:cNvPr id="393" name="テキスト ボックス 392"/>
        <xdr:cNvSpPr txBox="1"/>
      </xdr:nvSpPr>
      <xdr:spPr>
        <a:xfrm>
          <a:off x="1828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64770</xdr:rowOff>
    </xdr:from>
    <xdr:to>
      <xdr:col>1</xdr:col>
      <xdr:colOff>676275</xdr:colOff>
      <xdr:row>75</xdr:row>
      <xdr:rowOff>166370</xdr:rowOff>
    </xdr:to>
    <xdr:sp macro="" textlink="">
      <xdr:nvSpPr>
        <xdr:cNvPr id="394" name="円/楕円 393"/>
        <xdr:cNvSpPr/>
      </xdr:nvSpPr>
      <xdr:spPr>
        <a:xfrm>
          <a:off x="1270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151147</xdr:rowOff>
    </xdr:from>
    <xdr:ext cx="762000" cy="259045"/>
    <xdr:sp macro="" textlink="">
      <xdr:nvSpPr>
        <xdr:cNvPr id="395" name="テキスト ボックス 394"/>
        <xdr:cNvSpPr txBox="1"/>
      </xdr:nvSpPr>
      <xdr:spPr>
        <a:xfrm>
          <a:off x="9398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人件費の削減、扶助費の増加、公債費の抑制など、個々の経費の増減が結果として全体の均衡を保っている状況にある。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22</a:t>
          </a:r>
          <a:r>
            <a:rPr kumimoji="1" lang="ja-JP" altLang="en-US" sz="1300">
              <a:latin typeface="ＭＳ Ｐゴシック"/>
            </a:rPr>
            <a:t>年度は市内法人の合併に伴う市税収入の増の影響から全体的に比率が低下し、平成</a:t>
          </a:r>
          <a:r>
            <a:rPr kumimoji="1" lang="en-US" altLang="ja-JP" sz="1300">
              <a:latin typeface="ＭＳ Ｐゴシック"/>
            </a:rPr>
            <a:t>23</a:t>
          </a:r>
          <a:r>
            <a:rPr kumimoji="1" lang="ja-JP" altLang="en-US" sz="1300">
              <a:latin typeface="ＭＳ Ｐゴシック"/>
            </a:rPr>
            <a:t>年度はその反動から比率がやや高くなっているなど一時的な数字の増減があるものの、それを除けばほぼ横ばいの状況が続いている。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10413</xdr:rowOff>
    </xdr:from>
    <xdr:to>
      <xdr:col>24</xdr:col>
      <xdr:colOff>31750</xdr:colOff>
      <xdr:row>77</xdr:row>
      <xdr:rowOff>156718</xdr:rowOff>
    </xdr:to>
    <xdr:cxnSp macro="">
      <xdr:nvCxnSpPr>
        <xdr:cNvPr id="426" name="直線コネクタ 425"/>
        <xdr:cNvCxnSpPr/>
      </xdr:nvCxnSpPr>
      <xdr:spPr>
        <a:xfrm flipV="1">
          <a:off x="15671800" y="13212063"/>
          <a:ext cx="838200" cy="14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36847</xdr:rowOff>
    </xdr:from>
    <xdr:ext cx="762000" cy="259045"/>
    <xdr:sp macro="" textlink="">
      <xdr:nvSpPr>
        <xdr:cNvPr id="427" name="公債費以外平均値テキスト"/>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129287</xdr:rowOff>
    </xdr:from>
    <xdr:to>
      <xdr:col>22</xdr:col>
      <xdr:colOff>565150</xdr:colOff>
      <xdr:row>77</xdr:row>
      <xdr:rowOff>156718</xdr:rowOff>
    </xdr:to>
    <xdr:cxnSp macro="">
      <xdr:nvCxnSpPr>
        <xdr:cNvPr id="429" name="直線コネクタ 428"/>
        <xdr:cNvCxnSpPr/>
      </xdr:nvCxnSpPr>
      <xdr:spPr>
        <a:xfrm>
          <a:off x="14782800" y="13330937"/>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31" name="テキスト ボックス 430"/>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129287</xdr:rowOff>
    </xdr:from>
    <xdr:to>
      <xdr:col>21</xdr:col>
      <xdr:colOff>361950</xdr:colOff>
      <xdr:row>79</xdr:row>
      <xdr:rowOff>65278</xdr:rowOff>
    </xdr:to>
    <xdr:cxnSp macro="">
      <xdr:nvCxnSpPr>
        <xdr:cNvPr id="432" name="直線コネクタ 431"/>
        <xdr:cNvCxnSpPr/>
      </xdr:nvCxnSpPr>
      <xdr:spPr>
        <a:xfrm flipV="1">
          <a:off x="13893800" y="13330937"/>
          <a:ext cx="889000" cy="278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4" name="テキスト ボックス 433"/>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xdr:rowOff>
    </xdr:from>
    <xdr:to>
      <xdr:col>20</xdr:col>
      <xdr:colOff>158750</xdr:colOff>
      <xdr:row>79</xdr:row>
      <xdr:rowOff>65278</xdr:rowOff>
    </xdr:to>
    <xdr:cxnSp macro="">
      <xdr:nvCxnSpPr>
        <xdr:cNvPr id="435" name="直線コネクタ 434"/>
        <xdr:cNvCxnSpPr/>
      </xdr:nvCxnSpPr>
      <xdr:spPr>
        <a:xfrm>
          <a:off x="13004800" y="13202920"/>
          <a:ext cx="889000" cy="406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85107</xdr:rowOff>
    </xdr:from>
    <xdr:ext cx="762000" cy="259045"/>
    <xdr:sp macro="" textlink="">
      <xdr:nvSpPr>
        <xdr:cNvPr id="437" name="テキスト ボックス 436"/>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96774</xdr:rowOff>
    </xdr:from>
    <xdr:to>
      <xdr:col>19</xdr:col>
      <xdr:colOff>6350</xdr:colOff>
      <xdr:row>78</xdr:row>
      <xdr:rowOff>26924</xdr:rowOff>
    </xdr:to>
    <xdr:sp macro="" textlink="">
      <xdr:nvSpPr>
        <xdr:cNvPr id="438" name="フローチャート : 判断 437"/>
        <xdr:cNvSpPr/>
      </xdr:nvSpPr>
      <xdr:spPr>
        <a:xfrm>
          <a:off x="12954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11701</xdr:rowOff>
    </xdr:from>
    <xdr:ext cx="762000" cy="259045"/>
    <xdr:sp macro="" textlink="">
      <xdr:nvSpPr>
        <xdr:cNvPr id="439" name="テキスト ボックス 438"/>
        <xdr:cNvSpPr txBox="1"/>
      </xdr:nvSpPr>
      <xdr:spPr>
        <a:xfrm>
          <a:off x="12623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45" name="円/楕円 444"/>
        <xdr:cNvSpPr/>
      </xdr:nvSpPr>
      <xdr:spPr>
        <a:xfrm>
          <a:off x="164592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147590</xdr:rowOff>
    </xdr:from>
    <xdr:ext cx="762000" cy="259045"/>
    <xdr:sp macro="" textlink="">
      <xdr:nvSpPr>
        <xdr:cNvPr id="446" name="公債費以外該当値テキスト"/>
        <xdr:cNvSpPr txBox="1"/>
      </xdr:nvSpPr>
      <xdr:spPr>
        <a:xfrm>
          <a:off x="16598900" y="130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105918</xdr:rowOff>
    </xdr:from>
    <xdr:to>
      <xdr:col>22</xdr:col>
      <xdr:colOff>615950</xdr:colOff>
      <xdr:row>78</xdr:row>
      <xdr:rowOff>36068</xdr:rowOff>
    </xdr:to>
    <xdr:sp macro="" textlink="">
      <xdr:nvSpPr>
        <xdr:cNvPr id="447" name="円/楕円 446"/>
        <xdr:cNvSpPr/>
      </xdr:nvSpPr>
      <xdr:spPr>
        <a:xfrm>
          <a:off x="15621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20845</xdr:rowOff>
    </xdr:from>
    <xdr:ext cx="736600" cy="259045"/>
    <xdr:sp macro="" textlink="">
      <xdr:nvSpPr>
        <xdr:cNvPr id="448" name="テキスト ボックス 447"/>
        <xdr:cNvSpPr txBox="1"/>
      </xdr:nvSpPr>
      <xdr:spPr>
        <a:xfrm>
          <a:off x="15290800" y="13393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78487</xdr:rowOff>
    </xdr:from>
    <xdr:to>
      <xdr:col>21</xdr:col>
      <xdr:colOff>412750</xdr:colOff>
      <xdr:row>78</xdr:row>
      <xdr:rowOff>8637</xdr:rowOff>
    </xdr:to>
    <xdr:sp macro="" textlink="">
      <xdr:nvSpPr>
        <xdr:cNvPr id="449" name="円/楕円 448"/>
        <xdr:cNvSpPr/>
      </xdr:nvSpPr>
      <xdr:spPr>
        <a:xfrm>
          <a:off x="14732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164864</xdr:rowOff>
    </xdr:from>
    <xdr:ext cx="762000" cy="259045"/>
    <xdr:sp macro="" textlink="">
      <xdr:nvSpPr>
        <xdr:cNvPr id="450" name="テキスト ボックス 449"/>
        <xdr:cNvSpPr txBox="1"/>
      </xdr:nvSpPr>
      <xdr:spPr>
        <a:xfrm>
          <a:off x="144018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14478</xdr:rowOff>
    </xdr:from>
    <xdr:to>
      <xdr:col>20</xdr:col>
      <xdr:colOff>209550</xdr:colOff>
      <xdr:row>79</xdr:row>
      <xdr:rowOff>116078</xdr:rowOff>
    </xdr:to>
    <xdr:sp macro="" textlink="">
      <xdr:nvSpPr>
        <xdr:cNvPr id="451" name="円/楕円 450"/>
        <xdr:cNvSpPr/>
      </xdr:nvSpPr>
      <xdr:spPr>
        <a:xfrm>
          <a:off x="13843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100855</xdr:rowOff>
    </xdr:from>
    <xdr:ext cx="762000" cy="259045"/>
    <xdr:sp macro="" textlink="">
      <xdr:nvSpPr>
        <xdr:cNvPr id="452" name="テキスト ボックス 451"/>
        <xdr:cNvSpPr txBox="1"/>
      </xdr:nvSpPr>
      <xdr:spPr>
        <a:xfrm>
          <a:off x="13512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121920</xdr:rowOff>
    </xdr:from>
    <xdr:to>
      <xdr:col>19</xdr:col>
      <xdr:colOff>6350</xdr:colOff>
      <xdr:row>77</xdr:row>
      <xdr:rowOff>52070</xdr:rowOff>
    </xdr:to>
    <xdr:sp macro="" textlink="">
      <xdr:nvSpPr>
        <xdr:cNvPr id="453" name="円/楕円 452"/>
        <xdr:cNvSpPr/>
      </xdr:nvSpPr>
      <xdr:spPr>
        <a:xfrm>
          <a:off x="12954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62247</xdr:rowOff>
    </xdr:from>
    <xdr:ext cx="762000" cy="259045"/>
    <xdr:sp macro="" textlink="">
      <xdr:nvSpPr>
        <xdr:cNvPr id="454" name="テキスト ボックス 453"/>
        <xdr:cNvSpPr txBox="1"/>
      </xdr:nvSpPr>
      <xdr:spPr>
        <a:xfrm>
          <a:off x="12623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兵庫県伊丹市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59045</xdr:rowOff>
    </xdr:from>
    <xdr:to>
      <xdr:col>4</xdr:col>
      <xdr:colOff>1117600</xdr:colOff>
      <xdr:row>17</xdr:row>
      <xdr:rowOff>75847</xdr:rowOff>
    </xdr:to>
    <xdr:cxnSp macro="">
      <xdr:nvCxnSpPr>
        <xdr:cNvPr id="48" name="直線コネクタ 47"/>
        <xdr:cNvCxnSpPr/>
      </xdr:nvCxnSpPr>
      <xdr:spPr bwMode="auto">
        <a:xfrm flipV="1">
          <a:off x="5003800" y="3021320"/>
          <a:ext cx="647700" cy="168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3809</xdr:rowOff>
    </xdr:from>
    <xdr:ext cx="762000" cy="259045"/>
    <xdr:sp macro="" textlink="">
      <xdr:nvSpPr>
        <xdr:cNvPr id="49" name="人口1人当たり決算額の推移平均値テキスト130"/>
        <xdr:cNvSpPr txBox="1"/>
      </xdr:nvSpPr>
      <xdr:spPr>
        <a:xfrm>
          <a:off x="5740400" y="279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45420</xdr:rowOff>
    </xdr:from>
    <xdr:to>
      <xdr:col>4</xdr:col>
      <xdr:colOff>469900</xdr:colOff>
      <xdr:row>17</xdr:row>
      <xdr:rowOff>75847</xdr:rowOff>
    </xdr:to>
    <xdr:cxnSp macro="">
      <xdr:nvCxnSpPr>
        <xdr:cNvPr id="51" name="直線コネクタ 50"/>
        <xdr:cNvCxnSpPr/>
      </xdr:nvCxnSpPr>
      <xdr:spPr bwMode="auto">
        <a:xfrm>
          <a:off x="4305300" y="3007695"/>
          <a:ext cx="698500" cy="30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100659</xdr:rowOff>
    </xdr:from>
    <xdr:ext cx="736600" cy="259045"/>
    <xdr:sp macro="" textlink="">
      <xdr:nvSpPr>
        <xdr:cNvPr id="53" name="テキスト ボックス 52"/>
        <xdr:cNvSpPr txBox="1"/>
      </xdr:nvSpPr>
      <xdr:spPr>
        <a:xfrm>
          <a:off x="4622800" y="2720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134803</xdr:rowOff>
    </xdr:from>
    <xdr:to>
      <xdr:col>3</xdr:col>
      <xdr:colOff>904875</xdr:colOff>
      <xdr:row>17</xdr:row>
      <xdr:rowOff>45420</xdr:rowOff>
    </xdr:to>
    <xdr:cxnSp macro="">
      <xdr:nvCxnSpPr>
        <xdr:cNvPr id="54" name="直線コネクタ 53"/>
        <xdr:cNvCxnSpPr/>
      </xdr:nvCxnSpPr>
      <xdr:spPr bwMode="auto">
        <a:xfrm>
          <a:off x="3606800" y="2925628"/>
          <a:ext cx="698500" cy="82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78188</xdr:rowOff>
    </xdr:from>
    <xdr:ext cx="762000" cy="259045"/>
    <xdr:sp macro="" textlink="">
      <xdr:nvSpPr>
        <xdr:cNvPr id="56" name="テキスト ボックス 55"/>
        <xdr:cNvSpPr txBox="1"/>
      </xdr:nvSpPr>
      <xdr:spPr>
        <a:xfrm>
          <a:off x="3924300" y="26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134803</xdr:rowOff>
    </xdr:from>
    <xdr:to>
      <xdr:col>3</xdr:col>
      <xdr:colOff>206375</xdr:colOff>
      <xdr:row>16</xdr:row>
      <xdr:rowOff>137957</xdr:rowOff>
    </xdr:to>
    <xdr:cxnSp macro="">
      <xdr:nvCxnSpPr>
        <xdr:cNvPr id="57" name="直線コネクタ 56"/>
        <xdr:cNvCxnSpPr/>
      </xdr:nvCxnSpPr>
      <xdr:spPr bwMode="auto">
        <a:xfrm flipV="1">
          <a:off x="2908300" y="2925628"/>
          <a:ext cx="698500" cy="3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873</xdr:rowOff>
    </xdr:from>
    <xdr:ext cx="762000" cy="259045"/>
    <xdr:sp macro="" textlink="">
      <xdr:nvSpPr>
        <xdr:cNvPr id="59" name="テキスト ボックス 58"/>
        <xdr:cNvSpPr txBox="1"/>
      </xdr:nvSpPr>
      <xdr:spPr>
        <a:xfrm>
          <a:off x="32258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160424</xdr:rowOff>
    </xdr:from>
    <xdr:to>
      <xdr:col>2</xdr:col>
      <xdr:colOff>692150</xdr:colOff>
      <xdr:row>17</xdr:row>
      <xdr:rowOff>90574</xdr:rowOff>
    </xdr:to>
    <xdr:sp macro="" textlink="">
      <xdr:nvSpPr>
        <xdr:cNvPr id="60" name="フローチャート : 判断 59"/>
        <xdr:cNvSpPr/>
      </xdr:nvSpPr>
      <xdr:spPr bwMode="auto">
        <a:xfrm>
          <a:off x="2857500" y="2951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75351</xdr:rowOff>
    </xdr:from>
    <xdr:ext cx="762000" cy="259045"/>
    <xdr:sp macro="" textlink="">
      <xdr:nvSpPr>
        <xdr:cNvPr id="61" name="テキスト ボックス 60"/>
        <xdr:cNvSpPr txBox="1"/>
      </xdr:nvSpPr>
      <xdr:spPr>
        <a:xfrm>
          <a:off x="2527300" y="303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8245</xdr:rowOff>
    </xdr:from>
    <xdr:to>
      <xdr:col>5</xdr:col>
      <xdr:colOff>34925</xdr:colOff>
      <xdr:row>17</xdr:row>
      <xdr:rowOff>109845</xdr:rowOff>
    </xdr:to>
    <xdr:sp macro="" textlink="">
      <xdr:nvSpPr>
        <xdr:cNvPr id="67" name="円/楕円 66"/>
        <xdr:cNvSpPr/>
      </xdr:nvSpPr>
      <xdr:spPr bwMode="auto">
        <a:xfrm>
          <a:off x="5600700" y="2970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151772</xdr:rowOff>
    </xdr:from>
    <xdr:ext cx="762000" cy="259045"/>
    <xdr:sp macro="" textlink="">
      <xdr:nvSpPr>
        <xdr:cNvPr id="68" name="人口1人当たり決算額の推移該当値テキスト130"/>
        <xdr:cNvSpPr txBox="1"/>
      </xdr:nvSpPr>
      <xdr:spPr>
        <a:xfrm>
          <a:off x="5740400" y="2942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60,056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25047</xdr:rowOff>
    </xdr:from>
    <xdr:to>
      <xdr:col>4</xdr:col>
      <xdr:colOff>520700</xdr:colOff>
      <xdr:row>17</xdr:row>
      <xdr:rowOff>126647</xdr:rowOff>
    </xdr:to>
    <xdr:sp macro="" textlink="">
      <xdr:nvSpPr>
        <xdr:cNvPr id="69" name="円/楕円 68"/>
        <xdr:cNvSpPr/>
      </xdr:nvSpPr>
      <xdr:spPr bwMode="auto">
        <a:xfrm>
          <a:off x="4953000" y="2987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111424</xdr:rowOff>
    </xdr:from>
    <xdr:ext cx="736600" cy="259045"/>
    <xdr:sp macro="" textlink="">
      <xdr:nvSpPr>
        <xdr:cNvPr id="70" name="テキスト ボックス 69"/>
        <xdr:cNvSpPr txBox="1"/>
      </xdr:nvSpPr>
      <xdr:spPr>
        <a:xfrm>
          <a:off x="4622800" y="3073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59,321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166070</xdr:rowOff>
    </xdr:from>
    <xdr:to>
      <xdr:col>3</xdr:col>
      <xdr:colOff>955675</xdr:colOff>
      <xdr:row>17</xdr:row>
      <xdr:rowOff>96220</xdr:rowOff>
    </xdr:to>
    <xdr:sp macro="" textlink="">
      <xdr:nvSpPr>
        <xdr:cNvPr id="71" name="円/楕円 70"/>
        <xdr:cNvSpPr/>
      </xdr:nvSpPr>
      <xdr:spPr bwMode="auto">
        <a:xfrm>
          <a:off x="4254500" y="2956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80997</xdr:rowOff>
    </xdr:from>
    <xdr:ext cx="762000" cy="259045"/>
    <xdr:sp macro="" textlink="">
      <xdr:nvSpPr>
        <xdr:cNvPr id="72" name="テキスト ボックス 71"/>
        <xdr:cNvSpPr txBox="1"/>
      </xdr:nvSpPr>
      <xdr:spPr>
        <a:xfrm>
          <a:off x="3924300" y="3043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60,652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84003</xdr:rowOff>
    </xdr:from>
    <xdr:to>
      <xdr:col>3</xdr:col>
      <xdr:colOff>257175</xdr:colOff>
      <xdr:row>17</xdr:row>
      <xdr:rowOff>14153</xdr:rowOff>
    </xdr:to>
    <xdr:sp macro="" textlink="">
      <xdr:nvSpPr>
        <xdr:cNvPr id="73" name="円/楕円 72"/>
        <xdr:cNvSpPr/>
      </xdr:nvSpPr>
      <xdr:spPr bwMode="auto">
        <a:xfrm>
          <a:off x="3556000" y="28748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24330</xdr:rowOff>
    </xdr:from>
    <xdr:ext cx="762000" cy="259045"/>
    <xdr:sp macro="" textlink="">
      <xdr:nvSpPr>
        <xdr:cNvPr id="74" name="テキスト ボックス 73"/>
        <xdr:cNvSpPr txBox="1"/>
      </xdr:nvSpPr>
      <xdr:spPr>
        <a:xfrm>
          <a:off x="3225800" y="264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64,242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87157</xdr:rowOff>
    </xdr:from>
    <xdr:to>
      <xdr:col>2</xdr:col>
      <xdr:colOff>692150</xdr:colOff>
      <xdr:row>17</xdr:row>
      <xdr:rowOff>17307</xdr:rowOff>
    </xdr:to>
    <xdr:sp macro="" textlink="">
      <xdr:nvSpPr>
        <xdr:cNvPr id="75" name="円/楕円 74"/>
        <xdr:cNvSpPr/>
      </xdr:nvSpPr>
      <xdr:spPr bwMode="auto">
        <a:xfrm>
          <a:off x="2857500" y="2877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27484</xdr:rowOff>
    </xdr:from>
    <xdr:ext cx="762000" cy="259045"/>
    <xdr:sp macro="" textlink="">
      <xdr:nvSpPr>
        <xdr:cNvPr id="76" name="テキスト ボックス 75"/>
        <xdr:cNvSpPr txBox="1"/>
      </xdr:nvSpPr>
      <xdr:spPr>
        <a:xfrm>
          <a:off x="2527300" y="264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82749</xdr:rowOff>
    </xdr:from>
    <xdr:to>
      <xdr:col>4</xdr:col>
      <xdr:colOff>1117600</xdr:colOff>
      <xdr:row>35</xdr:row>
      <xdr:rowOff>311611</xdr:rowOff>
    </xdr:to>
    <xdr:cxnSp macro="">
      <xdr:nvCxnSpPr>
        <xdr:cNvPr id="111" name="直線コネクタ 110"/>
        <xdr:cNvCxnSpPr/>
      </xdr:nvCxnSpPr>
      <xdr:spPr bwMode="auto">
        <a:xfrm flipV="1">
          <a:off x="5003800" y="6693099"/>
          <a:ext cx="647700" cy="228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338665</xdr:rowOff>
    </xdr:from>
    <xdr:ext cx="762000" cy="259045"/>
    <xdr:sp macro="" textlink="">
      <xdr:nvSpPr>
        <xdr:cNvPr id="112" name="人口1人当たり決算額の推移平均値テキスト445"/>
        <xdr:cNvSpPr txBox="1"/>
      </xdr:nvSpPr>
      <xdr:spPr>
        <a:xfrm>
          <a:off x="5740400" y="6949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107831</xdr:rowOff>
    </xdr:from>
    <xdr:to>
      <xdr:col>4</xdr:col>
      <xdr:colOff>469900</xdr:colOff>
      <xdr:row>35</xdr:row>
      <xdr:rowOff>311611</xdr:rowOff>
    </xdr:to>
    <xdr:cxnSp macro="">
      <xdr:nvCxnSpPr>
        <xdr:cNvPr id="114" name="直線コネクタ 113"/>
        <xdr:cNvCxnSpPr/>
      </xdr:nvCxnSpPr>
      <xdr:spPr bwMode="auto">
        <a:xfrm>
          <a:off x="4305300" y="6718181"/>
          <a:ext cx="698500" cy="2037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63136</xdr:rowOff>
    </xdr:from>
    <xdr:ext cx="736600" cy="259045"/>
    <xdr:sp macro="" textlink="">
      <xdr:nvSpPr>
        <xdr:cNvPr id="116" name="テキスト ボックス 115"/>
        <xdr:cNvSpPr txBox="1"/>
      </xdr:nvSpPr>
      <xdr:spPr>
        <a:xfrm>
          <a:off x="4622800" y="7016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107831</xdr:rowOff>
    </xdr:from>
    <xdr:to>
      <xdr:col>3</xdr:col>
      <xdr:colOff>904875</xdr:colOff>
      <xdr:row>35</xdr:row>
      <xdr:rowOff>290253</xdr:rowOff>
    </xdr:to>
    <xdr:cxnSp macro="">
      <xdr:nvCxnSpPr>
        <xdr:cNvPr id="117" name="直線コネクタ 116"/>
        <xdr:cNvCxnSpPr/>
      </xdr:nvCxnSpPr>
      <xdr:spPr bwMode="auto">
        <a:xfrm flipV="1">
          <a:off x="3606800" y="6718181"/>
          <a:ext cx="698500" cy="1824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280195</xdr:rowOff>
    </xdr:from>
    <xdr:to>
      <xdr:col>3</xdr:col>
      <xdr:colOff>206375</xdr:colOff>
      <xdr:row>35</xdr:row>
      <xdr:rowOff>290253</xdr:rowOff>
    </xdr:to>
    <xdr:cxnSp macro="">
      <xdr:nvCxnSpPr>
        <xdr:cNvPr id="120" name="直線コネクタ 119"/>
        <xdr:cNvCxnSpPr/>
      </xdr:nvCxnSpPr>
      <xdr:spPr bwMode="auto">
        <a:xfrm>
          <a:off x="2908300" y="6890545"/>
          <a:ext cx="698500" cy="10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337122</xdr:rowOff>
    </xdr:from>
    <xdr:ext cx="762000" cy="259045"/>
    <xdr:sp macro="" textlink="">
      <xdr:nvSpPr>
        <xdr:cNvPr id="122" name="テキスト ボックス 121"/>
        <xdr:cNvSpPr txBox="1"/>
      </xdr:nvSpPr>
      <xdr:spPr>
        <a:xfrm>
          <a:off x="32258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11212</xdr:rowOff>
    </xdr:from>
    <xdr:to>
      <xdr:col>2</xdr:col>
      <xdr:colOff>692150</xdr:colOff>
      <xdr:row>36</xdr:row>
      <xdr:rowOff>112812</xdr:rowOff>
    </xdr:to>
    <xdr:sp macro="" textlink="">
      <xdr:nvSpPr>
        <xdr:cNvPr id="123" name="フローチャート : 判断 122"/>
        <xdr:cNvSpPr/>
      </xdr:nvSpPr>
      <xdr:spPr bwMode="auto">
        <a:xfrm>
          <a:off x="2857500" y="69644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97589</xdr:rowOff>
    </xdr:from>
    <xdr:ext cx="762000" cy="259045"/>
    <xdr:sp macro="" textlink="">
      <xdr:nvSpPr>
        <xdr:cNvPr id="124" name="テキスト ボックス 123"/>
        <xdr:cNvSpPr txBox="1"/>
      </xdr:nvSpPr>
      <xdr:spPr>
        <a:xfrm>
          <a:off x="2527300" y="7050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31949</xdr:rowOff>
    </xdr:from>
    <xdr:to>
      <xdr:col>5</xdr:col>
      <xdr:colOff>34925</xdr:colOff>
      <xdr:row>35</xdr:row>
      <xdr:rowOff>133549</xdr:rowOff>
    </xdr:to>
    <xdr:sp macro="" textlink="">
      <xdr:nvSpPr>
        <xdr:cNvPr id="130" name="円/楕円 129"/>
        <xdr:cNvSpPr/>
      </xdr:nvSpPr>
      <xdr:spPr bwMode="auto">
        <a:xfrm>
          <a:off x="5600700" y="6642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219926</xdr:rowOff>
    </xdr:from>
    <xdr:ext cx="762000" cy="259045"/>
    <xdr:sp macro="" textlink="">
      <xdr:nvSpPr>
        <xdr:cNvPr id="131" name="人口1人当たり決算額の推移該当値テキスト445"/>
        <xdr:cNvSpPr txBox="1"/>
      </xdr:nvSpPr>
      <xdr:spPr>
        <a:xfrm>
          <a:off x="5740400" y="6487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18,105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260811</xdr:rowOff>
    </xdr:from>
    <xdr:to>
      <xdr:col>4</xdr:col>
      <xdr:colOff>520700</xdr:colOff>
      <xdr:row>36</xdr:row>
      <xdr:rowOff>19511</xdr:rowOff>
    </xdr:to>
    <xdr:sp macro="" textlink="">
      <xdr:nvSpPr>
        <xdr:cNvPr id="132" name="円/楕円 131"/>
        <xdr:cNvSpPr/>
      </xdr:nvSpPr>
      <xdr:spPr bwMode="auto">
        <a:xfrm>
          <a:off x="4953000" y="6871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29688</xdr:rowOff>
    </xdr:from>
    <xdr:ext cx="736600" cy="259045"/>
    <xdr:sp macro="" textlink="">
      <xdr:nvSpPr>
        <xdr:cNvPr id="133" name="テキスト ボックス 132"/>
        <xdr:cNvSpPr txBox="1"/>
      </xdr:nvSpPr>
      <xdr:spPr>
        <a:xfrm>
          <a:off x="4622800" y="6640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11,097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57031</xdr:rowOff>
    </xdr:from>
    <xdr:to>
      <xdr:col>3</xdr:col>
      <xdr:colOff>955675</xdr:colOff>
      <xdr:row>35</xdr:row>
      <xdr:rowOff>158631</xdr:rowOff>
    </xdr:to>
    <xdr:sp macro="" textlink="">
      <xdr:nvSpPr>
        <xdr:cNvPr id="134" name="円/楕円 133"/>
        <xdr:cNvSpPr/>
      </xdr:nvSpPr>
      <xdr:spPr bwMode="auto">
        <a:xfrm>
          <a:off x="4254500" y="6667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168807</xdr:rowOff>
    </xdr:from>
    <xdr:ext cx="762000" cy="259045"/>
    <xdr:sp macro="" textlink="">
      <xdr:nvSpPr>
        <xdr:cNvPr id="135" name="テキスト ボックス 134"/>
        <xdr:cNvSpPr txBox="1"/>
      </xdr:nvSpPr>
      <xdr:spPr>
        <a:xfrm>
          <a:off x="3924300" y="64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17,337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239453</xdr:rowOff>
    </xdr:from>
    <xdr:to>
      <xdr:col>3</xdr:col>
      <xdr:colOff>257175</xdr:colOff>
      <xdr:row>35</xdr:row>
      <xdr:rowOff>341053</xdr:rowOff>
    </xdr:to>
    <xdr:sp macro="" textlink="">
      <xdr:nvSpPr>
        <xdr:cNvPr id="136" name="円/楕円 135"/>
        <xdr:cNvSpPr/>
      </xdr:nvSpPr>
      <xdr:spPr bwMode="auto">
        <a:xfrm>
          <a:off x="3556000" y="6849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325830</xdr:rowOff>
    </xdr:from>
    <xdr:ext cx="762000" cy="259045"/>
    <xdr:sp macro="" textlink="">
      <xdr:nvSpPr>
        <xdr:cNvPr id="137" name="テキスト ボックス 136"/>
        <xdr:cNvSpPr txBox="1"/>
      </xdr:nvSpPr>
      <xdr:spPr>
        <a:xfrm>
          <a:off x="3225800" y="6936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229395</xdr:rowOff>
    </xdr:from>
    <xdr:to>
      <xdr:col>2</xdr:col>
      <xdr:colOff>692150</xdr:colOff>
      <xdr:row>35</xdr:row>
      <xdr:rowOff>330995</xdr:rowOff>
    </xdr:to>
    <xdr:sp macro="" textlink="">
      <xdr:nvSpPr>
        <xdr:cNvPr id="138" name="円/楕円 137"/>
        <xdr:cNvSpPr/>
      </xdr:nvSpPr>
      <xdr:spPr bwMode="auto">
        <a:xfrm>
          <a:off x="2857500" y="6839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341172</xdr:rowOff>
    </xdr:from>
    <xdr:ext cx="762000" cy="259045"/>
    <xdr:sp macro="" textlink="">
      <xdr:nvSpPr>
        <xdr:cNvPr id="139" name="テキスト ボックス 138"/>
        <xdr:cNvSpPr txBox="1"/>
      </xdr:nvSpPr>
      <xdr:spPr>
        <a:xfrm>
          <a:off x="2527300" y="66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平成</a:t>
          </a:r>
          <a:r>
            <a:rPr kumimoji="1" lang="en-US" altLang="ja-JP" sz="1100">
              <a:latin typeface="ＭＳ ゴシック" pitchFamily="49" charset="-128"/>
              <a:ea typeface="ＭＳ ゴシック" pitchFamily="49" charset="-128"/>
            </a:rPr>
            <a:t>26</a:t>
          </a:r>
          <a:r>
            <a:rPr kumimoji="1" lang="ja-JP" altLang="en-US" sz="1100">
              <a:latin typeface="ＭＳ ゴシック" pitchFamily="49" charset="-128"/>
              <a:ea typeface="ＭＳ ゴシック" pitchFamily="49" charset="-128"/>
            </a:rPr>
            <a:t>年度決算においては家屋の新築増による固定資産税の増収及び法人の業績回復等による法人市民税の増収のため、実質収支は昨年度に引き続き改善している。また、決算剰余金の一部を財政調整基金に積み立てた結果、標準財政規模に占める財政調整基金残高比率も上昇し、結果として標準財政規模に対する実質単年度収支の比率についても正数を堅持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なお、平成</a:t>
          </a:r>
          <a:r>
            <a:rPr kumimoji="1" lang="en-US" altLang="ja-JP" sz="1100">
              <a:latin typeface="ＭＳ ゴシック" pitchFamily="49" charset="-128"/>
              <a:ea typeface="ＭＳ ゴシック" pitchFamily="49" charset="-128"/>
            </a:rPr>
            <a:t>22</a:t>
          </a:r>
          <a:r>
            <a:rPr kumimoji="1" lang="ja-JP" altLang="en-US" sz="1100">
              <a:latin typeface="ＭＳ ゴシック" pitchFamily="49" charset="-128"/>
              <a:ea typeface="ＭＳ ゴシック" pitchFamily="49" charset="-128"/>
            </a:rPr>
            <a:t>年度については法人市民税の一時的な増収があったことから、平成</a:t>
          </a:r>
          <a:r>
            <a:rPr kumimoji="1" lang="en-US" altLang="ja-JP" sz="1100">
              <a:latin typeface="ＭＳ ゴシック" pitchFamily="49" charset="-128"/>
              <a:ea typeface="ＭＳ ゴシック" pitchFamily="49" charset="-128"/>
            </a:rPr>
            <a:t>23</a:t>
          </a:r>
          <a:r>
            <a:rPr kumimoji="1" lang="ja-JP" altLang="en-US" sz="1100">
              <a:latin typeface="ＭＳ ゴシック" pitchFamily="49" charset="-128"/>
              <a:ea typeface="ＭＳ ゴシック" pitchFamily="49" charset="-128"/>
            </a:rPr>
            <a:t>年度に生じる地方交付税減少へ対応するために所要額を財政調整基金へ積立し、平成</a:t>
          </a:r>
          <a:r>
            <a:rPr kumimoji="1" lang="en-US" altLang="ja-JP" sz="1100">
              <a:latin typeface="ＭＳ ゴシック" pitchFamily="49" charset="-128"/>
              <a:ea typeface="ＭＳ ゴシック" pitchFamily="49" charset="-128"/>
            </a:rPr>
            <a:t>23</a:t>
          </a:r>
          <a:r>
            <a:rPr kumimoji="1" lang="ja-JP" altLang="en-US" sz="1100">
              <a:latin typeface="ＭＳ ゴシック" pitchFamily="49" charset="-128"/>
              <a:ea typeface="ＭＳ ゴシック" pitchFamily="49" charset="-128"/>
            </a:rPr>
            <a:t>年度にその積立額を一部取り崩した結果、財政調整基金の残高が大きく増減している。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健全化法施行以来、国民健康保険事業特別会計（以下「国保会計」）及び中心市街地駐車場特別会計の慢性的な赤字を、その他の会計の黒字で補填している構造が続いていたが、国保会計については平成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年度以降黒字決算となり、特別会計等の収支は着実に改善している。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中心市街地駐車場事業特別会計においては、料金設定の基礎となる施設の耐用年数と起債の償還年限とに差があることから、年々赤字幅が大きくなっているが、起債の償還が減少する平成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年度以降は単年度収支が黒字化する見込みであり、実質収支も改善に向かうと見込んでいる。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年度に引き続き、借換債の発行を前提として行うテールヘビー返済（バルーン返済）について借換債を発行しなかった。その結果、元利償還金が一時的に増加し実質公債費比率が悪化している。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土地開発公社の経営健全化、職員の新陳代謝及び公営企業における企業債償還の進捗等により、健全化法施行以降一貫して将来負担比率の分子部分については減少を続けている。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例年の着実な地方債償還に加え、直近３カ年においては借換債の発行を抑制したことにより地方債の残高は減少している。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更に、決算剰余金の財政調整基金への積立等の影響により充当可能基金が増加している。結果、将来負担比率は一貫して改善している。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16"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69917779</v>
      </c>
      <c r="BO4" s="349"/>
      <c r="BP4" s="349"/>
      <c r="BQ4" s="349"/>
      <c r="BR4" s="349"/>
      <c r="BS4" s="349"/>
      <c r="BT4" s="349"/>
      <c r="BU4" s="350"/>
      <c r="BV4" s="348">
        <v>65957008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v>
      </c>
      <c r="CU4" s="355"/>
      <c r="CV4" s="355"/>
      <c r="CW4" s="355"/>
      <c r="CX4" s="355"/>
      <c r="CY4" s="355"/>
      <c r="CZ4" s="355"/>
      <c r="DA4" s="356"/>
      <c r="DB4" s="354">
        <v>1.9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68664064</v>
      </c>
      <c r="BO5" s="386"/>
      <c r="BP5" s="386"/>
      <c r="BQ5" s="386"/>
      <c r="BR5" s="386"/>
      <c r="BS5" s="386"/>
      <c r="BT5" s="386"/>
      <c r="BU5" s="387"/>
      <c r="BV5" s="385">
        <v>64260663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94.6</v>
      </c>
      <c r="CU5" s="383"/>
      <c r="CV5" s="383"/>
      <c r="CW5" s="383"/>
      <c r="CX5" s="383"/>
      <c r="CY5" s="383"/>
      <c r="CZ5" s="383"/>
      <c r="DA5" s="384"/>
      <c r="DB5" s="382">
        <v>95.1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1253715</v>
      </c>
      <c r="BO6" s="386"/>
      <c r="BP6" s="386"/>
      <c r="BQ6" s="386"/>
      <c r="BR6" s="386"/>
      <c r="BS6" s="386"/>
      <c r="BT6" s="386"/>
      <c r="BU6" s="387"/>
      <c r="BV6" s="385">
        <v>1696345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105.4</v>
      </c>
      <c r="CU6" s="423"/>
      <c r="CV6" s="423"/>
      <c r="CW6" s="423"/>
      <c r="CX6" s="423"/>
      <c r="CY6" s="423"/>
      <c r="CZ6" s="423"/>
      <c r="DA6" s="424"/>
      <c r="DB6" s="422">
        <v>105.3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474087</v>
      </c>
      <c r="BO7" s="386"/>
      <c r="BP7" s="386"/>
      <c r="BQ7" s="386"/>
      <c r="BR7" s="386"/>
      <c r="BS7" s="386"/>
      <c r="BT7" s="386"/>
      <c r="BU7" s="387"/>
      <c r="BV7" s="385">
        <v>966756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38618875</v>
      </c>
      <c r="CU7" s="386"/>
      <c r="CV7" s="386"/>
      <c r="CW7" s="386"/>
      <c r="CX7" s="386"/>
      <c r="CY7" s="386"/>
      <c r="CZ7" s="386"/>
      <c r="DA7" s="387"/>
      <c r="DB7" s="385">
        <v>38457880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779628</v>
      </c>
      <c r="BO8" s="386"/>
      <c r="BP8" s="386"/>
      <c r="BQ8" s="386"/>
      <c r="BR8" s="386"/>
      <c r="BS8" s="386"/>
      <c r="BT8" s="386"/>
      <c r="BU8" s="387"/>
      <c r="BV8" s="385">
        <v>729589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0.83</v>
      </c>
      <c r="CU8" s="426"/>
      <c r="CV8" s="426"/>
      <c r="CW8" s="426"/>
      <c r="CX8" s="426"/>
      <c r="CY8" s="426"/>
      <c r="CZ8" s="426"/>
      <c r="DA8" s="427"/>
      <c r="DB8" s="425">
        <v>0.84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196127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50039</v>
      </c>
      <c r="BO9" s="386"/>
      <c r="BP9" s="386"/>
      <c r="BQ9" s="386"/>
      <c r="BR9" s="386"/>
      <c r="BS9" s="386"/>
      <c r="BT9" s="386"/>
      <c r="BU9" s="387"/>
      <c r="BV9" s="385">
        <v>270135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18.7</v>
      </c>
      <c r="CU9" s="383"/>
      <c r="CV9" s="383"/>
      <c r="CW9" s="383"/>
      <c r="CX9" s="383"/>
      <c r="CY9" s="383"/>
      <c r="CZ9" s="383"/>
      <c r="DA9" s="384"/>
      <c r="DB9" s="382">
        <v>15.9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192250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553303</v>
      </c>
      <c r="BO10" s="386"/>
      <c r="BP10" s="386"/>
      <c r="BQ10" s="386"/>
      <c r="BR10" s="386"/>
      <c r="BS10" s="386"/>
      <c r="BT10" s="386"/>
      <c r="BU10" s="387"/>
      <c r="BV10" s="385">
        <v>1038820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120160</v>
      </c>
      <c r="BO11" s="386"/>
      <c r="BP11" s="386"/>
      <c r="BQ11" s="386"/>
      <c r="BR11" s="386"/>
      <c r="BS11" s="386"/>
      <c r="BT11" s="386"/>
      <c r="BU11" s="387"/>
      <c r="BV11" s="385">
        <v>140500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201912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336774</v>
      </c>
      <c r="BO12" s="386"/>
      <c r="BP12" s="386"/>
      <c r="BQ12" s="386"/>
      <c r="BR12" s="386"/>
      <c r="BS12" s="386"/>
      <c r="BT12" s="386"/>
      <c r="BU12" s="387"/>
      <c r="BV12" s="385">
        <v>587124</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198806</v>
      </c>
      <c r="S13" s="467"/>
      <c r="T13" s="467"/>
      <c r="U13" s="467"/>
      <c r="V13" s="468"/>
      <c r="W13" s="401" t="s">
        <v>123</v>
      </c>
      <c r="X13" s="402"/>
      <c r="Y13" s="402"/>
      <c r="Z13" s="402"/>
      <c r="AA13" s="402"/>
      <c r="AB13" s="392"/>
      <c r="AC13" s="436">
        <v>612</v>
      </c>
      <c r="AD13" s="437"/>
      <c r="AE13" s="437"/>
      <c r="AF13" s="437"/>
      <c r="AG13" s="476"/>
      <c r="AH13" s="436">
        <v>662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386728</v>
      </c>
      <c r="BO13" s="386"/>
      <c r="BP13" s="386"/>
      <c r="BQ13" s="386"/>
      <c r="BR13" s="386"/>
      <c r="BS13" s="386"/>
      <c r="BT13" s="386"/>
      <c r="BU13" s="387"/>
      <c r="BV13" s="385">
        <v>862331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9.4</v>
      </c>
      <c r="CU13" s="383"/>
      <c r="CV13" s="383"/>
      <c r="CW13" s="383"/>
      <c r="CX13" s="383"/>
      <c r="CY13" s="383"/>
      <c r="CZ13" s="383"/>
      <c r="DA13" s="384"/>
      <c r="DB13" s="382">
        <v>8.1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201760</v>
      </c>
      <c r="S14" s="467"/>
      <c r="T14" s="467"/>
      <c r="U14" s="467"/>
      <c r="V14" s="468"/>
      <c r="W14" s="375"/>
      <c r="X14" s="376"/>
      <c r="Y14" s="376"/>
      <c r="Z14" s="376"/>
      <c r="AA14" s="376"/>
      <c r="AB14" s="365"/>
      <c r="AC14" s="469">
        <v>0.7</v>
      </c>
      <c r="AD14" s="470"/>
      <c r="AE14" s="470"/>
      <c r="AF14" s="470"/>
      <c r="AG14" s="471"/>
      <c r="AH14" s="469">
        <v>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20.9</v>
      </c>
      <c r="CU14" s="481"/>
      <c r="CV14" s="481"/>
      <c r="CW14" s="481"/>
      <c r="CX14" s="481"/>
      <c r="CY14" s="481"/>
      <c r="CZ14" s="481"/>
      <c r="DA14" s="482"/>
      <c r="DB14" s="480">
        <v>26.8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198659</v>
      </c>
      <c r="S15" s="467"/>
      <c r="T15" s="467"/>
      <c r="U15" s="467"/>
      <c r="V15" s="468"/>
      <c r="W15" s="401" t="s">
        <v>130</v>
      </c>
      <c r="X15" s="402"/>
      <c r="Y15" s="402"/>
      <c r="Z15" s="402"/>
      <c r="AA15" s="402"/>
      <c r="AB15" s="392"/>
      <c r="AC15" s="436">
        <v>23327</v>
      </c>
      <c r="AD15" s="437"/>
      <c r="AE15" s="437"/>
      <c r="AF15" s="437"/>
      <c r="AG15" s="476"/>
      <c r="AH15" s="436">
        <v>26680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23106369</v>
      </c>
      <c r="BO15" s="349"/>
      <c r="BP15" s="349"/>
      <c r="BQ15" s="349"/>
      <c r="BR15" s="349"/>
      <c r="BS15" s="349"/>
      <c r="BT15" s="349"/>
      <c r="BU15" s="350"/>
      <c r="BV15" s="348">
        <v>23238060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27.8</v>
      </c>
      <c r="AD16" s="470"/>
      <c r="AE16" s="470"/>
      <c r="AF16" s="470"/>
      <c r="AG16" s="471"/>
      <c r="AH16" s="469">
        <v>29.7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27896845</v>
      </c>
      <c r="BO16" s="386"/>
      <c r="BP16" s="386"/>
      <c r="BQ16" s="386"/>
      <c r="BR16" s="386"/>
      <c r="BS16" s="386"/>
      <c r="BT16" s="386"/>
      <c r="BU16" s="387"/>
      <c r="BV16" s="385">
        <v>27745031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59842</v>
      </c>
      <c r="AD17" s="437"/>
      <c r="AE17" s="437"/>
      <c r="AF17" s="437"/>
      <c r="AG17" s="476"/>
      <c r="AH17" s="436">
        <v>59859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29709246</v>
      </c>
      <c r="BO17" s="386"/>
      <c r="BP17" s="386"/>
      <c r="BQ17" s="386"/>
      <c r="BR17" s="386"/>
      <c r="BS17" s="386"/>
      <c r="BT17" s="386"/>
      <c r="BU17" s="387"/>
      <c r="BV17" s="385">
        <v>30074962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25</v>
      </c>
      <c r="M18" s="498"/>
      <c r="N18" s="498"/>
      <c r="O18" s="498"/>
      <c r="P18" s="498"/>
      <c r="Q18" s="498"/>
      <c r="R18" s="499"/>
      <c r="S18" s="499"/>
      <c r="T18" s="499"/>
      <c r="U18" s="499"/>
      <c r="V18" s="500"/>
      <c r="W18" s="403"/>
      <c r="X18" s="404"/>
      <c r="Y18" s="404"/>
      <c r="Z18" s="404"/>
      <c r="AA18" s="404"/>
      <c r="AB18" s="395"/>
      <c r="AC18" s="501">
        <v>71.400000000000006</v>
      </c>
      <c r="AD18" s="502"/>
      <c r="AE18" s="502"/>
      <c r="AF18" s="502"/>
      <c r="AG18" s="503"/>
      <c r="AH18" s="501">
        <v>66.7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38218161</v>
      </c>
      <c r="BO18" s="386"/>
      <c r="BP18" s="386"/>
      <c r="BQ18" s="386"/>
      <c r="BR18" s="386"/>
      <c r="BS18" s="386"/>
      <c r="BT18" s="386"/>
      <c r="BU18" s="387"/>
      <c r="BV18" s="385">
        <v>37521066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7845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45965870</v>
      </c>
      <c r="BO19" s="386"/>
      <c r="BP19" s="386"/>
      <c r="BQ19" s="386"/>
      <c r="BR19" s="386"/>
      <c r="BS19" s="386"/>
      <c r="BT19" s="386"/>
      <c r="BU19" s="387"/>
      <c r="BV19" s="385">
        <v>46119482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77263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64471756</v>
      </c>
      <c r="BO23" s="386"/>
      <c r="BP23" s="386"/>
      <c r="BQ23" s="386"/>
      <c r="BR23" s="386"/>
      <c r="BS23" s="386"/>
      <c r="BT23" s="386"/>
      <c r="BU23" s="387"/>
      <c r="BV23" s="385">
        <v>65460803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9324</v>
      </c>
      <c r="R24" s="437"/>
      <c r="S24" s="437"/>
      <c r="T24" s="437"/>
      <c r="U24" s="437"/>
      <c r="V24" s="476"/>
      <c r="W24" s="531"/>
      <c r="X24" s="519"/>
      <c r="Y24" s="520"/>
      <c r="Z24" s="435" t="s">
        <v>153</v>
      </c>
      <c r="AA24" s="415"/>
      <c r="AB24" s="415"/>
      <c r="AC24" s="415"/>
      <c r="AD24" s="415"/>
      <c r="AE24" s="415"/>
      <c r="AF24" s="415"/>
      <c r="AG24" s="416"/>
      <c r="AH24" s="436">
        <v>1141</v>
      </c>
      <c r="AI24" s="437"/>
      <c r="AJ24" s="437"/>
      <c r="AK24" s="437"/>
      <c r="AL24" s="476"/>
      <c r="AM24" s="436">
        <v>3427564</v>
      </c>
      <c r="AN24" s="437"/>
      <c r="AO24" s="437"/>
      <c r="AP24" s="437"/>
      <c r="AQ24" s="437"/>
      <c r="AR24" s="476"/>
      <c r="AS24" s="436">
        <v>3004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52012704</v>
      </c>
      <c r="BO24" s="386"/>
      <c r="BP24" s="386"/>
      <c r="BQ24" s="386"/>
      <c r="BR24" s="386"/>
      <c r="BS24" s="386"/>
      <c r="BT24" s="386"/>
      <c r="BU24" s="387"/>
      <c r="BV24" s="385">
        <v>50440488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8056</v>
      </c>
      <c r="R25" s="437"/>
      <c r="S25" s="437"/>
      <c r="T25" s="437"/>
      <c r="U25" s="437"/>
      <c r="V25" s="476"/>
      <c r="W25" s="531"/>
      <c r="X25" s="519"/>
      <c r="Y25" s="520"/>
      <c r="Z25" s="435" t="s">
        <v>156</v>
      </c>
      <c r="AA25" s="415"/>
      <c r="AB25" s="415"/>
      <c r="AC25" s="415"/>
      <c r="AD25" s="415"/>
      <c r="AE25" s="415"/>
      <c r="AF25" s="415"/>
      <c r="AG25" s="416"/>
      <c r="AH25" s="436">
        <v>190</v>
      </c>
      <c r="AI25" s="437"/>
      <c r="AJ25" s="437"/>
      <c r="AK25" s="437"/>
      <c r="AL25" s="476"/>
      <c r="AM25" s="436">
        <v>536940</v>
      </c>
      <c r="AN25" s="437"/>
      <c r="AO25" s="437"/>
      <c r="AP25" s="437"/>
      <c r="AQ25" s="437"/>
      <c r="AR25" s="476"/>
      <c r="AS25" s="436">
        <v>2826</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12043899</v>
      </c>
      <c r="BO25" s="349"/>
      <c r="BP25" s="349"/>
      <c r="BQ25" s="349"/>
      <c r="BR25" s="349"/>
      <c r="BS25" s="349"/>
      <c r="BT25" s="349"/>
      <c r="BU25" s="350"/>
      <c r="BV25" s="348">
        <v>9690071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7178</v>
      </c>
      <c r="R26" s="437"/>
      <c r="S26" s="437"/>
      <c r="T26" s="437"/>
      <c r="U26" s="437"/>
      <c r="V26" s="476"/>
      <c r="W26" s="531"/>
      <c r="X26" s="519"/>
      <c r="Y26" s="520"/>
      <c r="Z26" s="435" t="s">
        <v>159</v>
      </c>
      <c r="AA26" s="541"/>
      <c r="AB26" s="541"/>
      <c r="AC26" s="541"/>
      <c r="AD26" s="541"/>
      <c r="AE26" s="541"/>
      <c r="AF26" s="541"/>
      <c r="AG26" s="542"/>
      <c r="AH26" s="436">
        <v>101</v>
      </c>
      <c r="AI26" s="437"/>
      <c r="AJ26" s="437"/>
      <c r="AK26" s="437"/>
      <c r="AL26" s="476"/>
      <c r="AM26" s="436">
        <v>337441</v>
      </c>
      <c r="AN26" s="437"/>
      <c r="AO26" s="437"/>
      <c r="AP26" s="437"/>
      <c r="AQ26" s="437"/>
      <c r="AR26" s="476"/>
      <c r="AS26" s="436">
        <v>3341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v>500000</v>
      </c>
      <c r="BO26" s="386"/>
      <c r="BP26" s="386"/>
      <c r="BQ26" s="386"/>
      <c r="BR26" s="386"/>
      <c r="BS26" s="386"/>
      <c r="BT26" s="386"/>
      <c r="BU26" s="387"/>
      <c r="BV26" s="385">
        <v>200000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7200</v>
      </c>
      <c r="R27" s="437"/>
      <c r="S27" s="437"/>
      <c r="T27" s="437"/>
      <c r="U27" s="437"/>
      <c r="V27" s="476"/>
      <c r="W27" s="531"/>
      <c r="X27" s="519"/>
      <c r="Y27" s="520"/>
      <c r="Z27" s="435" t="s">
        <v>162</v>
      </c>
      <c r="AA27" s="415"/>
      <c r="AB27" s="415"/>
      <c r="AC27" s="415"/>
      <c r="AD27" s="415"/>
      <c r="AE27" s="415"/>
      <c r="AF27" s="415"/>
      <c r="AG27" s="416"/>
      <c r="AH27" s="436">
        <v>128</v>
      </c>
      <c r="AI27" s="437"/>
      <c r="AJ27" s="437"/>
      <c r="AK27" s="437"/>
      <c r="AL27" s="476"/>
      <c r="AM27" s="436">
        <v>451431</v>
      </c>
      <c r="AN27" s="437"/>
      <c r="AO27" s="437"/>
      <c r="AP27" s="437"/>
      <c r="AQ27" s="437"/>
      <c r="AR27" s="476"/>
      <c r="AS27" s="436">
        <v>3527</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100472</v>
      </c>
      <c r="BO27" s="555"/>
      <c r="BP27" s="555"/>
      <c r="BQ27" s="555"/>
      <c r="BR27" s="555"/>
      <c r="BS27" s="555"/>
      <c r="BT27" s="555"/>
      <c r="BU27" s="556"/>
      <c r="BV27" s="554">
        <v>100364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6460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6457453</v>
      </c>
      <c r="BO28" s="349"/>
      <c r="BP28" s="349"/>
      <c r="BQ28" s="349"/>
      <c r="BR28" s="349"/>
      <c r="BS28" s="349"/>
      <c r="BT28" s="349"/>
      <c r="BU28" s="350"/>
      <c r="BV28" s="348">
        <v>6240924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26</v>
      </c>
      <c r="M29" s="437"/>
      <c r="N29" s="437"/>
      <c r="O29" s="437"/>
      <c r="P29" s="476"/>
      <c r="Q29" s="436">
        <v>5840</v>
      </c>
      <c r="R29" s="437"/>
      <c r="S29" s="437"/>
      <c r="T29" s="437"/>
      <c r="U29" s="437"/>
      <c r="V29" s="476"/>
      <c r="W29" s="532"/>
      <c r="X29" s="533"/>
      <c r="Y29" s="534"/>
      <c r="Z29" s="435" t="s">
        <v>169</v>
      </c>
      <c r="AA29" s="415"/>
      <c r="AB29" s="415"/>
      <c r="AC29" s="415"/>
      <c r="AD29" s="415"/>
      <c r="AE29" s="415"/>
      <c r="AF29" s="415"/>
      <c r="AG29" s="416"/>
      <c r="AH29" s="436">
        <v>1269</v>
      </c>
      <c r="AI29" s="437"/>
      <c r="AJ29" s="437"/>
      <c r="AK29" s="437"/>
      <c r="AL29" s="476"/>
      <c r="AM29" s="436">
        <v>3878995</v>
      </c>
      <c r="AN29" s="437"/>
      <c r="AO29" s="437"/>
      <c r="AP29" s="437"/>
      <c r="AQ29" s="437"/>
      <c r="AR29" s="476"/>
      <c r="AS29" s="436">
        <v>3057</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624756</v>
      </c>
      <c r="BO29" s="386"/>
      <c r="BP29" s="386"/>
      <c r="BQ29" s="386"/>
      <c r="BR29" s="386"/>
      <c r="BS29" s="386"/>
      <c r="BT29" s="386"/>
      <c r="BU29" s="387"/>
      <c r="BV29" s="385">
        <v>624169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101.8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4658593</v>
      </c>
      <c r="BO30" s="555"/>
      <c r="BP30" s="555"/>
      <c r="BQ30" s="555"/>
      <c r="BR30" s="555"/>
      <c r="BS30" s="555"/>
      <c r="BT30" s="555"/>
      <c r="BU30" s="556"/>
      <c r="BV30" s="554">
        <v>3797461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IF('各会計、関係団体の財政状況及び健全化判断比率'!B34="","",'各会計、関係団体の財政状況及び健全化判断比率'!B34)</f>
        <v>水道事業会計</v>
      </c>
      <c r="AP34" s="567"/>
      <c r="AQ34" s="567"/>
      <c r="AR34" s="567"/>
      <c r="AS34" s="567"/>
      <c r="AT34" s="567"/>
      <c r="AU34" s="567"/>
      <c r="AV34" s="567"/>
      <c r="AW34" s="567"/>
      <c r="AX34" s="567"/>
      <c r="AY34" s="567"/>
      <c r="AZ34" s="567"/>
      <c r="BA34" s="567"/>
      <c r="BB34" s="567"/>
      <c r="BC34" s="567"/>
      <c r="BD34" s="165"/>
      <c r="BE34" s="566">
        <f>IF(BG34="","",MAX(C34:D43,U34:V43,AM34:AN43)+1)</f>
        <v>15</v>
      </c>
      <c r="BF34" s="566"/>
      <c r="BG34" s="567" t="str">
        <f>IF('各会計、関係団体の財政状況及び健全化判断比率'!B40="","",'各会計、関係団体の財政状況及び健全化判断比率'!B40)</f>
        <v>公設卸売市場事業特別会計</v>
      </c>
      <c r="BH34" s="567"/>
      <c r="BI34" s="567"/>
      <c r="BJ34" s="567"/>
      <c r="BK34" s="567"/>
      <c r="BL34" s="567"/>
      <c r="BM34" s="567"/>
      <c r="BN34" s="567"/>
      <c r="BO34" s="567"/>
      <c r="BP34" s="567"/>
      <c r="BQ34" s="567"/>
      <c r="BR34" s="567"/>
      <c r="BS34" s="567"/>
      <c r="BT34" s="567"/>
      <c r="BU34" s="567"/>
      <c r="BV34" s="165"/>
      <c r="BW34" s="566">
        <f>IF(BY34="","",MAX(C34:D43,U34:V43,AM34:AN43,BE34:BF43)+1)</f>
        <v>16</v>
      </c>
      <c r="BX34" s="566"/>
      <c r="BY34" s="567" t="str">
        <f>IF('各会計、関係団体の財政状況及び健全化判断比率'!B68="","",'各会計、関係団体の財政状況及び健全化判断比率'!B68)</f>
        <v>丹波少年自然の家事務組合</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伊丹スポーツセンター</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中小企業勤労者福祉共済事業特別会計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IF('各会計、関係団体の財政状況及び健全化判断比率'!B35="","",'各会計、関係団体の財政状況及び健全化判断比率'!B35)</f>
        <v>工業用水道事業会計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17</v>
      </c>
      <c r="BX35" s="566"/>
      <c r="BY35" s="567" t="str">
        <f>IF('各会計、関係団体の財政状況及び健全化判断比率'!B69="","",'各会計、関係団体の財政状況及び健全化判断比率'!B69)</f>
        <v>兵庫県後期高齢者医療広域連合（一般会計）</v>
      </c>
      <c r="BZ35" s="567"/>
      <c r="CA35" s="567"/>
      <c r="CB35" s="567"/>
      <c r="CC35" s="567"/>
      <c r="CD35" s="567"/>
      <c r="CE35" s="567"/>
      <c r="CF35" s="567"/>
      <c r="CG35" s="567"/>
      <c r="CH35" s="567"/>
      <c r="CI35" s="567"/>
      <c r="CJ35" s="567"/>
      <c r="CK35" s="567"/>
      <c r="CL35" s="567"/>
      <c r="CM35" s="567"/>
      <c r="CN35" s="165"/>
      <c r="CO35" s="566">
        <f t="shared" ref="CO35:CO43" si="3">IF(CQ35="","",CO34+1)</f>
        <v>21</v>
      </c>
      <c r="CP35" s="566"/>
      <c r="CQ35" s="567" t="str">
        <f>IF('各会計、関係団体の財政状況及び健全化判断比率'!BS8="","",'各会計、関係団体の財政状況及び健全化判断比率'!BS8)</f>
        <v>柿衞文庫</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IF('各会計、関係団体の財政状況及び健全化判断比率'!B36="","",'各会計、関係団体の財政状況及び健全化判断比率'!B36)</f>
        <v>交通事業会計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18</v>
      </c>
      <c r="BX36" s="566"/>
      <c r="BY36" s="567" t="str">
        <f>IF('各会計、関係団体の財政状況及び健全化判断比率'!B70="","",'各会計、関係団体の財政状況及び健全化判断比率'!B70)</f>
        <v>兵庫県後期高齢者医療広域連合（特別会計）</v>
      </c>
      <c r="BZ36" s="567"/>
      <c r="CA36" s="567"/>
      <c r="CB36" s="567"/>
      <c r="CC36" s="567"/>
      <c r="CD36" s="567"/>
      <c r="CE36" s="567"/>
      <c r="CF36" s="567"/>
      <c r="CG36" s="567"/>
      <c r="CH36" s="567"/>
      <c r="CI36" s="567"/>
      <c r="CJ36" s="567"/>
      <c r="CK36" s="567"/>
      <c r="CL36" s="567"/>
      <c r="CM36" s="567"/>
      <c r="CN36" s="165"/>
      <c r="CO36" s="566">
        <f t="shared" si="3"/>
        <v>22</v>
      </c>
      <c r="CP36" s="566"/>
      <c r="CQ36" s="567" t="str">
        <f>IF('各会計、関係団体の財政状況及び健全化判断比率'!BS9="","",'各会計、関係団体の財政状況及び健全化判断比率'!BS9)</f>
        <v>伊丹市文化振興財団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農業共済事業特別会計</v>
      </c>
      <c r="X37" s="567"/>
      <c r="Y37" s="567"/>
      <c r="Z37" s="567"/>
      <c r="AA37" s="567"/>
      <c r="AB37" s="567"/>
      <c r="AC37" s="567"/>
      <c r="AD37" s="567"/>
      <c r="AE37" s="567"/>
      <c r="AF37" s="567"/>
      <c r="AG37" s="567"/>
      <c r="AH37" s="567"/>
      <c r="AI37" s="567"/>
      <c r="AJ37" s="567"/>
      <c r="AK37" s="567"/>
      <c r="AL37" s="165"/>
      <c r="AM37" s="566">
        <f t="shared" si="0"/>
        <v>12</v>
      </c>
      <c r="AN37" s="566"/>
      <c r="AO37" s="567" t="str">
        <f>IF('各会計、関係団体の財政状況及び健全化判断比率'!B37="","",'各会計、関係団体の財政状況及び健全化判断比率'!B37)</f>
        <v>病院事業会計</v>
      </c>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19</v>
      </c>
      <c r="BX37" s="566"/>
      <c r="BY37" s="567" t="str">
        <f>IF('各会計、関係団体の財政状況及び健全化判断比率'!B71="","",'各会計、関係団体の財政状況及び健全化判断比率'!B71)</f>
        <v>豊中伊丹市クリーンランド</v>
      </c>
      <c r="BZ37" s="567"/>
      <c r="CA37" s="567"/>
      <c r="CB37" s="567"/>
      <c r="CC37" s="567"/>
      <c r="CD37" s="567"/>
      <c r="CE37" s="567"/>
      <c r="CF37" s="567"/>
      <c r="CG37" s="567"/>
      <c r="CH37" s="567"/>
      <c r="CI37" s="567"/>
      <c r="CJ37" s="567"/>
      <c r="CK37" s="567"/>
      <c r="CL37" s="567"/>
      <c r="CM37" s="567"/>
      <c r="CN37" s="165"/>
      <c r="CO37" s="566">
        <f t="shared" si="3"/>
        <v>23</v>
      </c>
      <c r="CP37" s="566"/>
      <c r="CQ37" s="567" t="str">
        <f>IF('各会計、関係団体の財政状況及び健全化判断比率'!BS10="","",'各会計、関係団体の財政状況及び健全化判断比率'!BS10)</f>
        <v>伊丹都市開発</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中心市街地駐車場事業特別会計</v>
      </c>
      <c r="X38" s="567"/>
      <c r="Y38" s="567"/>
      <c r="Z38" s="567"/>
      <c r="AA38" s="567"/>
      <c r="AB38" s="567"/>
      <c r="AC38" s="567"/>
      <c r="AD38" s="567"/>
      <c r="AE38" s="567"/>
      <c r="AF38" s="567"/>
      <c r="AG38" s="567"/>
      <c r="AH38" s="567"/>
      <c r="AI38" s="567"/>
      <c r="AJ38" s="567"/>
      <c r="AK38" s="567"/>
      <c r="AL38" s="165"/>
      <c r="AM38" s="566">
        <f t="shared" si="0"/>
        <v>13</v>
      </c>
      <c r="AN38" s="566"/>
      <c r="AO38" s="567" t="str">
        <f>IF('各会計、関係団体の財政状況及び健全化判断比率'!B38="","",'各会計、関係団体の財政状況及び健全化判断比率'!B38)</f>
        <v>下水道事業会計</v>
      </c>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f t="shared" si="3"/>
        <v>24</v>
      </c>
      <c r="CP38" s="566"/>
      <c r="CQ38" s="567" t="str">
        <f>IF('各会計、関係団体の財政状況及び健全化判断比率'!BS11="","",'各会計、関係団体の財政状況及び健全化判断比率'!BS11)</f>
        <v>伊丹コミュニティ放送</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f t="shared" si="4"/>
        <v>8</v>
      </c>
      <c r="V39" s="566"/>
      <c r="W39" s="567" t="str">
        <f>IF('各会計、関係団体の財政状況及び健全化判断比率'!B33="","",'各会計、関係団体の財政状況及び健全化判断比率'!B33)</f>
        <v>交通災害等共済事業特別会計</v>
      </c>
      <c r="X39" s="567"/>
      <c r="Y39" s="567"/>
      <c r="Z39" s="567"/>
      <c r="AA39" s="567"/>
      <c r="AB39" s="567"/>
      <c r="AC39" s="567"/>
      <c r="AD39" s="567"/>
      <c r="AE39" s="567"/>
      <c r="AF39" s="567"/>
      <c r="AG39" s="567"/>
      <c r="AH39" s="567"/>
      <c r="AI39" s="567"/>
      <c r="AJ39" s="567"/>
      <c r="AK39" s="567"/>
      <c r="AL39" s="165"/>
      <c r="AM39" s="566">
        <f t="shared" si="0"/>
        <v>14</v>
      </c>
      <c r="AN39" s="566"/>
      <c r="AO39" s="567" t="str">
        <f>IF('各会計、関係団体の財政状況及び健全化判断比率'!B39="","",'各会計、関係団体の財政状況及び健全化判断比率'!B39)</f>
        <v>モーターボート競走事業会計</v>
      </c>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f t="shared" si="3"/>
        <v>25</v>
      </c>
      <c r="CP39" s="566"/>
      <c r="CQ39" s="567" t="str">
        <f>IF('各会計、関係団体の財政状況及び健全化判断比率'!BS12="","",'各会計、関係団体の財政状況及び健全化判断比率'!BS12)</f>
        <v>アリオ</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f t="shared" si="3"/>
        <v>26</v>
      </c>
      <c r="CP40" s="566"/>
      <c r="CQ40" s="567" t="str">
        <f>IF('各会計、関係団体の財政状況及び健全化判断比率'!BS13="","",'各会計、関係団体の財政状況及び健全化判断比率'!BS13)</f>
        <v>伊丹シティホテル</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f t="shared" si="3"/>
        <v>27</v>
      </c>
      <c r="CP41" s="566"/>
      <c r="CQ41" s="567" t="str">
        <f>IF('各会計、関係団体の財政状況及び健全化判断比率'!BS14="","",'各会計、関係団体の財政状況及び健全化判断比率'!BS14)</f>
        <v>社会福祉事業団</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9" t="s">
        <v>24</v>
      </c>
      <c r="C41" s="1170"/>
      <c r="D41" s="81"/>
      <c r="E41" s="1175" t="s">
        <v>25</v>
      </c>
      <c r="F41" s="1175"/>
      <c r="G41" s="1175"/>
      <c r="H41" s="1176"/>
      <c r="I41" s="82">
        <v>66021</v>
      </c>
      <c r="J41" s="83">
        <v>65077</v>
      </c>
      <c r="K41" s="83">
        <v>66342</v>
      </c>
      <c r="L41" s="83">
        <v>65461</v>
      </c>
      <c r="M41" s="84">
        <v>64472</v>
      </c>
    </row>
    <row r="42" spans="2:13" ht="27.75" customHeight="1">
      <c r="B42" s="1171"/>
      <c r="C42" s="1172"/>
      <c r="D42" s="85"/>
      <c r="E42" s="1177" t="s">
        <v>26</v>
      </c>
      <c r="F42" s="1177"/>
      <c r="G42" s="1177"/>
      <c r="H42" s="1178"/>
      <c r="I42" s="86">
        <v>2727</v>
      </c>
      <c r="J42" s="87">
        <v>548</v>
      </c>
      <c r="K42" s="87">
        <v>456</v>
      </c>
      <c r="L42" s="87">
        <v>415</v>
      </c>
      <c r="M42" s="88">
        <v>389</v>
      </c>
    </row>
    <row r="43" spans="2:13" ht="27.75" customHeight="1">
      <c r="B43" s="1171"/>
      <c r="C43" s="1172"/>
      <c r="D43" s="85"/>
      <c r="E43" s="1177" t="s">
        <v>27</v>
      </c>
      <c r="F43" s="1177"/>
      <c r="G43" s="1177"/>
      <c r="H43" s="1178"/>
      <c r="I43" s="86">
        <v>30195</v>
      </c>
      <c r="J43" s="87">
        <v>29237</v>
      </c>
      <c r="K43" s="87">
        <v>28122</v>
      </c>
      <c r="L43" s="87">
        <v>27698</v>
      </c>
      <c r="M43" s="88">
        <v>26427</v>
      </c>
    </row>
    <row r="44" spans="2:13" ht="27.75" customHeight="1">
      <c r="B44" s="1171"/>
      <c r="C44" s="1172"/>
      <c r="D44" s="85"/>
      <c r="E44" s="1177" t="s">
        <v>28</v>
      </c>
      <c r="F44" s="1177"/>
      <c r="G44" s="1177"/>
      <c r="H44" s="1178"/>
      <c r="I44" s="86">
        <v>941</v>
      </c>
      <c r="J44" s="87">
        <v>1343</v>
      </c>
      <c r="K44" s="87">
        <v>1347</v>
      </c>
      <c r="L44" s="87">
        <v>2316</v>
      </c>
      <c r="M44" s="88">
        <v>3477</v>
      </c>
    </row>
    <row r="45" spans="2:13" ht="27.75" customHeight="1">
      <c r="B45" s="1171"/>
      <c r="C45" s="1172"/>
      <c r="D45" s="85"/>
      <c r="E45" s="1177" t="s">
        <v>29</v>
      </c>
      <c r="F45" s="1177"/>
      <c r="G45" s="1177"/>
      <c r="H45" s="1178"/>
      <c r="I45" s="86">
        <v>9170</v>
      </c>
      <c r="J45" s="87">
        <v>8489</v>
      </c>
      <c r="K45" s="87">
        <v>7795</v>
      </c>
      <c r="L45" s="87">
        <v>7319</v>
      </c>
      <c r="M45" s="88">
        <v>7248</v>
      </c>
    </row>
    <row r="46" spans="2:13" ht="27.75" customHeight="1">
      <c r="B46" s="1171"/>
      <c r="C46" s="1172"/>
      <c r="D46" s="85"/>
      <c r="E46" s="1177" t="s">
        <v>30</v>
      </c>
      <c r="F46" s="1177"/>
      <c r="G46" s="1177"/>
      <c r="H46" s="1178"/>
      <c r="I46" s="86">
        <v>3424</v>
      </c>
      <c r="J46" s="87">
        <v>4321</v>
      </c>
      <c r="K46" s="87">
        <v>109</v>
      </c>
      <c r="L46" s="87">
        <v>91</v>
      </c>
      <c r="M46" s="88">
        <v>48</v>
      </c>
    </row>
    <row r="47" spans="2:13" ht="27.75" customHeight="1">
      <c r="B47" s="1171"/>
      <c r="C47" s="1172"/>
      <c r="D47" s="85"/>
      <c r="E47" s="1177" t="s">
        <v>31</v>
      </c>
      <c r="F47" s="1177"/>
      <c r="G47" s="1177"/>
      <c r="H47" s="1178"/>
      <c r="I47" s="86" t="s">
        <v>483</v>
      </c>
      <c r="J47" s="87" t="s">
        <v>483</v>
      </c>
      <c r="K47" s="87" t="s">
        <v>483</v>
      </c>
      <c r="L47" s="87" t="s">
        <v>483</v>
      </c>
      <c r="M47" s="88" t="s">
        <v>483</v>
      </c>
    </row>
    <row r="48" spans="2:13" ht="27.75" customHeight="1">
      <c r="B48" s="1173"/>
      <c r="C48" s="1174"/>
      <c r="D48" s="85"/>
      <c r="E48" s="1177" t="s">
        <v>32</v>
      </c>
      <c r="F48" s="1177"/>
      <c r="G48" s="1177"/>
      <c r="H48" s="1178"/>
      <c r="I48" s="86" t="s">
        <v>483</v>
      </c>
      <c r="J48" s="87" t="s">
        <v>483</v>
      </c>
      <c r="K48" s="87" t="s">
        <v>483</v>
      </c>
      <c r="L48" s="87" t="s">
        <v>483</v>
      </c>
      <c r="M48" s="88" t="s">
        <v>483</v>
      </c>
    </row>
    <row r="49" spans="2:13" ht="27.75" customHeight="1">
      <c r="B49" s="1179" t="s">
        <v>33</v>
      </c>
      <c r="C49" s="1180"/>
      <c r="D49" s="89"/>
      <c r="E49" s="1177" t="s">
        <v>34</v>
      </c>
      <c r="F49" s="1177"/>
      <c r="G49" s="1177"/>
      <c r="H49" s="1178"/>
      <c r="I49" s="86">
        <v>7803</v>
      </c>
      <c r="J49" s="87">
        <v>8140</v>
      </c>
      <c r="K49" s="87">
        <v>8719</v>
      </c>
      <c r="L49" s="87">
        <v>10245</v>
      </c>
      <c r="M49" s="88">
        <v>11376</v>
      </c>
    </row>
    <row r="50" spans="2:13" ht="27.75" customHeight="1">
      <c r="B50" s="1171"/>
      <c r="C50" s="1172"/>
      <c r="D50" s="85"/>
      <c r="E50" s="1177" t="s">
        <v>35</v>
      </c>
      <c r="F50" s="1177"/>
      <c r="G50" s="1177"/>
      <c r="H50" s="1178"/>
      <c r="I50" s="86">
        <v>22452</v>
      </c>
      <c r="J50" s="87">
        <v>20682</v>
      </c>
      <c r="K50" s="87">
        <v>20691</v>
      </c>
      <c r="L50" s="87">
        <v>20006</v>
      </c>
      <c r="M50" s="88">
        <v>19006</v>
      </c>
    </row>
    <row r="51" spans="2:13" ht="27.75" customHeight="1">
      <c r="B51" s="1173"/>
      <c r="C51" s="1174"/>
      <c r="D51" s="85"/>
      <c r="E51" s="1177" t="s">
        <v>36</v>
      </c>
      <c r="F51" s="1177"/>
      <c r="G51" s="1177"/>
      <c r="H51" s="1178"/>
      <c r="I51" s="86">
        <v>59442</v>
      </c>
      <c r="J51" s="87">
        <v>59952</v>
      </c>
      <c r="K51" s="87">
        <v>61075</v>
      </c>
      <c r="L51" s="87">
        <v>64100</v>
      </c>
      <c r="M51" s="88">
        <v>64737</v>
      </c>
    </row>
    <row r="52" spans="2:13" ht="27.75" customHeight="1" thickBot="1">
      <c r="B52" s="1181" t="s">
        <v>37</v>
      </c>
      <c r="C52" s="1182"/>
      <c r="D52" s="90"/>
      <c r="E52" s="1183" t="s">
        <v>38</v>
      </c>
      <c r="F52" s="1183"/>
      <c r="G52" s="1183"/>
      <c r="H52" s="1184"/>
      <c r="I52" s="91">
        <v>22780</v>
      </c>
      <c r="J52" s="92">
        <v>20241</v>
      </c>
      <c r="K52" s="92">
        <v>13688</v>
      </c>
      <c r="L52" s="92">
        <v>8949</v>
      </c>
      <c r="M52" s="93">
        <v>6941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27124</v>
      </c>
      <c r="E3" s="116"/>
      <c r="F3" s="117">
        <v>37688</v>
      </c>
      <c r="G3" s="118"/>
      <c r="H3" s="119"/>
    </row>
    <row r="4" spans="1:8">
      <c r="A4" s="120"/>
      <c r="B4" s="121"/>
      <c r="C4" s="122"/>
      <c r="D4" s="123">
        <v>12363</v>
      </c>
      <c r="E4" s="124"/>
      <c r="F4" s="125">
        <v>22661</v>
      </c>
      <c r="G4" s="126"/>
      <c r="H4" s="127"/>
    </row>
    <row r="5" spans="1:8">
      <c r="A5" s="108" t="s">
        <v>515</v>
      </c>
      <c r="B5" s="113"/>
      <c r="C5" s="114"/>
      <c r="D5" s="115">
        <v>25330</v>
      </c>
      <c r="E5" s="116"/>
      <c r="F5" s="117">
        <v>38606</v>
      </c>
      <c r="G5" s="118"/>
      <c r="H5" s="119"/>
    </row>
    <row r="6" spans="1:8">
      <c r="A6" s="120"/>
      <c r="B6" s="121"/>
      <c r="C6" s="122"/>
      <c r="D6" s="123">
        <v>9125</v>
      </c>
      <c r="E6" s="124"/>
      <c r="F6" s="125">
        <v>22435</v>
      </c>
      <c r="G6" s="126"/>
      <c r="H6" s="127"/>
    </row>
    <row r="7" spans="1:8">
      <c r="A7" s="108" t="s">
        <v>516</v>
      </c>
      <c r="B7" s="113"/>
      <c r="C7" s="114"/>
      <c r="D7" s="115">
        <v>15241</v>
      </c>
      <c r="E7" s="116"/>
      <c r="F7" s="117">
        <v>39425</v>
      </c>
      <c r="G7" s="118"/>
      <c r="H7" s="119"/>
    </row>
    <row r="8" spans="1:8">
      <c r="A8" s="120"/>
      <c r="B8" s="121"/>
      <c r="C8" s="122"/>
      <c r="D8" s="123">
        <v>12481</v>
      </c>
      <c r="E8" s="124"/>
      <c r="F8" s="125">
        <v>22414</v>
      </c>
      <c r="G8" s="126"/>
      <c r="H8" s="127"/>
    </row>
    <row r="9" spans="1:8">
      <c r="A9" s="108" t="s">
        <v>517</v>
      </c>
      <c r="B9" s="113"/>
      <c r="C9" s="114"/>
      <c r="D9" s="115">
        <v>25221</v>
      </c>
      <c r="E9" s="116"/>
      <c r="F9" s="117">
        <v>43141</v>
      </c>
      <c r="G9" s="118"/>
      <c r="H9" s="119"/>
    </row>
    <row r="10" spans="1:8">
      <c r="A10" s="120"/>
      <c r="B10" s="121"/>
      <c r="C10" s="122"/>
      <c r="D10" s="123">
        <v>13328</v>
      </c>
      <c r="E10" s="124"/>
      <c r="F10" s="125">
        <v>21887</v>
      </c>
      <c r="G10" s="126"/>
      <c r="H10" s="127"/>
    </row>
    <row r="11" spans="1:8">
      <c r="A11" s="108" t="s">
        <v>518</v>
      </c>
      <c r="B11" s="113"/>
      <c r="C11" s="114"/>
      <c r="D11" s="115">
        <v>32943</v>
      </c>
      <c r="E11" s="116"/>
      <c r="F11" s="117">
        <v>45117</v>
      </c>
      <c r="G11" s="118"/>
      <c r="H11" s="119"/>
    </row>
    <row r="12" spans="1:8">
      <c r="A12" s="120"/>
      <c r="B12" s="121"/>
      <c r="C12" s="128"/>
      <c r="D12" s="123">
        <v>22330</v>
      </c>
      <c r="E12" s="124"/>
      <c r="F12" s="125">
        <v>25589</v>
      </c>
      <c r="G12" s="126"/>
      <c r="H12" s="127"/>
    </row>
    <row r="13" spans="1:8">
      <c r="A13" s="108"/>
      <c r="B13" s="113"/>
      <c r="C13" s="129"/>
      <c r="D13" s="130">
        <v>25172</v>
      </c>
      <c r="E13" s="131"/>
      <c r="F13" s="132">
        <v>40795</v>
      </c>
      <c r="G13" s="133"/>
      <c r="H13" s="119"/>
    </row>
    <row r="14" spans="1:8">
      <c r="A14" s="120"/>
      <c r="B14" s="121"/>
      <c r="C14" s="122"/>
      <c r="D14" s="123">
        <v>13925</v>
      </c>
      <c r="E14" s="124"/>
      <c r="F14" s="125">
        <v>22997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2.92</v>
      </c>
      <c r="C19" s="134">
        <f>ROUND(VALUE(SUBSTITUTE(実質収支比率等に係る経年分析!G$48,"▲","-")),2)</f>
        <v>0.82</v>
      </c>
      <c r="D19" s="134">
        <f>ROUND(VALUE(SUBSTITUTE(実質収支比率等に係る経年分析!H$48,"▲","-")),2)</f>
        <v>1.22</v>
      </c>
      <c r="E19" s="134">
        <f>ROUND(VALUE(SUBSTITUTE(実質収支比率等に係る経年分析!I$48,"▲","-")),2)</f>
        <v>1.9</v>
      </c>
      <c r="F19" s="134">
        <f>ROUND(VALUE(SUBSTITUTE(実質収支比率等に係る経年分析!J$48,"▲","-")),2)</f>
        <v>2.02</v>
      </c>
    </row>
    <row r="20" spans="1:11">
      <c r="A20" s="134" t="s">
        <v>43</v>
      </c>
      <c r="B20" s="134">
        <f>ROUND(VALUE(SUBSTITUTE(実質収支比率等に係る経年分析!F$47,"▲","-")),2)</f>
        <v>18.41</v>
      </c>
      <c r="C20" s="134">
        <f>ROUND(VALUE(SUBSTITUTE(実質収支比率等に係る経年分析!G$47,"▲","-")),2)</f>
        <v>15.61</v>
      </c>
      <c r="D20" s="134">
        <f>ROUND(VALUE(SUBSTITUTE(実質収支比率等に係る経年分析!H$47,"▲","-")),2)</f>
        <v>15.31</v>
      </c>
      <c r="E20" s="134">
        <f>ROUND(VALUE(SUBSTITUTE(実質収支比率等に係る経年分析!I$47,"▲","-")),2)</f>
        <v>16.23</v>
      </c>
      <c r="F20" s="134">
        <f>ROUND(VALUE(SUBSTITUTE(実質収支比率等に係る経年分析!J$47,"▲","-")),2)</f>
        <v>16.72</v>
      </c>
    </row>
    <row r="21" spans="1:11">
      <c r="A21" s="134" t="s">
        <v>44</v>
      </c>
      <c r="B21" s="134">
        <f>IF(ISNUMBER(VALUE(SUBSTITUTE(実質収支比率等に係る経年分析!F$49,"▲","-"))),ROUND(VALUE(SUBSTITUTE(実質収支比率等に係る経年分析!F$49,"▲","-")),2),NA())</f>
        <v>11.11</v>
      </c>
      <c r="C21" s="134">
        <f>IF(ISNUMBER(VALUE(SUBSTITUTE(実質収支比率等に係る経年分析!G$49,"▲","-"))),ROUND(VALUE(SUBSTITUTE(実質収支比率等に係る経年分析!G$49,"▲","-")),2),NA())</f>
        <v>-4.45</v>
      </c>
      <c r="D21" s="134">
        <f>IF(ISNUMBER(VALUE(SUBSTITUTE(実質収支比率等に係る経年分析!H$49,"▲","-"))),ROUND(VALUE(SUBSTITUTE(実質収支比率等に係る経年分析!H$49,"▲","-")),2),NA())</f>
        <v>-0.16</v>
      </c>
      <c r="E21" s="134">
        <f>IF(ISNUMBER(VALUE(SUBSTITUTE(実質収支比率等に係る経年分析!I$49,"▲","-"))),ROUND(VALUE(SUBSTITUTE(実質収支比率等に係る経年分析!I$49,"▲","-")),2),NA())</f>
        <v>2.2400000000000002</v>
      </c>
      <c r="F21" s="134">
        <f>IF(ISNUMBER(VALUE(SUBSTITUTE(実質収支比率等に係る経年分析!J$49,"▲","-"))),ROUND(VALUE(SUBSTITUTE(実質収支比率等に係る経年分析!J$49,"▲","-")),2),NA())</f>
        <v>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3.52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2.2400000000000002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1.41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国民健康保険事業特別会計</v>
      </c>
      <c r="B29" s="135">
        <f>IF(ROUND(VALUE(SUBSTITUTE(連結実質赤字比率に係る赤字・黒字の構成分析!F$41,"▲", "-")), 2) &lt; 0, ABS(ROUND(VALUE(SUBSTITUTE(連結実質赤字比率に係る赤字・黒字の構成分析!F$41,"▲", "-")), 2)), NA())</f>
        <v>2.75</v>
      </c>
      <c r="C29" s="135" t="e">
        <f>IF(ROUND(VALUE(SUBSTITUTE(連結実質赤字比率に係る赤字・黒字の構成分析!F$41,"▲", "-")), 2) &gt;= 0, ABS(ROUND(VALUE(SUBSTITUTE(連結実質赤字比率に係る赤字・黒字の構成分析!F$41,"▲", "-")), 2)), NA())</f>
        <v>#N/A</v>
      </c>
      <c r="D29" s="135">
        <f>IF(ROUND(VALUE(SUBSTITUTE(連結実質赤字比率に係る赤字・黒字の構成分析!G$41,"▲", "-")), 2) &lt; 0, ABS(ROUND(VALUE(SUBSTITUTE(連結実質赤字比率に係る赤字・黒字の構成分析!G$41,"▲", "-")), 2)), NA())</f>
        <v>1.04</v>
      </c>
      <c r="E29" s="135" t="e">
        <f>IF(ROUND(VALUE(SUBSTITUTE(連結実質赤字比率に係る赤字・黒字の構成分析!G$41,"▲", "-")), 2) &gt;= 0, ABS(ROUND(VALUE(SUBSTITUTE(連結実質赤字比率に係る赤字・黒字の構成分析!G$41,"▲", "-")), 2)), NA())</f>
        <v>#N/A</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0.33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0.82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1.21</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0.97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1.1200000000000001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1.26</v>
      </c>
    </row>
    <row r="31" spans="1:11">
      <c r="A31" s="135" t="str">
        <f>IF(連結実質赤字比率に係る赤字・黒字の構成分析!C$39="",NA(),連結実質赤字比率に係る赤字・黒字の構成分析!C$39)</f>
        <v>交通事業会計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1.53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1.49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1.69</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2.92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1.89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2.0099999999999998</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2.5099999999999998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2.57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2.71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2.9</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4.67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3.44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2.48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3.52</v>
      </c>
    </row>
    <row r="36" spans="1:16">
      <c r="A36" s="135" t="str">
        <f>IF(連結実質赤字比率に係る赤字・黒字の構成分析!C$34="",NA(),連結実質赤字比率に係る赤字・黒字の構成分析!C$34)</f>
        <v>中心市街地駐車場事業特別会計</v>
      </c>
      <c r="B36" s="135">
        <f>IF(ROUND(VALUE(SUBSTITUTE(連結実質赤字比率に係る赤字・黒字の構成分析!F$34,"▲", "-")), 2) &lt; 0, ABS(ROUND(VALUE(SUBSTITUTE(連結実質赤字比率に係る赤字・黒字の構成分析!F$34,"▲", "-")), 2)), NA())</f>
        <v>1.43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1.59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1.81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1.84</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1.88</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7432</v>
      </c>
      <c r="E42" s="136"/>
      <c r="F42" s="136"/>
      <c r="G42" s="136">
        <f>'実質公債費比率（分子）の構造'!L$52</f>
        <v>7255</v>
      </c>
      <c r="H42" s="136"/>
      <c r="I42" s="136"/>
      <c r="J42" s="136">
        <f>'実質公債費比率（分子）の構造'!M$52</f>
        <v>7225</v>
      </c>
      <c r="K42" s="136"/>
      <c r="L42" s="136"/>
      <c r="M42" s="136">
        <f>'実質公債費比率（分子）の構造'!N$52</f>
        <v>7311</v>
      </c>
      <c r="N42" s="136"/>
      <c r="O42" s="136"/>
      <c r="P42" s="136">
        <f>'実質公債費比率（分子）の構造'!O$52</f>
        <v>7692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73</v>
      </c>
      <c r="C44" s="136"/>
      <c r="D44" s="136"/>
      <c r="E44" s="136">
        <f>'実質公債費比率（分子）の構造'!L$50</f>
        <v>46</v>
      </c>
      <c r="F44" s="136"/>
      <c r="G44" s="136"/>
      <c r="H44" s="136">
        <f>'実質公債費比率（分子）の構造'!M$50</f>
        <v>44</v>
      </c>
      <c r="I44" s="136"/>
      <c r="J44" s="136"/>
      <c r="K44" s="136">
        <f>'実質公債費比率（分子）の構造'!N$50</f>
        <v>42</v>
      </c>
      <c r="L44" s="136"/>
      <c r="M44" s="136"/>
      <c r="N44" s="136">
        <f>'実質公債費比率（分子）の構造'!O$50</f>
        <v>27</v>
      </c>
      <c r="O44" s="136"/>
      <c r="P44" s="136"/>
    </row>
    <row r="45" spans="1:16">
      <c r="A45" s="136" t="s">
        <v>54</v>
      </c>
      <c r="B45" s="136">
        <f>'実質公債費比率（分子）の構造'!K$49</f>
        <v>227</v>
      </c>
      <c r="C45" s="136"/>
      <c r="D45" s="136"/>
      <c r="E45" s="136">
        <f>'実質公債費比率（分子）の構造'!L$49</f>
        <v>212</v>
      </c>
      <c r="F45" s="136"/>
      <c r="G45" s="136"/>
      <c r="H45" s="136">
        <f>'実質公債費比率（分子）の構造'!M$49</f>
        <v>131</v>
      </c>
      <c r="I45" s="136"/>
      <c r="J45" s="136"/>
      <c r="K45" s="136">
        <f>'実質公債費比率（分子）の構造'!N$49</f>
        <v>43</v>
      </c>
      <c r="L45" s="136"/>
      <c r="M45" s="136"/>
      <c r="N45" s="136">
        <f>'実質公債費比率（分子）の構造'!O$49</f>
        <v>60</v>
      </c>
      <c r="O45" s="136"/>
      <c r="P45" s="136"/>
    </row>
    <row r="46" spans="1:16">
      <c r="A46" s="136" t="s">
        <v>55</v>
      </c>
      <c r="B46" s="136">
        <f>'実質公債費比率（分子）の構造'!K$48</f>
        <v>3028</v>
      </c>
      <c r="C46" s="136"/>
      <c r="D46" s="136"/>
      <c r="E46" s="136">
        <f>'実質公債費比率（分子）の構造'!L$48</f>
        <v>3024</v>
      </c>
      <c r="F46" s="136"/>
      <c r="G46" s="136"/>
      <c r="H46" s="136">
        <f>'実質公債費比率（分子）の構造'!M$48</f>
        <v>2601</v>
      </c>
      <c r="I46" s="136"/>
      <c r="J46" s="136"/>
      <c r="K46" s="136">
        <f>'実質公債費比率（分子）の構造'!N$48</f>
        <v>2428</v>
      </c>
      <c r="L46" s="136"/>
      <c r="M46" s="136"/>
      <c r="N46" s="136">
        <f>'実質公債費比率（分子）の構造'!O$48</f>
        <v>2436</v>
      </c>
      <c r="O46" s="136"/>
      <c r="P46" s="136"/>
    </row>
    <row r="47" spans="1:16">
      <c r="A47" s="136" t="s">
        <v>56</v>
      </c>
      <c r="B47" s="136">
        <f>'実質公債費比率（分子）の構造'!K$47</f>
        <v>50</v>
      </c>
      <c r="C47" s="136"/>
      <c r="D47" s="136"/>
      <c r="E47" s="136">
        <f>'実質公債費比率（分子）の構造'!L$47</f>
        <v>33</v>
      </c>
      <c r="F47" s="136"/>
      <c r="G47" s="136"/>
      <c r="H47" s="136">
        <f>'実質公債費比率（分子）の構造'!M$47</f>
        <v>17</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6430</v>
      </c>
      <c r="C49" s="136"/>
      <c r="D49" s="136"/>
      <c r="E49" s="136">
        <f>'実質公債費比率（分子）の構造'!L$45</f>
        <v>6263</v>
      </c>
      <c r="F49" s="136"/>
      <c r="G49" s="136"/>
      <c r="H49" s="136">
        <f>'実質公債費比率（分子）の構造'!M$45</f>
        <v>7922</v>
      </c>
      <c r="I49" s="136"/>
      <c r="J49" s="136"/>
      <c r="K49" s="136">
        <f>'実質公債費比率（分子）の構造'!N$45</f>
        <v>7036</v>
      </c>
      <c r="L49" s="136"/>
      <c r="M49" s="136"/>
      <c r="N49" s="136">
        <f>'実質公債費比率（分子）の構造'!O$45</f>
        <v>8825</v>
      </c>
      <c r="O49" s="136"/>
      <c r="P49" s="136"/>
    </row>
    <row r="50" spans="1:16">
      <c r="A50" s="136" t="s">
        <v>59</v>
      </c>
      <c r="B50" s="136" t="e">
        <f>NA()</f>
        <v>#N/A</v>
      </c>
      <c r="C50" s="136">
        <f>IF(ISNUMBER('実質公債費比率（分子）の構造'!K$53),'実質公債費比率（分子）の構造'!K$53,NA())</f>
        <v>2376</v>
      </c>
      <c r="D50" s="136" t="e">
        <f>NA()</f>
        <v>#N/A</v>
      </c>
      <c r="E50" s="136" t="e">
        <f>NA()</f>
        <v>#N/A</v>
      </c>
      <c r="F50" s="136">
        <f>IF(ISNUMBER('実質公債費比率（分子）の構造'!L$53),'実質公債費比率（分子）の構造'!L$53,NA())</f>
        <v>2323</v>
      </c>
      <c r="G50" s="136" t="e">
        <f>NA()</f>
        <v>#N/A</v>
      </c>
      <c r="H50" s="136" t="e">
        <f>NA()</f>
        <v>#N/A</v>
      </c>
      <c r="I50" s="136">
        <f>IF(ISNUMBER('実質公債費比率（分子）の構造'!M$53),'実質公債費比率（分子）の構造'!M$53,NA())</f>
        <v>3490</v>
      </c>
      <c r="J50" s="136" t="e">
        <f>NA()</f>
        <v>#N/A</v>
      </c>
      <c r="K50" s="136" t="e">
        <f>NA()</f>
        <v>#N/A</v>
      </c>
      <c r="L50" s="136">
        <f>IF(ISNUMBER('実質公債費比率（分子）の構造'!N$53),'実質公債費比率（分子）の構造'!N$53,NA())</f>
        <v>2238</v>
      </c>
      <c r="M50" s="136" t="e">
        <f>NA()</f>
        <v>#N/A</v>
      </c>
      <c r="N50" s="136" t="e">
        <f>NA()</f>
        <v>#N/A</v>
      </c>
      <c r="O50" s="136">
        <f>IF(ISNUMBER('実質公債費比率（分子）の構造'!O$53),'実質公債費比率（分子）の構造'!O$53,NA())</f>
        <v>3656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59442</v>
      </c>
      <c r="E56" s="135"/>
      <c r="F56" s="135"/>
      <c r="G56" s="135">
        <f>'将来負担比率（分子）の構造'!J$51</f>
        <v>59952</v>
      </c>
      <c r="H56" s="135"/>
      <c r="I56" s="135"/>
      <c r="J56" s="135">
        <f>'将来負担比率（分子）の構造'!K$51</f>
        <v>61075</v>
      </c>
      <c r="K56" s="135"/>
      <c r="L56" s="135"/>
      <c r="M56" s="135">
        <f>'将来負担比率（分子）の構造'!L$51</f>
        <v>64100</v>
      </c>
      <c r="N56" s="135"/>
      <c r="O56" s="135"/>
      <c r="P56" s="135">
        <f>'将来負担比率（分子）の構造'!M$51</f>
        <v>64737</v>
      </c>
    </row>
    <row r="57" spans="1:16">
      <c r="A57" s="135" t="s">
        <v>35</v>
      </c>
      <c r="B57" s="135"/>
      <c r="C57" s="135"/>
      <c r="D57" s="135">
        <f>'将来負担比率（分子）の構造'!I$50</f>
        <v>22452</v>
      </c>
      <c r="E57" s="135"/>
      <c r="F57" s="135"/>
      <c r="G57" s="135">
        <f>'将来負担比率（分子）の構造'!J$50</f>
        <v>20682</v>
      </c>
      <c r="H57" s="135"/>
      <c r="I57" s="135"/>
      <c r="J57" s="135">
        <f>'将来負担比率（分子）の構造'!K$50</f>
        <v>20691</v>
      </c>
      <c r="K57" s="135"/>
      <c r="L57" s="135"/>
      <c r="M57" s="135">
        <f>'将来負担比率（分子）の構造'!L$50</f>
        <v>20006</v>
      </c>
      <c r="N57" s="135"/>
      <c r="O57" s="135"/>
      <c r="P57" s="135">
        <f>'将来負担比率（分子）の構造'!M$50</f>
        <v>19006</v>
      </c>
    </row>
    <row r="58" spans="1:16">
      <c r="A58" s="135" t="s">
        <v>34</v>
      </c>
      <c r="B58" s="135"/>
      <c r="C58" s="135"/>
      <c r="D58" s="135">
        <f>'将来負担比率（分子）の構造'!I$49</f>
        <v>7803</v>
      </c>
      <c r="E58" s="135"/>
      <c r="F58" s="135"/>
      <c r="G58" s="135">
        <f>'将来負担比率（分子）の構造'!J$49</f>
        <v>8140</v>
      </c>
      <c r="H58" s="135"/>
      <c r="I58" s="135"/>
      <c r="J58" s="135">
        <f>'将来負担比率（分子）の構造'!K$49</f>
        <v>8719</v>
      </c>
      <c r="K58" s="135"/>
      <c r="L58" s="135"/>
      <c r="M58" s="135">
        <f>'将来負担比率（分子）の構造'!L$49</f>
        <v>10245</v>
      </c>
      <c r="N58" s="135"/>
      <c r="O58" s="135"/>
      <c r="P58" s="135">
        <f>'将来負担比率（分子）の構造'!M$49</f>
        <v>11376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3424</v>
      </c>
      <c r="C61" s="135"/>
      <c r="D61" s="135"/>
      <c r="E61" s="135">
        <f>'将来負担比率（分子）の構造'!J$46</f>
        <v>4321</v>
      </c>
      <c r="F61" s="135"/>
      <c r="G61" s="135"/>
      <c r="H61" s="135">
        <f>'将来負担比率（分子）の構造'!K$46</f>
        <v>109</v>
      </c>
      <c r="I61" s="135"/>
      <c r="J61" s="135"/>
      <c r="K61" s="135">
        <f>'将来負担比率（分子）の構造'!L$46</f>
        <v>91</v>
      </c>
      <c r="L61" s="135"/>
      <c r="M61" s="135"/>
      <c r="N61" s="135">
        <f>'将来負担比率（分子）の構造'!M$46</f>
        <v>48</v>
      </c>
      <c r="O61" s="135"/>
      <c r="P61" s="135"/>
    </row>
    <row r="62" spans="1:16">
      <c r="A62" s="135" t="s">
        <v>29</v>
      </c>
      <c r="B62" s="135">
        <f>'将来負担比率（分子）の構造'!I$45</f>
        <v>9170</v>
      </c>
      <c r="C62" s="135"/>
      <c r="D62" s="135"/>
      <c r="E62" s="135">
        <f>'将来負担比率（分子）の構造'!J$45</f>
        <v>8489</v>
      </c>
      <c r="F62" s="135"/>
      <c r="G62" s="135"/>
      <c r="H62" s="135">
        <f>'将来負担比率（分子）の構造'!K$45</f>
        <v>7795</v>
      </c>
      <c r="I62" s="135"/>
      <c r="J62" s="135"/>
      <c r="K62" s="135">
        <f>'将来負担比率（分子）の構造'!L$45</f>
        <v>7319</v>
      </c>
      <c r="L62" s="135"/>
      <c r="M62" s="135"/>
      <c r="N62" s="135">
        <f>'将来負担比率（分子）の構造'!M$45</f>
        <v>7248</v>
      </c>
      <c r="O62" s="135"/>
      <c r="P62" s="135"/>
    </row>
    <row r="63" spans="1:16">
      <c r="A63" s="135" t="s">
        <v>28</v>
      </c>
      <c r="B63" s="135">
        <f>'将来負担比率（分子）の構造'!I$44</f>
        <v>941</v>
      </c>
      <c r="C63" s="135"/>
      <c r="D63" s="135"/>
      <c r="E63" s="135">
        <f>'将来負担比率（分子）の構造'!J$44</f>
        <v>1343</v>
      </c>
      <c r="F63" s="135"/>
      <c r="G63" s="135"/>
      <c r="H63" s="135">
        <f>'将来負担比率（分子）の構造'!K$44</f>
        <v>1347</v>
      </c>
      <c r="I63" s="135"/>
      <c r="J63" s="135"/>
      <c r="K63" s="135">
        <f>'将来負担比率（分子）の構造'!L$44</f>
        <v>2316</v>
      </c>
      <c r="L63" s="135"/>
      <c r="M63" s="135"/>
      <c r="N63" s="135">
        <f>'将来負担比率（分子）の構造'!M$44</f>
        <v>3477</v>
      </c>
      <c r="O63" s="135"/>
      <c r="P63" s="135"/>
    </row>
    <row r="64" spans="1:16">
      <c r="A64" s="135" t="s">
        <v>27</v>
      </c>
      <c r="B64" s="135">
        <f>'将来負担比率（分子）の構造'!I$43</f>
        <v>30195</v>
      </c>
      <c r="C64" s="135"/>
      <c r="D64" s="135"/>
      <c r="E64" s="135">
        <f>'将来負担比率（分子）の構造'!J$43</f>
        <v>29237</v>
      </c>
      <c r="F64" s="135"/>
      <c r="G64" s="135"/>
      <c r="H64" s="135">
        <f>'将来負担比率（分子）の構造'!K$43</f>
        <v>28122</v>
      </c>
      <c r="I64" s="135"/>
      <c r="J64" s="135"/>
      <c r="K64" s="135">
        <f>'将来負担比率（分子）の構造'!L$43</f>
        <v>27698</v>
      </c>
      <c r="L64" s="135"/>
      <c r="M64" s="135"/>
      <c r="N64" s="135">
        <f>'将来負担比率（分子）の構造'!M$43</f>
        <v>26427</v>
      </c>
      <c r="O64" s="135"/>
      <c r="P64" s="135"/>
    </row>
    <row r="65" spans="1:16">
      <c r="A65" s="135" t="s">
        <v>26</v>
      </c>
      <c r="B65" s="135">
        <f>'将来負担比率（分子）の構造'!I$42</f>
        <v>2727</v>
      </c>
      <c r="C65" s="135"/>
      <c r="D65" s="135"/>
      <c r="E65" s="135">
        <f>'将来負担比率（分子）の構造'!J$42</f>
        <v>548</v>
      </c>
      <c r="F65" s="135"/>
      <c r="G65" s="135"/>
      <c r="H65" s="135">
        <f>'将来負担比率（分子）の構造'!K$42</f>
        <v>456</v>
      </c>
      <c r="I65" s="135"/>
      <c r="J65" s="135"/>
      <c r="K65" s="135">
        <f>'将来負担比率（分子）の構造'!L$42</f>
        <v>415</v>
      </c>
      <c r="L65" s="135"/>
      <c r="M65" s="135"/>
      <c r="N65" s="135">
        <f>'将来負担比率（分子）の構造'!M$42</f>
        <v>389</v>
      </c>
      <c r="O65" s="135"/>
      <c r="P65" s="135"/>
    </row>
    <row r="66" spans="1:16">
      <c r="A66" s="135" t="s">
        <v>25</v>
      </c>
      <c r="B66" s="135">
        <f>'将来負担比率（分子）の構造'!I$41</f>
        <v>66021</v>
      </c>
      <c r="C66" s="135"/>
      <c r="D66" s="135"/>
      <c r="E66" s="135">
        <f>'将来負担比率（分子）の構造'!J$41</f>
        <v>65077</v>
      </c>
      <c r="F66" s="135"/>
      <c r="G66" s="135"/>
      <c r="H66" s="135">
        <f>'将来負担比率（分子）の構造'!K$41</f>
        <v>66342</v>
      </c>
      <c r="I66" s="135"/>
      <c r="J66" s="135"/>
      <c r="K66" s="135">
        <f>'将来負担比率（分子）の構造'!L$41</f>
        <v>65461</v>
      </c>
      <c r="L66" s="135"/>
      <c r="M66" s="135"/>
      <c r="N66" s="135">
        <f>'将来負担比率（分子）の構造'!M$41</f>
        <v>64472</v>
      </c>
      <c r="O66" s="135"/>
      <c r="P66" s="135"/>
    </row>
    <row r="67" spans="1:16">
      <c r="A67" s="135" t="s">
        <v>63</v>
      </c>
      <c r="B67" s="135" t="e">
        <f>NA()</f>
        <v>#N/A</v>
      </c>
      <c r="C67" s="135">
        <f>IF(ISNUMBER('将来負担比率（分子）の構造'!I$52), IF('将来負担比率（分子）の構造'!I$52 &lt; 0, 0, '将来負担比率（分子）の構造'!I$52), NA())</f>
        <v>22780</v>
      </c>
      <c r="D67" s="135" t="e">
        <f>NA()</f>
        <v>#N/A</v>
      </c>
      <c r="E67" s="135" t="e">
        <f>NA()</f>
        <v>#N/A</v>
      </c>
      <c r="F67" s="135">
        <f>IF(ISNUMBER('将来負担比率（分子）の構造'!J$52), IF('将来負担比率（分子）の構造'!J$52 &lt; 0, 0, '将来負担比率（分子）の構造'!J$52), NA())</f>
        <v>20241</v>
      </c>
      <c r="G67" s="135" t="e">
        <f>NA()</f>
        <v>#N/A</v>
      </c>
      <c r="H67" s="135" t="e">
        <f>NA()</f>
        <v>#N/A</v>
      </c>
      <c r="I67" s="135">
        <f>IF(ISNUMBER('将来負担比率（分子）の構造'!K$52), IF('将来負担比率（分子）の構造'!K$52 &lt; 0, 0, '将来負担比率（分子）の構造'!K$52), NA())</f>
        <v>13688</v>
      </c>
      <c r="J67" s="135" t="e">
        <f>NA()</f>
        <v>#N/A</v>
      </c>
      <c r="K67" s="135" t="e">
        <f>NA()</f>
        <v>#N/A</v>
      </c>
      <c r="L67" s="135">
        <f>IF(ISNUMBER('将来負担比率（分子）の構造'!L$52), IF('将来負担比率（分子）の構造'!L$52 &lt; 0, 0, '将来負担比率（分子）の構造'!L$52), NA())</f>
        <v>8949</v>
      </c>
      <c r="M67" s="135" t="e">
        <f>NA()</f>
        <v>#N/A</v>
      </c>
      <c r="N67" s="135" t="e">
        <f>NA()</f>
        <v>#N/A</v>
      </c>
      <c r="O67" s="135">
        <f>IF(ISNUMBER('将来負担比率（分子）の構造'!M$52), IF('将来負担比率（分子）の構造'!M$52 &lt; 0, 0, '将来負担比率（分子）の構造'!M$52), NA())</f>
        <v>6941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30081479</v>
      </c>
      <c r="S5" s="583"/>
      <c r="T5" s="583"/>
      <c r="U5" s="583"/>
      <c r="V5" s="583"/>
      <c r="W5" s="583"/>
      <c r="X5" s="583"/>
      <c r="Y5" s="584"/>
      <c r="Z5" s="585">
        <v>43</v>
      </c>
      <c r="AA5" s="585"/>
      <c r="AB5" s="585"/>
      <c r="AC5" s="585"/>
      <c r="AD5" s="586">
        <v>27337912</v>
      </c>
      <c r="AE5" s="586"/>
      <c r="AF5" s="586"/>
      <c r="AG5" s="586"/>
      <c r="AH5" s="586"/>
      <c r="AI5" s="586"/>
      <c r="AJ5" s="586"/>
      <c r="AK5" s="586"/>
      <c r="AL5" s="587">
        <v>75.400000000000006</v>
      </c>
      <c r="AM5" s="588"/>
      <c r="AN5" s="588"/>
      <c r="AO5" s="589"/>
      <c r="AP5" s="579" t="s">
        <v>207</v>
      </c>
      <c r="AQ5" s="580"/>
      <c r="AR5" s="580"/>
      <c r="AS5" s="580"/>
      <c r="AT5" s="580"/>
      <c r="AU5" s="580"/>
      <c r="AV5" s="580"/>
      <c r="AW5" s="580"/>
      <c r="AX5" s="580"/>
      <c r="AY5" s="580"/>
      <c r="AZ5" s="580"/>
      <c r="BA5" s="580"/>
      <c r="BB5" s="580"/>
      <c r="BC5" s="580"/>
      <c r="BD5" s="580"/>
      <c r="BE5" s="580"/>
      <c r="BF5" s="581"/>
      <c r="BG5" s="593">
        <v>27320833</v>
      </c>
      <c r="BH5" s="594"/>
      <c r="BI5" s="594"/>
      <c r="BJ5" s="594"/>
      <c r="BK5" s="594"/>
      <c r="BL5" s="594"/>
      <c r="BM5" s="594"/>
      <c r="BN5" s="595"/>
      <c r="BO5" s="596">
        <v>90.8</v>
      </c>
      <c r="BP5" s="596"/>
      <c r="BQ5" s="596"/>
      <c r="BR5" s="596"/>
      <c r="BS5" s="597">
        <v>346979</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936609</v>
      </c>
      <c r="S6" s="594"/>
      <c r="T6" s="594"/>
      <c r="U6" s="594"/>
      <c r="V6" s="594"/>
      <c r="W6" s="594"/>
      <c r="X6" s="594"/>
      <c r="Y6" s="595"/>
      <c r="Z6" s="596">
        <v>1.3</v>
      </c>
      <c r="AA6" s="596"/>
      <c r="AB6" s="596"/>
      <c r="AC6" s="596"/>
      <c r="AD6" s="597">
        <v>936609</v>
      </c>
      <c r="AE6" s="597"/>
      <c r="AF6" s="597"/>
      <c r="AG6" s="597"/>
      <c r="AH6" s="597"/>
      <c r="AI6" s="597"/>
      <c r="AJ6" s="597"/>
      <c r="AK6" s="597"/>
      <c r="AL6" s="598">
        <v>2.6</v>
      </c>
      <c r="AM6" s="599"/>
      <c r="AN6" s="599"/>
      <c r="AO6" s="600"/>
      <c r="AP6" s="590" t="s">
        <v>212</v>
      </c>
      <c r="AQ6" s="591"/>
      <c r="AR6" s="591"/>
      <c r="AS6" s="591"/>
      <c r="AT6" s="591"/>
      <c r="AU6" s="591"/>
      <c r="AV6" s="591"/>
      <c r="AW6" s="591"/>
      <c r="AX6" s="591"/>
      <c r="AY6" s="591"/>
      <c r="AZ6" s="591"/>
      <c r="BA6" s="591"/>
      <c r="BB6" s="591"/>
      <c r="BC6" s="591"/>
      <c r="BD6" s="591"/>
      <c r="BE6" s="591"/>
      <c r="BF6" s="592"/>
      <c r="BG6" s="593">
        <v>27320833</v>
      </c>
      <c r="BH6" s="594"/>
      <c r="BI6" s="594"/>
      <c r="BJ6" s="594"/>
      <c r="BK6" s="594"/>
      <c r="BL6" s="594"/>
      <c r="BM6" s="594"/>
      <c r="BN6" s="595"/>
      <c r="BO6" s="596">
        <v>90.8</v>
      </c>
      <c r="BP6" s="596"/>
      <c r="BQ6" s="596"/>
      <c r="BR6" s="596"/>
      <c r="BS6" s="597">
        <v>346979</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523727</v>
      </c>
      <c r="CS6" s="594"/>
      <c r="CT6" s="594"/>
      <c r="CU6" s="594"/>
      <c r="CV6" s="594"/>
      <c r="CW6" s="594"/>
      <c r="CX6" s="594"/>
      <c r="CY6" s="595"/>
      <c r="CZ6" s="596">
        <v>0.8</v>
      </c>
      <c r="DA6" s="596"/>
      <c r="DB6" s="596"/>
      <c r="DC6" s="596"/>
      <c r="DD6" s="602" t="s">
        <v>214</v>
      </c>
      <c r="DE6" s="594"/>
      <c r="DF6" s="594"/>
      <c r="DG6" s="594"/>
      <c r="DH6" s="594"/>
      <c r="DI6" s="594"/>
      <c r="DJ6" s="594"/>
      <c r="DK6" s="594"/>
      <c r="DL6" s="594"/>
      <c r="DM6" s="594"/>
      <c r="DN6" s="594"/>
      <c r="DO6" s="594"/>
      <c r="DP6" s="595"/>
      <c r="DQ6" s="602">
        <v>523727</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82161</v>
      </c>
      <c r="S7" s="594"/>
      <c r="T7" s="594"/>
      <c r="U7" s="594"/>
      <c r="V7" s="594"/>
      <c r="W7" s="594"/>
      <c r="X7" s="594"/>
      <c r="Y7" s="595"/>
      <c r="Z7" s="596">
        <v>0.1</v>
      </c>
      <c r="AA7" s="596"/>
      <c r="AB7" s="596"/>
      <c r="AC7" s="596"/>
      <c r="AD7" s="597">
        <v>82161</v>
      </c>
      <c r="AE7" s="597"/>
      <c r="AF7" s="597"/>
      <c r="AG7" s="597"/>
      <c r="AH7" s="597"/>
      <c r="AI7" s="597"/>
      <c r="AJ7" s="597"/>
      <c r="AK7" s="597"/>
      <c r="AL7" s="598">
        <v>0.2</v>
      </c>
      <c r="AM7" s="599"/>
      <c r="AN7" s="599"/>
      <c r="AO7" s="600"/>
      <c r="AP7" s="590" t="s">
        <v>216</v>
      </c>
      <c r="AQ7" s="591"/>
      <c r="AR7" s="591"/>
      <c r="AS7" s="591"/>
      <c r="AT7" s="591"/>
      <c r="AU7" s="591"/>
      <c r="AV7" s="591"/>
      <c r="AW7" s="591"/>
      <c r="AX7" s="591"/>
      <c r="AY7" s="591"/>
      <c r="AZ7" s="591"/>
      <c r="BA7" s="591"/>
      <c r="BB7" s="591"/>
      <c r="BC7" s="591"/>
      <c r="BD7" s="591"/>
      <c r="BE7" s="591"/>
      <c r="BF7" s="592"/>
      <c r="BG7" s="593">
        <v>12878859</v>
      </c>
      <c r="BH7" s="594"/>
      <c r="BI7" s="594"/>
      <c r="BJ7" s="594"/>
      <c r="BK7" s="594"/>
      <c r="BL7" s="594"/>
      <c r="BM7" s="594"/>
      <c r="BN7" s="595"/>
      <c r="BO7" s="596">
        <v>42.8</v>
      </c>
      <c r="BP7" s="596"/>
      <c r="BQ7" s="596"/>
      <c r="BR7" s="596"/>
      <c r="BS7" s="597">
        <v>346979</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6624231</v>
      </c>
      <c r="CS7" s="594"/>
      <c r="CT7" s="594"/>
      <c r="CU7" s="594"/>
      <c r="CV7" s="594"/>
      <c r="CW7" s="594"/>
      <c r="CX7" s="594"/>
      <c r="CY7" s="595"/>
      <c r="CZ7" s="596">
        <v>9.6</v>
      </c>
      <c r="DA7" s="596"/>
      <c r="DB7" s="596"/>
      <c r="DC7" s="596"/>
      <c r="DD7" s="602">
        <v>388178</v>
      </c>
      <c r="DE7" s="594"/>
      <c r="DF7" s="594"/>
      <c r="DG7" s="594"/>
      <c r="DH7" s="594"/>
      <c r="DI7" s="594"/>
      <c r="DJ7" s="594"/>
      <c r="DK7" s="594"/>
      <c r="DL7" s="594"/>
      <c r="DM7" s="594"/>
      <c r="DN7" s="594"/>
      <c r="DO7" s="594"/>
      <c r="DP7" s="595"/>
      <c r="DQ7" s="602">
        <v>5716618</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303652</v>
      </c>
      <c r="S8" s="594"/>
      <c r="T8" s="594"/>
      <c r="U8" s="594"/>
      <c r="V8" s="594"/>
      <c r="W8" s="594"/>
      <c r="X8" s="594"/>
      <c r="Y8" s="595"/>
      <c r="Z8" s="596">
        <v>0.4</v>
      </c>
      <c r="AA8" s="596"/>
      <c r="AB8" s="596"/>
      <c r="AC8" s="596"/>
      <c r="AD8" s="597">
        <v>303652</v>
      </c>
      <c r="AE8" s="597"/>
      <c r="AF8" s="597"/>
      <c r="AG8" s="597"/>
      <c r="AH8" s="597"/>
      <c r="AI8" s="597"/>
      <c r="AJ8" s="597"/>
      <c r="AK8" s="597"/>
      <c r="AL8" s="598">
        <v>0.8</v>
      </c>
      <c r="AM8" s="599"/>
      <c r="AN8" s="599"/>
      <c r="AO8" s="600"/>
      <c r="AP8" s="590" t="s">
        <v>219</v>
      </c>
      <c r="AQ8" s="591"/>
      <c r="AR8" s="591"/>
      <c r="AS8" s="591"/>
      <c r="AT8" s="591"/>
      <c r="AU8" s="591"/>
      <c r="AV8" s="591"/>
      <c r="AW8" s="591"/>
      <c r="AX8" s="591"/>
      <c r="AY8" s="591"/>
      <c r="AZ8" s="591"/>
      <c r="BA8" s="591"/>
      <c r="BB8" s="591"/>
      <c r="BC8" s="591"/>
      <c r="BD8" s="591"/>
      <c r="BE8" s="591"/>
      <c r="BF8" s="592"/>
      <c r="BG8" s="593">
        <v>316969</v>
      </c>
      <c r="BH8" s="594"/>
      <c r="BI8" s="594"/>
      <c r="BJ8" s="594"/>
      <c r="BK8" s="594"/>
      <c r="BL8" s="594"/>
      <c r="BM8" s="594"/>
      <c r="BN8" s="595"/>
      <c r="BO8" s="596">
        <v>1.1000000000000001</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28930668</v>
      </c>
      <c r="CS8" s="594"/>
      <c r="CT8" s="594"/>
      <c r="CU8" s="594"/>
      <c r="CV8" s="594"/>
      <c r="CW8" s="594"/>
      <c r="CX8" s="594"/>
      <c r="CY8" s="595"/>
      <c r="CZ8" s="596">
        <v>42.1</v>
      </c>
      <c r="DA8" s="596"/>
      <c r="DB8" s="596"/>
      <c r="DC8" s="596"/>
      <c r="DD8" s="602">
        <v>1589691</v>
      </c>
      <c r="DE8" s="594"/>
      <c r="DF8" s="594"/>
      <c r="DG8" s="594"/>
      <c r="DH8" s="594"/>
      <c r="DI8" s="594"/>
      <c r="DJ8" s="594"/>
      <c r="DK8" s="594"/>
      <c r="DL8" s="594"/>
      <c r="DM8" s="594"/>
      <c r="DN8" s="594"/>
      <c r="DO8" s="594"/>
      <c r="DP8" s="595"/>
      <c r="DQ8" s="602">
        <v>13001210</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165367</v>
      </c>
      <c r="S9" s="594"/>
      <c r="T9" s="594"/>
      <c r="U9" s="594"/>
      <c r="V9" s="594"/>
      <c r="W9" s="594"/>
      <c r="X9" s="594"/>
      <c r="Y9" s="595"/>
      <c r="Z9" s="596">
        <v>0.2</v>
      </c>
      <c r="AA9" s="596"/>
      <c r="AB9" s="596"/>
      <c r="AC9" s="596"/>
      <c r="AD9" s="597">
        <v>165367</v>
      </c>
      <c r="AE9" s="597"/>
      <c r="AF9" s="597"/>
      <c r="AG9" s="597"/>
      <c r="AH9" s="597"/>
      <c r="AI9" s="597"/>
      <c r="AJ9" s="597"/>
      <c r="AK9" s="597"/>
      <c r="AL9" s="598">
        <v>0.5</v>
      </c>
      <c r="AM9" s="599"/>
      <c r="AN9" s="599"/>
      <c r="AO9" s="600"/>
      <c r="AP9" s="590" t="s">
        <v>223</v>
      </c>
      <c r="AQ9" s="591"/>
      <c r="AR9" s="591"/>
      <c r="AS9" s="591"/>
      <c r="AT9" s="591"/>
      <c r="AU9" s="591"/>
      <c r="AV9" s="591"/>
      <c r="AW9" s="591"/>
      <c r="AX9" s="591"/>
      <c r="AY9" s="591"/>
      <c r="AZ9" s="591"/>
      <c r="BA9" s="591"/>
      <c r="BB9" s="591"/>
      <c r="BC9" s="591"/>
      <c r="BD9" s="591"/>
      <c r="BE9" s="591"/>
      <c r="BF9" s="592"/>
      <c r="BG9" s="593">
        <v>10442601</v>
      </c>
      <c r="BH9" s="594"/>
      <c r="BI9" s="594"/>
      <c r="BJ9" s="594"/>
      <c r="BK9" s="594"/>
      <c r="BL9" s="594"/>
      <c r="BM9" s="594"/>
      <c r="BN9" s="595"/>
      <c r="BO9" s="596">
        <v>34.700000000000003</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5283384</v>
      </c>
      <c r="CS9" s="594"/>
      <c r="CT9" s="594"/>
      <c r="CU9" s="594"/>
      <c r="CV9" s="594"/>
      <c r="CW9" s="594"/>
      <c r="CX9" s="594"/>
      <c r="CY9" s="595"/>
      <c r="CZ9" s="596">
        <v>7.7</v>
      </c>
      <c r="DA9" s="596"/>
      <c r="DB9" s="596"/>
      <c r="DC9" s="596"/>
      <c r="DD9" s="602">
        <v>42646</v>
      </c>
      <c r="DE9" s="594"/>
      <c r="DF9" s="594"/>
      <c r="DG9" s="594"/>
      <c r="DH9" s="594"/>
      <c r="DI9" s="594"/>
      <c r="DJ9" s="594"/>
      <c r="DK9" s="594"/>
      <c r="DL9" s="594"/>
      <c r="DM9" s="594"/>
      <c r="DN9" s="594"/>
      <c r="DO9" s="594"/>
      <c r="DP9" s="595"/>
      <c r="DQ9" s="602">
        <v>4848403</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2056262</v>
      </c>
      <c r="S10" s="594"/>
      <c r="T10" s="594"/>
      <c r="U10" s="594"/>
      <c r="V10" s="594"/>
      <c r="W10" s="594"/>
      <c r="X10" s="594"/>
      <c r="Y10" s="595"/>
      <c r="Z10" s="596">
        <v>2.9</v>
      </c>
      <c r="AA10" s="596"/>
      <c r="AB10" s="596"/>
      <c r="AC10" s="596"/>
      <c r="AD10" s="597">
        <v>2056262</v>
      </c>
      <c r="AE10" s="597"/>
      <c r="AF10" s="597"/>
      <c r="AG10" s="597"/>
      <c r="AH10" s="597"/>
      <c r="AI10" s="597"/>
      <c r="AJ10" s="597"/>
      <c r="AK10" s="597"/>
      <c r="AL10" s="598">
        <v>5.7</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605952</v>
      </c>
      <c r="BH10" s="594"/>
      <c r="BI10" s="594"/>
      <c r="BJ10" s="594"/>
      <c r="BK10" s="594"/>
      <c r="BL10" s="594"/>
      <c r="BM10" s="594"/>
      <c r="BN10" s="595"/>
      <c r="BO10" s="596">
        <v>2</v>
      </c>
      <c r="BP10" s="596"/>
      <c r="BQ10" s="596"/>
      <c r="BR10" s="596"/>
      <c r="BS10" s="602">
        <v>100638</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236470</v>
      </c>
      <c r="CS10" s="594"/>
      <c r="CT10" s="594"/>
      <c r="CU10" s="594"/>
      <c r="CV10" s="594"/>
      <c r="CW10" s="594"/>
      <c r="CX10" s="594"/>
      <c r="CY10" s="595"/>
      <c r="CZ10" s="596">
        <v>0.3</v>
      </c>
      <c r="DA10" s="596"/>
      <c r="DB10" s="596"/>
      <c r="DC10" s="596"/>
      <c r="DD10" s="602" t="s">
        <v>220</v>
      </c>
      <c r="DE10" s="594"/>
      <c r="DF10" s="594"/>
      <c r="DG10" s="594"/>
      <c r="DH10" s="594"/>
      <c r="DI10" s="594"/>
      <c r="DJ10" s="594"/>
      <c r="DK10" s="594"/>
      <c r="DL10" s="594"/>
      <c r="DM10" s="594"/>
      <c r="DN10" s="594"/>
      <c r="DO10" s="594"/>
      <c r="DP10" s="595"/>
      <c r="DQ10" s="602">
        <v>148371</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220</v>
      </c>
      <c r="S11" s="594"/>
      <c r="T11" s="594"/>
      <c r="U11" s="594"/>
      <c r="V11" s="594"/>
      <c r="W11" s="594"/>
      <c r="X11" s="594"/>
      <c r="Y11" s="595"/>
      <c r="Z11" s="596" t="s">
        <v>220</v>
      </c>
      <c r="AA11" s="596"/>
      <c r="AB11" s="596"/>
      <c r="AC11" s="596"/>
      <c r="AD11" s="597" t="s">
        <v>220</v>
      </c>
      <c r="AE11" s="597"/>
      <c r="AF11" s="597"/>
      <c r="AG11" s="597"/>
      <c r="AH11" s="597"/>
      <c r="AI11" s="597"/>
      <c r="AJ11" s="597"/>
      <c r="AK11" s="597"/>
      <c r="AL11" s="598" t="s">
        <v>220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1513337</v>
      </c>
      <c r="BH11" s="594"/>
      <c r="BI11" s="594"/>
      <c r="BJ11" s="594"/>
      <c r="BK11" s="594"/>
      <c r="BL11" s="594"/>
      <c r="BM11" s="594"/>
      <c r="BN11" s="595"/>
      <c r="BO11" s="596">
        <v>5</v>
      </c>
      <c r="BP11" s="596"/>
      <c r="BQ11" s="596"/>
      <c r="BR11" s="596"/>
      <c r="BS11" s="602">
        <v>246341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96708</v>
      </c>
      <c r="CS11" s="594"/>
      <c r="CT11" s="594"/>
      <c r="CU11" s="594"/>
      <c r="CV11" s="594"/>
      <c r="CW11" s="594"/>
      <c r="CX11" s="594"/>
      <c r="CY11" s="595"/>
      <c r="CZ11" s="596">
        <v>0.1</v>
      </c>
      <c r="DA11" s="596"/>
      <c r="DB11" s="596"/>
      <c r="DC11" s="596"/>
      <c r="DD11" s="602" t="s">
        <v>220</v>
      </c>
      <c r="DE11" s="594"/>
      <c r="DF11" s="594"/>
      <c r="DG11" s="594"/>
      <c r="DH11" s="594"/>
      <c r="DI11" s="594"/>
      <c r="DJ11" s="594"/>
      <c r="DK11" s="594"/>
      <c r="DL11" s="594"/>
      <c r="DM11" s="594"/>
      <c r="DN11" s="594"/>
      <c r="DO11" s="594"/>
      <c r="DP11" s="595"/>
      <c r="DQ11" s="602">
        <v>71821</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12943209</v>
      </c>
      <c r="BH12" s="594"/>
      <c r="BI12" s="594"/>
      <c r="BJ12" s="594"/>
      <c r="BK12" s="594"/>
      <c r="BL12" s="594"/>
      <c r="BM12" s="594"/>
      <c r="BN12" s="595"/>
      <c r="BO12" s="596">
        <v>43</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734922</v>
      </c>
      <c r="CS12" s="594"/>
      <c r="CT12" s="594"/>
      <c r="CU12" s="594"/>
      <c r="CV12" s="594"/>
      <c r="CW12" s="594"/>
      <c r="CX12" s="594"/>
      <c r="CY12" s="595"/>
      <c r="CZ12" s="596">
        <v>1.1000000000000001</v>
      </c>
      <c r="DA12" s="596"/>
      <c r="DB12" s="596"/>
      <c r="DC12" s="596"/>
      <c r="DD12" s="602">
        <v>11142</v>
      </c>
      <c r="DE12" s="594"/>
      <c r="DF12" s="594"/>
      <c r="DG12" s="594"/>
      <c r="DH12" s="594"/>
      <c r="DI12" s="594"/>
      <c r="DJ12" s="594"/>
      <c r="DK12" s="594"/>
      <c r="DL12" s="594"/>
      <c r="DM12" s="594"/>
      <c r="DN12" s="594"/>
      <c r="DO12" s="594"/>
      <c r="DP12" s="595"/>
      <c r="DQ12" s="602">
        <v>439677</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55248</v>
      </c>
      <c r="S13" s="594"/>
      <c r="T13" s="594"/>
      <c r="U13" s="594"/>
      <c r="V13" s="594"/>
      <c r="W13" s="594"/>
      <c r="X13" s="594"/>
      <c r="Y13" s="595"/>
      <c r="Z13" s="596">
        <v>0.1</v>
      </c>
      <c r="AA13" s="596"/>
      <c r="AB13" s="596"/>
      <c r="AC13" s="596"/>
      <c r="AD13" s="597">
        <v>55248</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12754499</v>
      </c>
      <c r="BH13" s="594"/>
      <c r="BI13" s="594"/>
      <c r="BJ13" s="594"/>
      <c r="BK13" s="594"/>
      <c r="BL13" s="594"/>
      <c r="BM13" s="594"/>
      <c r="BN13" s="595"/>
      <c r="BO13" s="596">
        <v>42.4</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5925668</v>
      </c>
      <c r="CS13" s="594"/>
      <c r="CT13" s="594"/>
      <c r="CU13" s="594"/>
      <c r="CV13" s="594"/>
      <c r="CW13" s="594"/>
      <c r="CX13" s="594"/>
      <c r="CY13" s="595"/>
      <c r="CZ13" s="596">
        <v>8.6</v>
      </c>
      <c r="DA13" s="596"/>
      <c r="DB13" s="596"/>
      <c r="DC13" s="596"/>
      <c r="DD13" s="602">
        <v>1095663</v>
      </c>
      <c r="DE13" s="594"/>
      <c r="DF13" s="594"/>
      <c r="DG13" s="594"/>
      <c r="DH13" s="594"/>
      <c r="DI13" s="594"/>
      <c r="DJ13" s="594"/>
      <c r="DK13" s="594"/>
      <c r="DL13" s="594"/>
      <c r="DM13" s="594"/>
      <c r="DN13" s="594"/>
      <c r="DO13" s="594"/>
      <c r="DP13" s="595"/>
      <c r="DQ13" s="602">
        <v>4019267</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155735</v>
      </c>
      <c r="BH14" s="594"/>
      <c r="BI14" s="594"/>
      <c r="BJ14" s="594"/>
      <c r="BK14" s="594"/>
      <c r="BL14" s="594"/>
      <c r="BM14" s="594"/>
      <c r="BN14" s="595"/>
      <c r="BO14" s="596">
        <v>0.5</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2274504</v>
      </c>
      <c r="CS14" s="594"/>
      <c r="CT14" s="594"/>
      <c r="CU14" s="594"/>
      <c r="CV14" s="594"/>
      <c r="CW14" s="594"/>
      <c r="CX14" s="594"/>
      <c r="CY14" s="595"/>
      <c r="CZ14" s="596">
        <v>3.3</v>
      </c>
      <c r="DA14" s="596"/>
      <c r="DB14" s="596"/>
      <c r="DC14" s="596"/>
      <c r="DD14" s="602">
        <v>666620</v>
      </c>
      <c r="DE14" s="594"/>
      <c r="DF14" s="594"/>
      <c r="DG14" s="594"/>
      <c r="DH14" s="594"/>
      <c r="DI14" s="594"/>
      <c r="DJ14" s="594"/>
      <c r="DK14" s="594"/>
      <c r="DL14" s="594"/>
      <c r="DM14" s="594"/>
      <c r="DN14" s="594"/>
      <c r="DO14" s="594"/>
      <c r="DP14" s="595"/>
      <c r="DQ14" s="602">
        <v>1695219</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157880</v>
      </c>
      <c r="S15" s="594"/>
      <c r="T15" s="594"/>
      <c r="U15" s="594"/>
      <c r="V15" s="594"/>
      <c r="W15" s="594"/>
      <c r="X15" s="594"/>
      <c r="Y15" s="595"/>
      <c r="Z15" s="596">
        <v>0.2</v>
      </c>
      <c r="AA15" s="596"/>
      <c r="AB15" s="596"/>
      <c r="AC15" s="596"/>
      <c r="AD15" s="597">
        <v>157880</v>
      </c>
      <c r="AE15" s="597"/>
      <c r="AF15" s="597"/>
      <c r="AG15" s="597"/>
      <c r="AH15" s="597"/>
      <c r="AI15" s="597"/>
      <c r="AJ15" s="597"/>
      <c r="AK15" s="597"/>
      <c r="AL15" s="598">
        <v>0.4</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1343030</v>
      </c>
      <c r="BH15" s="594"/>
      <c r="BI15" s="594"/>
      <c r="BJ15" s="594"/>
      <c r="BK15" s="594"/>
      <c r="BL15" s="594"/>
      <c r="BM15" s="594"/>
      <c r="BN15" s="595"/>
      <c r="BO15" s="596">
        <v>4.5</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8777521</v>
      </c>
      <c r="CS15" s="594"/>
      <c r="CT15" s="594"/>
      <c r="CU15" s="594"/>
      <c r="CV15" s="594"/>
      <c r="CW15" s="594"/>
      <c r="CX15" s="594"/>
      <c r="CY15" s="595"/>
      <c r="CZ15" s="596">
        <v>12.8</v>
      </c>
      <c r="DA15" s="596"/>
      <c r="DB15" s="596"/>
      <c r="DC15" s="596"/>
      <c r="DD15" s="602">
        <v>2857615</v>
      </c>
      <c r="DE15" s="594"/>
      <c r="DF15" s="594"/>
      <c r="DG15" s="594"/>
      <c r="DH15" s="594"/>
      <c r="DI15" s="594"/>
      <c r="DJ15" s="594"/>
      <c r="DK15" s="594"/>
      <c r="DL15" s="594"/>
      <c r="DM15" s="594"/>
      <c r="DN15" s="594"/>
      <c r="DO15" s="594"/>
      <c r="DP15" s="595"/>
      <c r="DQ15" s="602">
        <v>5870561</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5232764</v>
      </c>
      <c r="S16" s="594"/>
      <c r="T16" s="594"/>
      <c r="U16" s="594"/>
      <c r="V16" s="594"/>
      <c r="W16" s="594"/>
      <c r="X16" s="594"/>
      <c r="Y16" s="595"/>
      <c r="Z16" s="596">
        <v>7.5</v>
      </c>
      <c r="AA16" s="596"/>
      <c r="AB16" s="596"/>
      <c r="AC16" s="596"/>
      <c r="AD16" s="597">
        <v>4790476</v>
      </c>
      <c r="AE16" s="597"/>
      <c r="AF16" s="597"/>
      <c r="AG16" s="597"/>
      <c r="AH16" s="597"/>
      <c r="AI16" s="597"/>
      <c r="AJ16" s="597"/>
      <c r="AK16" s="597"/>
      <c r="AL16" s="598">
        <v>13.2</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131175</v>
      </c>
      <c r="CS16" s="594"/>
      <c r="CT16" s="594"/>
      <c r="CU16" s="594"/>
      <c r="CV16" s="594"/>
      <c r="CW16" s="594"/>
      <c r="CX16" s="594"/>
      <c r="CY16" s="595"/>
      <c r="CZ16" s="596">
        <v>0.2</v>
      </c>
      <c r="DA16" s="596"/>
      <c r="DB16" s="596"/>
      <c r="DC16" s="596"/>
      <c r="DD16" s="602" t="s">
        <v>220</v>
      </c>
      <c r="DE16" s="594"/>
      <c r="DF16" s="594"/>
      <c r="DG16" s="594"/>
      <c r="DH16" s="594"/>
      <c r="DI16" s="594"/>
      <c r="DJ16" s="594"/>
      <c r="DK16" s="594"/>
      <c r="DL16" s="594"/>
      <c r="DM16" s="594"/>
      <c r="DN16" s="594"/>
      <c r="DO16" s="594"/>
      <c r="DP16" s="595"/>
      <c r="DQ16" s="602">
        <v>2472</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4790476</v>
      </c>
      <c r="S17" s="594"/>
      <c r="T17" s="594"/>
      <c r="U17" s="594"/>
      <c r="V17" s="594"/>
      <c r="W17" s="594"/>
      <c r="X17" s="594"/>
      <c r="Y17" s="595"/>
      <c r="Z17" s="596">
        <v>6.9</v>
      </c>
      <c r="AA17" s="596"/>
      <c r="AB17" s="596"/>
      <c r="AC17" s="596"/>
      <c r="AD17" s="597">
        <v>4790476</v>
      </c>
      <c r="AE17" s="597"/>
      <c r="AF17" s="597"/>
      <c r="AG17" s="597"/>
      <c r="AH17" s="597"/>
      <c r="AI17" s="597"/>
      <c r="AJ17" s="597"/>
      <c r="AK17" s="597"/>
      <c r="AL17" s="598">
        <v>13.2</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8947409</v>
      </c>
      <c r="CS17" s="594"/>
      <c r="CT17" s="594"/>
      <c r="CU17" s="594"/>
      <c r="CV17" s="594"/>
      <c r="CW17" s="594"/>
      <c r="CX17" s="594"/>
      <c r="CY17" s="595"/>
      <c r="CZ17" s="596">
        <v>13</v>
      </c>
      <c r="DA17" s="596"/>
      <c r="DB17" s="596"/>
      <c r="DC17" s="596"/>
      <c r="DD17" s="602" t="s">
        <v>220</v>
      </c>
      <c r="DE17" s="594"/>
      <c r="DF17" s="594"/>
      <c r="DG17" s="594"/>
      <c r="DH17" s="594"/>
      <c r="DI17" s="594"/>
      <c r="DJ17" s="594"/>
      <c r="DK17" s="594"/>
      <c r="DL17" s="594"/>
      <c r="DM17" s="594"/>
      <c r="DN17" s="594"/>
      <c r="DO17" s="594"/>
      <c r="DP17" s="595"/>
      <c r="DQ17" s="602">
        <v>8578156</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442255</v>
      </c>
      <c r="S18" s="594"/>
      <c r="T18" s="594"/>
      <c r="U18" s="594"/>
      <c r="V18" s="594"/>
      <c r="W18" s="594"/>
      <c r="X18" s="594"/>
      <c r="Y18" s="595"/>
      <c r="Z18" s="596">
        <v>0.6</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v>177677</v>
      </c>
      <c r="CS18" s="594"/>
      <c r="CT18" s="594"/>
      <c r="CU18" s="594"/>
      <c r="CV18" s="594"/>
      <c r="CW18" s="594"/>
      <c r="CX18" s="594"/>
      <c r="CY18" s="595"/>
      <c r="CZ18" s="596">
        <v>0.3</v>
      </c>
      <c r="DA18" s="596"/>
      <c r="DB18" s="596"/>
      <c r="DC18" s="596"/>
      <c r="DD18" s="602" t="s">
        <v>220</v>
      </c>
      <c r="DE18" s="594"/>
      <c r="DF18" s="594"/>
      <c r="DG18" s="594"/>
      <c r="DH18" s="594"/>
      <c r="DI18" s="594"/>
      <c r="DJ18" s="594"/>
      <c r="DK18" s="594"/>
      <c r="DL18" s="594"/>
      <c r="DM18" s="594"/>
      <c r="DN18" s="594"/>
      <c r="DO18" s="594"/>
      <c r="DP18" s="595"/>
      <c r="DQ18" s="602">
        <v>177677</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33</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2760646</v>
      </c>
      <c r="BH19" s="594"/>
      <c r="BI19" s="594"/>
      <c r="BJ19" s="594"/>
      <c r="BK19" s="594"/>
      <c r="BL19" s="594"/>
      <c r="BM19" s="594"/>
      <c r="BN19" s="595"/>
      <c r="BO19" s="596">
        <v>9.1999999999999993</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39071422</v>
      </c>
      <c r="S20" s="594"/>
      <c r="T20" s="594"/>
      <c r="U20" s="594"/>
      <c r="V20" s="594"/>
      <c r="W20" s="594"/>
      <c r="X20" s="594"/>
      <c r="Y20" s="595"/>
      <c r="Z20" s="596">
        <v>55.9</v>
      </c>
      <c r="AA20" s="596"/>
      <c r="AB20" s="596"/>
      <c r="AC20" s="596"/>
      <c r="AD20" s="597">
        <v>35885567</v>
      </c>
      <c r="AE20" s="597"/>
      <c r="AF20" s="597"/>
      <c r="AG20" s="597"/>
      <c r="AH20" s="597"/>
      <c r="AI20" s="597"/>
      <c r="AJ20" s="597"/>
      <c r="AK20" s="597"/>
      <c r="AL20" s="598">
        <v>99</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2760646</v>
      </c>
      <c r="BH20" s="594"/>
      <c r="BI20" s="594"/>
      <c r="BJ20" s="594"/>
      <c r="BK20" s="594"/>
      <c r="BL20" s="594"/>
      <c r="BM20" s="594"/>
      <c r="BN20" s="595"/>
      <c r="BO20" s="596">
        <v>9.1999999999999993</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68664064</v>
      </c>
      <c r="CS20" s="594"/>
      <c r="CT20" s="594"/>
      <c r="CU20" s="594"/>
      <c r="CV20" s="594"/>
      <c r="CW20" s="594"/>
      <c r="CX20" s="594"/>
      <c r="CY20" s="595"/>
      <c r="CZ20" s="596">
        <v>100</v>
      </c>
      <c r="DA20" s="596"/>
      <c r="DB20" s="596"/>
      <c r="DC20" s="596"/>
      <c r="DD20" s="602">
        <v>6651555</v>
      </c>
      <c r="DE20" s="594"/>
      <c r="DF20" s="594"/>
      <c r="DG20" s="594"/>
      <c r="DH20" s="594"/>
      <c r="DI20" s="594"/>
      <c r="DJ20" s="594"/>
      <c r="DK20" s="594"/>
      <c r="DL20" s="594"/>
      <c r="DM20" s="594"/>
      <c r="DN20" s="594"/>
      <c r="DO20" s="594"/>
      <c r="DP20" s="595"/>
      <c r="DQ20" s="602">
        <v>45093179</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30577</v>
      </c>
      <c r="S21" s="594"/>
      <c r="T21" s="594"/>
      <c r="U21" s="594"/>
      <c r="V21" s="594"/>
      <c r="W21" s="594"/>
      <c r="X21" s="594"/>
      <c r="Y21" s="595"/>
      <c r="Z21" s="596">
        <v>0</v>
      </c>
      <c r="AA21" s="596"/>
      <c r="AB21" s="596"/>
      <c r="AC21" s="596"/>
      <c r="AD21" s="597">
        <v>30577</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17079</v>
      </c>
      <c r="BH21" s="594"/>
      <c r="BI21" s="594"/>
      <c r="BJ21" s="594"/>
      <c r="BK21" s="594"/>
      <c r="BL21" s="594"/>
      <c r="BM21" s="594"/>
      <c r="BN21" s="595"/>
      <c r="BO21" s="596">
        <v>0.1</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572504</v>
      </c>
      <c r="S22" s="594"/>
      <c r="T22" s="594"/>
      <c r="U22" s="594"/>
      <c r="V22" s="594"/>
      <c r="W22" s="594"/>
      <c r="X22" s="594"/>
      <c r="Y22" s="595"/>
      <c r="Z22" s="596">
        <v>0.8</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1983702</v>
      </c>
      <c r="S23" s="594"/>
      <c r="T23" s="594"/>
      <c r="U23" s="594"/>
      <c r="V23" s="594"/>
      <c r="W23" s="594"/>
      <c r="X23" s="594"/>
      <c r="Y23" s="595"/>
      <c r="Z23" s="596">
        <v>2.8</v>
      </c>
      <c r="AA23" s="596"/>
      <c r="AB23" s="596"/>
      <c r="AC23" s="596"/>
      <c r="AD23" s="597">
        <v>287571</v>
      </c>
      <c r="AE23" s="597"/>
      <c r="AF23" s="597"/>
      <c r="AG23" s="597"/>
      <c r="AH23" s="597"/>
      <c r="AI23" s="597"/>
      <c r="AJ23" s="597"/>
      <c r="AK23" s="597"/>
      <c r="AL23" s="598">
        <v>0.8</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2743567</v>
      </c>
      <c r="BH23" s="594"/>
      <c r="BI23" s="594"/>
      <c r="BJ23" s="594"/>
      <c r="BK23" s="594"/>
      <c r="BL23" s="594"/>
      <c r="BM23" s="594"/>
      <c r="BN23" s="595"/>
      <c r="BO23" s="596">
        <v>9.1</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119175</v>
      </c>
      <c r="S24" s="594"/>
      <c r="T24" s="594"/>
      <c r="U24" s="594"/>
      <c r="V24" s="594"/>
      <c r="W24" s="594"/>
      <c r="X24" s="594"/>
      <c r="Y24" s="595"/>
      <c r="Z24" s="596">
        <v>0.2</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38727262</v>
      </c>
      <c r="CS24" s="583"/>
      <c r="CT24" s="583"/>
      <c r="CU24" s="583"/>
      <c r="CV24" s="583"/>
      <c r="CW24" s="583"/>
      <c r="CX24" s="583"/>
      <c r="CY24" s="584"/>
      <c r="CZ24" s="620">
        <v>56.4</v>
      </c>
      <c r="DA24" s="621"/>
      <c r="DB24" s="621"/>
      <c r="DC24" s="622"/>
      <c r="DD24" s="619">
        <v>24551376</v>
      </c>
      <c r="DE24" s="583"/>
      <c r="DF24" s="583"/>
      <c r="DG24" s="583"/>
      <c r="DH24" s="583"/>
      <c r="DI24" s="583"/>
      <c r="DJ24" s="583"/>
      <c r="DK24" s="584"/>
      <c r="DL24" s="619">
        <v>24353901</v>
      </c>
      <c r="DM24" s="583"/>
      <c r="DN24" s="583"/>
      <c r="DO24" s="583"/>
      <c r="DP24" s="583"/>
      <c r="DQ24" s="583"/>
      <c r="DR24" s="583"/>
      <c r="DS24" s="583"/>
      <c r="DT24" s="583"/>
      <c r="DU24" s="583"/>
      <c r="DV24" s="584"/>
      <c r="DW24" s="587">
        <v>60.3</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11708851</v>
      </c>
      <c r="S25" s="594"/>
      <c r="T25" s="594"/>
      <c r="U25" s="594"/>
      <c r="V25" s="594"/>
      <c r="W25" s="594"/>
      <c r="X25" s="594"/>
      <c r="Y25" s="595"/>
      <c r="Z25" s="596">
        <v>16.7</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11453105</v>
      </c>
      <c r="CS25" s="625"/>
      <c r="CT25" s="625"/>
      <c r="CU25" s="625"/>
      <c r="CV25" s="625"/>
      <c r="CW25" s="625"/>
      <c r="CX25" s="625"/>
      <c r="CY25" s="626"/>
      <c r="CZ25" s="627">
        <v>16.7</v>
      </c>
      <c r="DA25" s="628"/>
      <c r="DB25" s="628"/>
      <c r="DC25" s="629"/>
      <c r="DD25" s="602">
        <v>10194664</v>
      </c>
      <c r="DE25" s="625"/>
      <c r="DF25" s="625"/>
      <c r="DG25" s="625"/>
      <c r="DH25" s="625"/>
      <c r="DI25" s="625"/>
      <c r="DJ25" s="625"/>
      <c r="DK25" s="626"/>
      <c r="DL25" s="602">
        <v>10158777</v>
      </c>
      <c r="DM25" s="625"/>
      <c r="DN25" s="625"/>
      <c r="DO25" s="625"/>
      <c r="DP25" s="625"/>
      <c r="DQ25" s="625"/>
      <c r="DR25" s="625"/>
      <c r="DS25" s="625"/>
      <c r="DT25" s="625"/>
      <c r="DU25" s="625"/>
      <c r="DV25" s="626"/>
      <c r="DW25" s="598">
        <v>25.2</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v>6110</v>
      </c>
      <c r="S26" s="594"/>
      <c r="T26" s="594"/>
      <c r="U26" s="594"/>
      <c r="V26" s="594"/>
      <c r="W26" s="594"/>
      <c r="X26" s="594"/>
      <c r="Y26" s="595"/>
      <c r="Z26" s="596">
        <v>0</v>
      </c>
      <c r="AA26" s="596"/>
      <c r="AB26" s="596"/>
      <c r="AC26" s="596"/>
      <c r="AD26" s="597">
        <v>6110</v>
      </c>
      <c r="AE26" s="597"/>
      <c r="AF26" s="597"/>
      <c r="AG26" s="597"/>
      <c r="AH26" s="597"/>
      <c r="AI26" s="597"/>
      <c r="AJ26" s="597"/>
      <c r="AK26" s="597"/>
      <c r="AL26" s="598">
        <v>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7520555</v>
      </c>
      <c r="CS26" s="594"/>
      <c r="CT26" s="594"/>
      <c r="CU26" s="594"/>
      <c r="CV26" s="594"/>
      <c r="CW26" s="594"/>
      <c r="CX26" s="594"/>
      <c r="CY26" s="595"/>
      <c r="CZ26" s="627">
        <v>11</v>
      </c>
      <c r="DA26" s="628"/>
      <c r="DB26" s="628"/>
      <c r="DC26" s="629"/>
      <c r="DD26" s="602">
        <v>6438992</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4467706</v>
      </c>
      <c r="S27" s="594"/>
      <c r="T27" s="594"/>
      <c r="U27" s="594"/>
      <c r="V27" s="594"/>
      <c r="W27" s="594"/>
      <c r="X27" s="594"/>
      <c r="Y27" s="595"/>
      <c r="Z27" s="596">
        <v>6.4</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30081479</v>
      </c>
      <c r="BH27" s="594"/>
      <c r="BI27" s="594"/>
      <c r="BJ27" s="594"/>
      <c r="BK27" s="594"/>
      <c r="BL27" s="594"/>
      <c r="BM27" s="594"/>
      <c r="BN27" s="595"/>
      <c r="BO27" s="596">
        <v>100</v>
      </c>
      <c r="BP27" s="596"/>
      <c r="BQ27" s="596"/>
      <c r="BR27" s="596"/>
      <c r="BS27" s="602">
        <v>346979</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18326752</v>
      </c>
      <c r="CS27" s="625"/>
      <c r="CT27" s="625"/>
      <c r="CU27" s="625"/>
      <c r="CV27" s="625"/>
      <c r="CW27" s="625"/>
      <c r="CX27" s="625"/>
      <c r="CY27" s="626"/>
      <c r="CZ27" s="627">
        <v>26.7</v>
      </c>
      <c r="DA27" s="628"/>
      <c r="DB27" s="628"/>
      <c r="DC27" s="629"/>
      <c r="DD27" s="602">
        <v>5778560</v>
      </c>
      <c r="DE27" s="625"/>
      <c r="DF27" s="625"/>
      <c r="DG27" s="625"/>
      <c r="DH27" s="625"/>
      <c r="DI27" s="625"/>
      <c r="DJ27" s="625"/>
      <c r="DK27" s="626"/>
      <c r="DL27" s="602">
        <v>5737132</v>
      </c>
      <c r="DM27" s="625"/>
      <c r="DN27" s="625"/>
      <c r="DO27" s="625"/>
      <c r="DP27" s="625"/>
      <c r="DQ27" s="625"/>
      <c r="DR27" s="625"/>
      <c r="DS27" s="625"/>
      <c r="DT27" s="625"/>
      <c r="DU27" s="625"/>
      <c r="DV27" s="626"/>
      <c r="DW27" s="598">
        <v>14.2</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213500</v>
      </c>
      <c r="S28" s="594"/>
      <c r="T28" s="594"/>
      <c r="U28" s="594"/>
      <c r="V28" s="594"/>
      <c r="W28" s="594"/>
      <c r="X28" s="594"/>
      <c r="Y28" s="595"/>
      <c r="Z28" s="596">
        <v>0.3</v>
      </c>
      <c r="AA28" s="596"/>
      <c r="AB28" s="596"/>
      <c r="AC28" s="596"/>
      <c r="AD28" s="597">
        <v>27657</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8947405</v>
      </c>
      <c r="CS28" s="594"/>
      <c r="CT28" s="594"/>
      <c r="CU28" s="594"/>
      <c r="CV28" s="594"/>
      <c r="CW28" s="594"/>
      <c r="CX28" s="594"/>
      <c r="CY28" s="595"/>
      <c r="CZ28" s="627">
        <v>13</v>
      </c>
      <c r="DA28" s="628"/>
      <c r="DB28" s="628"/>
      <c r="DC28" s="629"/>
      <c r="DD28" s="602">
        <v>8578152</v>
      </c>
      <c r="DE28" s="594"/>
      <c r="DF28" s="594"/>
      <c r="DG28" s="594"/>
      <c r="DH28" s="594"/>
      <c r="DI28" s="594"/>
      <c r="DJ28" s="594"/>
      <c r="DK28" s="595"/>
      <c r="DL28" s="602">
        <v>8457992</v>
      </c>
      <c r="DM28" s="594"/>
      <c r="DN28" s="594"/>
      <c r="DO28" s="594"/>
      <c r="DP28" s="594"/>
      <c r="DQ28" s="594"/>
      <c r="DR28" s="594"/>
      <c r="DS28" s="594"/>
      <c r="DT28" s="594"/>
      <c r="DU28" s="594"/>
      <c r="DV28" s="595"/>
      <c r="DW28" s="598">
        <v>20.9</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54279</v>
      </c>
      <c r="S29" s="594"/>
      <c r="T29" s="594"/>
      <c r="U29" s="594"/>
      <c r="V29" s="594"/>
      <c r="W29" s="594"/>
      <c r="X29" s="594"/>
      <c r="Y29" s="595"/>
      <c r="Z29" s="596">
        <v>0.1</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8944970</v>
      </c>
      <c r="CS29" s="625"/>
      <c r="CT29" s="625"/>
      <c r="CU29" s="625"/>
      <c r="CV29" s="625"/>
      <c r="CW29" s="625"/>
      <c r="CX29" s="625"/>
      <c r="CY29" s="626"/>
      <c r="CZ29" s="627">
        <v>13</v>
      </c>
      <c r="DA29" s="628"/>
      <c r="DB29" s="628"/>
      <c r="DC29" s="629"/>
      <c r="DD29" s="602">
        <v>8575717</v>
      </c>
      <c r="DE29" s="625"/>
      <c r="DF29" s="625"/>
      <c r="DG29" s="625"/>
      <c r="DH29" s="625"/>
      <c r="DI29" s="625"/>
      <c r="DJ29" s="625"/>
      <c r="DK29" s="626"/>
      <c r="DL29" s="602">
        <v>8455557</v>
      </c>
      <c r="DM29" s="625"/>
      <c r="DN29" s="625"/>
      <c r="DO29" s="625"/>
      <c r="DP29" s="625"/>
      <c r="DQ29" s="625"/>
      <c r="DR29" s="625"/>
      <c r="DS29" s="625"/>
      <c r="DT29" s="625"/>
      <c r="DU29" s="625"/>
      <c r="DV29" s="626"/>
      <c r="DW29" s="598">
        <v>20.9</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1074400</v>
      </c>
      <c r="S30" s="594"/>
      <c r="T30" s="594"/>
      <c r="U30" s="594"/>
      <c r="V30" s="594"/>
      <c r="W30" s="594"/>
      <c r="X30" s="594"/>
      <c r="Y30" s="595"/>
      <c r="Z30" s="596">
        <v>1.5</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99.2</v>
      </c>
      <c r="BH30" s="652"/>
      <c r="BI30" s="652"/>
      <c r="BJ30" s="652"/>
      <c r="BK30" s="652"/>
      <c r="BL30" s="652"/>
      <c r="BM30" s="588">
        <v>97</v>
      </c>
      <c r="BN30" s="652"/>
      <c r="BO30" s="652"/>
      <c r="BP30" s="652"/>
      <c r="BQ30" s="653"/>
      <c r="BR30" s="651">
        <v>99.1</v>
      </c>
      <c r="BS30" s="652"/>
      <c r="BT30" s="652"/>
      <c r="BU30" s="652"/>
      <c r="BV30" s="652"/>
      <c r="BW30" s="652"/>
      <c r="BX30" s="588">
        <v>96.6</v>
      </c>
      <c r="BY30" s="652"/>
      <c r="BZ30" s="652"/>
      <c r="CA30" s="652"/>
      <c r="CB30" s="653"/>
      <c r="CD30" s="656"/>
      <c r="CE30" s="657"/>
      <c r="CF30" s="607" t="s">
        <v>292</v>
      </c>
      <c r="CG30" s="608"/>
      <c r="CH30" s="608"/>
      <c r="CI30" s="608"/>
      <c r="CJ30" s="608"/>
      <c r="CK30" s="608"/>
      <c r="CL30" s="608"/>
      <c r="CM30" s="608"/>
      <c r="CN30" s="608"/>
      <c r="CO30" s="608"/>
      <c r="CP30" s="608"/>
      <c r="CQ30" s="609"/>
      <c r="CR30" s="593">
        <v>8089000</v>
      </c>
      <c r="CS30" s="594"/>
      <c r="CT30" s="594"/>
      <c r="CU30" s="594"/>
      <c r="CV30" s="594"/>
      <c r="CW30" s="594"/>
      <c r="CX30" s="594"/>
      <c r="CY30" s="595"/>
      <c r="CZ30" s="627">
        <v>11.8</v>
      </c>
      <c r="DA30" s="628"/>
      <c r="DB30" s="628"/>
      <c r="DC30" s="629"/>
      <c r="DD30" s="602">
        <v>7766168</v>
      </c>
      <c r="DE30" s="594"/>
      <c r="DF30" s="594"/>
      <c r="DG30" s="594"/>
      <c r="DH30" s="594"/>
      <c r="DI30" s="594"/>
      <c r="DJ30" s="594"/>
      <c r="DK30" s="595"/>
      <c r="DL30" s="602">
        <v>7646008</v>
      </c>
      <c r="DM30" s="594"/>
      <c r="DN30" s="594"/>
      <c r="DO30" s="594"/>
      <c r="DP30" s="594"/>
      <c r="DQ30" s="594"/>
      <c r="DR30" s="594"/>
      <c r="DS30" s="594"/>
      <c r="DT30" s="594"/>
      <c r="DU30" s="594"/>
      <c r="DV30" s="595"/>
      <c r="DW30" s="598">
        <v>18.899999999999999</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1696345</v>
      </c>
      <c r="S31" s="594"/>
      <c r="T31" s="594"/>
      <c r="U31" s="594"/>
      <c r="V31" s="594"/>
      <c r="W31" s="594"/>
      <c r="X31" s="594"/>
      <c r="Y31" s="595"/>
      <c r="Z31" s="596">
        <v>2.4</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98.9</v>
      </c>
      <c r="BH31" s="625"/>
      <c r="BI31" s="625"/>
      <c r="BJ31" s="625"/>
      <c r="BK31" s="625"/>
      <c r="BL31" s="625"/>
      <c r="BM31" s="599">
        <v>95.8</v>
      </c>
      <c r="BN31" s="649"/>
      <c r="BO31" s="649"/>
      <c r="BP31" s="649"/>
      <c r="BQ31" s="650"/>
      <c r="BR31" s="648">
        <v>98.8</v>
      </c>
      <c r="BS31" s="625"/>
      <c r="BT31" s="625"/>
      <c r="BU31" s="625"/>
      <c r="BV31" s="625"/>
      <c r="BW31" s="625"/>
      <c r="BX31" s="599">
        <v>95.6</v>
      </c>
      <c r="BY31" s="649"/>
      <c r="BZ31" s="649"/>
      <c r="CA31" s="649"/>
      <c r="CB31" s="650"/>
      <c r="CD31" s="656"/>
      <c r="CE31" s="657"/>
      <c r="CF31" s="607" t="s">
        <v>296</v>
      </c>
      <c r="CG31" s="608"/>
      <c r="CH31" s="608"/>
      <c r="CI31" s="608"/>
      <c r="CJ31" s="608"/>
      <c r="CK31" s="608"/>
      <c r="CL31" s="608"/>
      <c r="CM31" s="608"/>
      <c r="CN31" s="608"/>
      <c r="CO31" s="608"/>
      <c r="CP31" s="608"/>
      <c r="CQ31" s="609"/>
      <c r="CR31" s="593">
        <v>855970</v>
      </c>
      <c r="CS31" s="625"/>
      <c r="CT31" s="625"/>
      <c r="CU31" s="625"/>
      <c r="CV31" s="625"/>
      <c r="CW31" s="625"/>
      <c r="CX31" s="625"/>
      <c r="CY31" s="626"/>
      <c r="CZ31" s="627">
        <v>1.2</v>
      </c>
      <c r="DA31" s="628"/>
      <c r="DB31" s="628"/>
      <c r="DC31" s="629"/>
      <c r="DD31" s="602">
        <v>809549</v>
      </c>
      <c r="DE31" s="625"/>
      <c r="DF31" s="625"/>
      <c r="DG31" s="625"/>
      <c r="DH31" s="625"/>
      <c r="DI31" s="625"/>
      <c r="DJ31" s="625"/>
      <c r="DK31" s="626"/>
      <c r="DL31" s="602">
        <v>809549</v>
      </c>
      <c r="DM31" s="625"/>
      <c r="DN31" s="625"/>
      <c r="DO31" s="625"/>
      <c r="DP31" s="625"/>
      <c r="DQ31" s="625"/>
      <c r="DR31" s="625"/>
      <c r="DS31" s="625"/>
      <c r="DT31" s="625"/>
      <c r="DU31" s="625"/>
      <c r="DV31" s="626"/>
      <c r="DW31" s="598">
        <v>2</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1819255</v>
      </c>
      <c r="S32" s="594"/>
      <c r="T32" s="594"/>
      <c r="U32" s="594"/>
      <c r="V32" s="594"/>
      <c r="W32" s="594"/>
      <c r="X32" s="594"/>
      <c r="Y32" s="595"/>
      <c r="Z32" s="596">
        <v>2.6</v>
      </c>
      <c r="AA32" s="596"/>
      <c r="AB32" s="596"/>
      <c r="AC32" s="596"/>
      <c r="AD32" s="597">
        <v>24548</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99.4</v>
      </c>
      <c r="BH32" s="661"/>
      <c r="BI32" s="661"/>
      <c r="BJ32" s="661"/>
      <c r="BK32" s="661"/>
      <c r="BL32" s="661"/>
      <c r="BM32" s="662">
        <v>97.8</v>
      </c>
      <c r="BN32" s="661"/>
      <c r="BO32" s="661"/>
      <c r="BP32" s="661"/>
      <c r="BQ32" s="663"/>
      <c r="BR32" s="660">
        <v>99.2</v>
      </c>
      <c r="BS32" s="661"/>
      <c r="BT32" s="661"/>
      <c r="BU32" s="661"/>
      <c r="BV32" s="661"/>
      <c r="BW32" s="661"/>
      <c r="BX32" s="662">
        <v>97.4</v>
      </c>
      <c r="BY32" s="661"/>
      <c r="BZ32" s="661"/>
      <c r="CA32" s="661"/>
      <c r="CB32" s="663"/>
      <c r="CD32" s="658"/>
      <c r="CE32" s="659"/>
      <c r="CF32" s="607" t="s">
        <v>299</v>
      </c>
      <c r="CG32" s="608"/>
      <c r="CH32" s="608"/>
      <c r="CI32" s="608"/>
      <c r="CJ32" s="608"/>
      <c r="CK32" s="608"/>
      <c r="CL32" s="608"/>
      <c r="CM32" s="608"/>
      <c r="CN32" s="608"/>
      <c r="CO32" s="608"/>
      <c r="CP32" s="608"/>
      <c r="CQ32" s="609"/>
      <c r="CR32" s="593">
        <v>2435</v>
      </c>
      <c r="CS32" s="594"/>
      <c r="CT32" s="594"/>
      <c r="CU32" s="594"/>
      <c r="CV32" s="594"/>
      <c r="CW32" s="594"/>
      <c r="CX32" s="594"/>
      <c r="CY32" s="595"/>
      <c r="CZ32" s="627">
        <v>0</v>
      </c>
      <c r="DA32" s="628"/>
      <c r="DB32" s="628"/>
      <c r="DC32" s="629"/>
      <c r="DD32" s="602">
        <v>2435</v>
      </c>
      <c r="DE32" s="594"/>
      <c r="DF32" s="594"/>
      <c r="DG32" s="594"/>
      <c r="DH32" s="594"/>
      <c r="DI32" s="594"/>
      <c r="DJ32" s="594"/>
      <c r="DK32" s="595"/>
      <c r="DL32" s="602">
        <v>2435</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7099953</v>
      </c>
      <c r="S33" s="594"/>
      <c r="T33" s="594"/>
      <c r="U33" s="594"/>
      <c r="V33" s="594"/>
      <c r="W33" s="594"/>
      <c r="X33" s="594"/>
      <c r="Y33" s="595"/>
      <c r="Z33" s="596">
        <v>10.199999999999999</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23154072</v>
      </c>
      <c r="CS33" s="625"/>
      <c r="CT33" s="625"/>
      <c r="CU33" s="625"/>
      <c r="CV33" s="625"/>
      <c r="CW33" s="625"/>
      <c r="CX33" s="625"/>
      <c r="CY33" s="626"/>
      <c r="CZ33" s="627">
        <v>33.700000000000003</v>
      </c>
      <c r="DA33" s="628"/>
      <c r="DB33" s="628"/>
      <c r="DC33" s="629"/>
      <c r="DD33" s="602">
        <v>19248973</v>
      </c>
      <c r="DE33" s="625"/>
      <c r="DF33" s="625"/>
      <c r="DG33" s="625"/>
      <c r="DH33" s="625"/>
      <c r="DI33" s="625"/>
      <c r="DJ33" s="625"/>
      <c r="DK33" s="626"/>
      <c r="DL33" s="602">
        <v>13864260</v>
      </c>
      <c r="DM33" s="625"/>
      <c r="DN33" s="625"/>
      <c r="DO33" s="625"/>
      <c r="DP33" s="625"/>
      <c r="DQ33" s="625"/>
      <c r="DR33" s="625"/>
      <c r="DS33" s="625"/>
      <c r="DT33" s="625"/>
      <c r="DU33" s="625"/>
      <c r="DV33" s="626"/>
      <c r="DW33" s="598">
        <v>34.299999999999997</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8147429</v>
      </c>
      <c r="CS34" s="594"/>
      <c r="CT34" s="594"/>
      <c r="CU34" s="594"/>
      <c r="CV34" s="594"/>
      <c r="CW34" s="594"/>
      <c r="CX34" s="594"/>
      <c r="CY34" s="595"/>
      <c r="CZ34" s="627">
        <v>11.9</v>
      </c>
      <c r="DA34" s="628"/>
      <c r="DB34" s="628"/>
      <c r="DC34" s="629"/>
      <c r="DD34" s="602">
        <v>6301627</v>
      </c>
      <c r="DE34" s="594"/>
      <c r="DF34" s="594"/>
      <c r="DG34" s="594"/>
      <c r="DH34" s="594"/>
      <c r="DI34" s="594"/>
      <c r="DJ34" s="594"/>
      <c r="DK34" s="595"/>
      <c r="DL34" s="602">
        <v>5098788</v>
      </c>
      <c r="DM34" s="594"/>
      <c r="DN34" s="594"/>
      <c r="DO34" s="594"/>
      <c r="DP34" s="594"/>
      <c r="DQ34" s="594"/>
      <c r="DR34" s="594"/>
      <c r="DS34" s="594"/>
      <c r="DT34" s="594"/>
      <c r="DU34" s="594"/>
      <c r="DV34" s="595"/>
      <c r="DW34" s="598">
        <v>12.6</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4119153</v>
      </c>
      <c r="S35" s="594"/>
      <c r="T35" s="594"/>
      <c r="U35" s="594"/>
      <c r="V35" s="594"/>
      <c r="W35" s="594"/>
      <c r="X35" s="594"/>
      <c r="Y35" s="595"/>
      <c r="Z35" s="596">
        <v>5.9</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9195320</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468199</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334961</v>
      </c>
      <c r="CS35" s="625"/>
      <c r="CT35" s="625"/>
      <c r="CU35" s="625"/>
      <c r="CV35" s="625"/>
      <c r="CW35" s="625"/>
      <c r="CX35" s="625"/>
      <c r="CY35" s="626"/>
      <c r="CZ35" s="627">
        <v>0.5</v>
      </c>
      <c r="DA35" s="628"/>
      <c r="DB35" s="628"/>
      <c r="DC35" s="629"/>
      <c r="DD35" s="602">
        <v>305304</v>
      </c>
      <c r="DE35" s="625"/>
      <c r="DF35" s="625"/>
      <c r="DG35" s="625"/>
      <c r="DH35" s="625"/>
      <c r="DI35" s="625"/>
      <c r="DJ35" s="625"/>
      <c r="DK35" s="626"/>
      <c r="DL35" s="602">
        <v>303258</v>
      </c>
      <c r="DM35" s="625"/>
      <c r="DN35" s="625"/>
      <c r="DO35" s="625"/>
      <c r="DP35" s="625"/>
      <c r="DQ35" s="625"/>
      <c r="DR35" s="625"/>
      <c r="DS35" s="625"/>
      <c r="DT35" s="625"/>
      <c r="DU35" s="625"/>
      <c r="DV35" s="626"/>
      <c r="DW35" s="598">
        <v>0.8</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69917779</v>
      </c>
      <c r="S36" s="666"/>
      <c r="T36" s="666"/>
      <c r="U36" s="666"/>
      <c r="V36" s="666"/>
      <c r="W36" s="666"/>
      <c r="X36" s="666"/>
      <c r="Y36" s="667"/>
      <c r="Z36" s="668">
        <v>100</v>
      </c>
      <c r="AA36" s="668"/>
      <c r="AB36" s="668"/>
      <c r="AC36" s="668"/>
      <c r="AD36" s="669">
        <v>36262030</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2036552</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-1085157</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6567707</v>
      </c>
      <c r="CS36" s="594"/>
      <c r="CT36" s="594"/>
      <c r="CU36" s="594"/>
      <c r="CV36" s="594"/>
      <c r="CW36" s="594"/>
      <c r="CX36" s="594"/>
      <c r="CY36" s="595"/>
      <c r="CZ36" s="627">
        <v>9.6</v>
      </c>
      <c r="DA36" s="628"/>
      <c r="DB36" s="628"/>
      <c r="DC36" s="629"/>
      <c r="DD36" s="602">
        <v>6252851</v>
      </c>
      <c r="DE36" s="594"/>
      <c r="DF36" s="594"/>
      <c r="DG36" s="594"/>
      <c r="DH36" s="594"/>
      <c r="DI36" s="594"/>
      <c r="DJ36" s="594"/>
      <c r="DK36" s="595"/>
      <c r="DL36" s="602">
        <v>4650368</v>
      </c>
      <c r="DM36" s="594"/>
      <c r="DN36" s="594"/>
      <c r="DO36" s="594"/>
      <c r="DP36" s="594"/>
      <c r="DQ36" s="594"/>
      <c r="DR36" s="594"/>
      <c r="DS36" s="594"/>
      <c r="DT36" s="594"/>
      <c r="DU36" s="594"/>
      <c r="DV36" s="595"/>
      <c r="DW36" s="598">
        <v>11.5</v>
      </c>
      <c r="DX36" s="623"/>
      <c r="DY36" s="623"/>
      <c r="DZ36" s="623"/>
      <c r="EA36" s="623"/>
      <c r="EB36" s="623"/>
      <c r="EC36" s="624"/>
    </row>
    <row r="37" spans="2:133" ht="11.25" customHeight="1">
      <c r="AQ37" s="672" t="s">
        <v>314</v>
      </c>
      <c r="AR37" s="673"/>
      <c r="AS37" s="673"/>
      <c r="AT37" s="673"/>
      <c r="AU37" s="673"/>
      <c r="AV37" s="673"/>
      <c r="AW37" s="673"/>
      <c r="AX37" s="673"/>
      <c r="AY37" s="674"/>
      <c r="AZ37" s="593">
        <v>1165479</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29413</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1010356</v>
      </c>
      <c r="CS37" s="625"/>
      <c r="CT37" s="625"/>
      <c r="CU37" s="625"/>
      <c r="CV37" s="625"/>
      <c r="CW37" s="625"/>
      <c r="CX37" s="625"/>
      <c r="CY37" s="626"/>
      <c r="CZ37" s="627">
        <v>1.5</v>
      </c>
      <c r="DA37" s="628"/>
      <c r="DB37" s="628"/>
      <c r="DC37" s="629"/>
      <c r="DD37" s="602">
        <v>1010356</v>
      </c>
      <c r="DE37" s="625"/>
      <c r="DF37" s="625"/>
      <c r="DG37" s="625"/>
      <c r="DH37" s="625"/>
      <c r="DI37" s="625"/>
      <c r="DJ37" s="625"/>
      <c r="DK37" s="626"/>
      <c r="DL37" s="602">
        <v>299924</v>
      </c>
      <c r="DM37" s="625"/>
      <c r="DN37" s="625"/>
      <c r="DO37" s="625"/>
      <c r="DP37" s="625"/>
      <c r="DQ37" s="625"/>
      <c r="DR37" s="625"/>
      <c r="DS37" s="625"/>
      <c r="DT37" s="625"/>
      <c r="DU37" s="625"/>
      <c r="DV37" s="626"/>
      <c r="DW37" s="598">
        <v>0.7</v>
      </c>
      <c r="DX37" s="623"/>
      <c r="DY37" s="623"/>
      <c r="DZ37" s="623"/>
      <c r="EA37" s="623"/>
      <c r="EB37" s="623"/>
      <c r="EC37" s="624"/>
    </row>
    <row r="38" spans="2:133" ht="11.25" customHeight="1">
      <c r="AQ38" s="672" t="s">
        <v>317</v>
      </c>
      <c r="AR38" s="673"/>
      <c r="AS38" s="673"/>
      <c r="AT38" s="673"/>
      <c r="AU38" s="673"/>
      <c r="AV38" s="673"/>
      <c r="AW38" s="673"/>
      <c r="AX38" s="673"/>
      <c r="AY38" s="674"/>
      <c r="AZ38" s="593">
        <v>326180</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48658</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5489192</v>
      </c>
      <c r="CS38" s="594"/>
      <c r="CT38" s="594"/>
      <c r="CU38" s="594"/>
      <c r="CV38" s="594"/>
      <c r="CW38" s="594"/>
      <c r="CX38" s="594"/>
      <c r="CY38" s="595"/>
      <c r="CZ38" s="627">
        <v>8</v>
      </c>
      <c r="DA38" s="628"/>
      <c r="DB38" s="628"/>
      <c r="DC38" s="629"/>
      <c r="DD38" s="602">
        <v>4536532</v>
      </c>
      <c r="DE38" s="594"/>
      <c r="DF38" s="594"/>
      <c r="DG38" s="594"/>
      <c r="DH38" s="594"/>
      <c r="DI38" s="594"/>
      <c r="DJ38" s="594"/>
      <c r="DK38" s="595"/>
      <c r="DL38" s="602">
        <v>3800544</v>
      </c>
      <c r="DM38" s="594"/>
      <c r="DN38" s="594"/>
      <c r="DO38" s="594"/>
      <c r="DP38" s="594"/>
      <c r="DQ38" s="594"/>
      <c r="DR38" s="594"/>
      <c r="DS38" s="594"/>
      <c r="DT38" s="594"/>
      <c r="DU38" s="594"/>
      <c r="DV38" s="595"/>
      <c r="DW38" s="598">
        <v>9.4</v>
      </c>
      <c r="DX38" s="623"/>
      <c r="DY38" s="623"/>
      <c r="DZ38" s="623"/>
      <c r="EA38" s="623"/>
      <c r="EB38" s="623"/>
      <c r="EC38" s="624"/>
    </row>
    <row r="39" spans="2:133" ht="11.25" customHeight="1">
      <c r="AQ39" s="672" t="s">
        <v>320</v>
      </c>
      <c r="AR39" s="673"/>
      <c r="AS39" s="673"/>
      <c r="AT39" s="673"/>
      <c r="AU39" s="673"/>
      <c r="AV39" s="673"/>
      <c r="AW39" s="673"/>
      <c r="AX39" s="673"/>
      <c r="AY39" s="674"/>
      <c r="AZ39" s="593">
        <v>177249</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98</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2134353</v>
      </c>
      <c r="CS39" s="625"/>
      <c r="CT39" s="625"/>
      <c r="CU39" s="625"/>
      <c r="CV39" s="625"/>
      <c r="CW39" s="625"/>
      <c r="CX39" s="625"/>
      <c r="CY39" s="626"/>
      <c r="CZ39" s="627">
        <v>3.1</v>
      </c>
      <c r="DA39" s="628"/>
      <c r="DB39" s="628"/>
      <c r="DC39" s="629"/>
      <c r="DD39" s="602">
        <v>1841357</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1663758</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97</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480430</v>
      </c>
      <c r="CS40" s="594"/>
      <c r="CT40" s="594"/>
      <c r="CU40" s="594"/>
      <c r="CV40" s="594"/>
      <c r="CW40" s="594"/>
      <c r="CX40" s="594"/>
      <c r="CY40" s="595"/>
      <c r="CZ40" s="627">
        <v>0.7</v>
      </c>
      <c r="DA40" s="628"/>
      <c r="DB40" s="628"/>
      <c r="DC40" s="629"/>
      <c r="DD40" s="602">
        <v>11302</v>
      </c>
      <c r="DE40" s="594"/>
      <c r="DF40" s="594"/>
      <c r="DG40" s="594"/>
      <c r="DH40" s="594"/>
      <c r="DI40" s="594"/>
      <c r="DJ40" s="594"/>
      <c r="DK40" s="595"/>
      <c r="DL40" s="602">
        <v>11302</v>
      </c>
      <c r="DM40" s="594"/>
      <c r="DN40" s="594"/>
      <c r="DO40" s="594"/>
      <c r="DP40" s="594"/>
      <c r="DQ40" s="594"/>
      <c r="DR40" s="594"/>
      <c r="DS40" s="594"/>
      <c r="DT40" s="594"/>
      <c r="DU40" s="594"/>
      <c r="DV40" s="595"/>
      <c r="DW40" s="598">
        <v>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3826102</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287</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6782730</v>
      </c>
      <c r="CS42" s="594"/>
      <c r="CT42" s="594"/>
      <c r="CU42" s="594"/>
      <c r="CV42" s="594"/>
      <c r="CW42" s="594"/>
      <c r="CX42" s="594"/>
      <c r="CY42" s="595"/>
      <c r="CZ42" s="627">
        <v>9.9</v>
      </c>
      <c r="DA42" s="676"/>
      <c r="DB42" s="676"/>
      <c r="DC42" s="677"/>
      <c r="DD42" s="602">
        <v>1292830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87268</v>
      </c>
      <c r="CS43" s="625"/>
      <c r="CT43" s="625"/>
      <c r="CU43" s="625"/>
      <c r="CV43" s="625"/>
      <c r="CW43" s="625"/>
      <c r="CX43" s="625"/>
      <c r="CY43" s="626"/>
      <c r="CZ43" s="627">
        <v>0.1</v>
      </c>
      <c r="DA43" s="628"/>
      <c r="DB43" s="628"/>
      <c r="DC43" s="629"/>
      <c r="DD43" s="602">
        <v>87268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6651555</v>
      </c>
      <c r="CS44" s="594"/>
      <c r="CT44" s="594"/>
      <c r="CU44" s="594"/>
      <c r="CV44" s="594"/>
      <c r="CW44" s="594"/>
      <c r="CX44" s="594"/>
      <c r="CY44" s="595"/>
      <c r="CZ44" s="627">
        <v>9.6999999999999993</v>
      </c>
      <c r="DA44" s="676"/>
      <c r="DB44" s="676"/>
      <c r="DC44" s="677"/>
      <c r="DD44" s="602">
        <v>1290358</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2016056</v>
      </c>
      <c r="CS45" s="625"/>
      <c r="CT45" s="625"/>
      <c r="CU45" s="625"/>
      <c r="CV45" s="625"/>
      <c r="CW45" s="625"/>
      <c r="CX45" s="625"/>
      <c r="CY45" s="626"/>
      <c r="CZ45" s="627">
        <v>2.9</v>
      </c>
      <c r="DA45" s="628"/>
      <c r="DB45" s="628"/>
      <c r="DC45" s="629"/>
      <c r="DD45" s="602">
        <v>20687</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4508673</v>
      </c>
      <c r="CS46" s="594"/>
      <c r="CT46" s="594"/>
      <c r="CU46" s="594"/>
      <c r="CV46" s="594"/>
      <c r="CW46" s="594"/>
      <c r="CX46" s="594"/>
      <c r="CY46" s="595"/>
      <c r="CZ46" s="627">
        <v>6.6</v>
      </c>
      <c r="DA46" s="676"/>
      <c r="DB46" s="676"/>
      <c r="DC46" s="677"/>
      <c r="DD46" s="602">
        <v>1247145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131175</v>
      </c>
      <c r="CS47" s="625"/>
      <c r="CT47" s="625"/>
      <c r="CU47" s="625"/>
      <c r="CV47" s="625"/>
      <c r="CW47" s="625"/>
      <c r="CX47" s="625"/>
      <c r="CY47" s="626"/>
      <c r="CZ47" s="627">
        <v>0.2</v>
      </c>
      <c r="DA47" s="628"/>
      <c r="DB47" s="628"/>
      <c r="DC47" s="629"/>
      <c r="DD47" s="602">
        <v>2472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68664064</v>
      </c>
      <c r="CS49" s="661"/>
      <c r="CT49" s="661"/>
      <c r="CU49" s="661"/>
      <c r="CV49" s="661"/>
      <c r="CW49" s="661"/>
      <c r="CX49" s="661"/>
      <c r="CY49" s="688"/>
      <c r="CZ49" s="689">
        <v>100</v>
      </c>
      <c r="DA49" s="690"/>
      <c r="DB49" s="690"/>
      <c r="DC49" s="691"/>
      <c r="DD49" s="692">
        <v>45093179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69896</v>
      </c>
      <c r="R7" s="723"/>
      <c r="S7" s="723"/>
      <c r="T7" s="723"/>
      <c r="U7" s="723"/>
      <c r="V7" s="723">
        <v>68643</v>
      </c>
      <c r="W7" s="723"/>
      <c r="X7" s="723"/>
      <c r="Y7" s="723"/>
      <c r="Z7" s="723"/>
      <c r="AA7" s="723">
        <f>+Q7-V7</f>
        <v>1253</v>
      </c>
      <c r="AB7" s="723"/>
      <c r="AC7" s="723"/>
      <c r="AD7" s="723"/>
      <c r="AE7" s="724"/>
      <c r="AF7" s="725">
        <v>779</v>
      </c>
      <c r="AG7" s="726"/>
      <c r="AH7" s="726"/>
      <c r="AI7" s="726"/>
      <c r="AJ7" s="727"/>
      <c r="AK7" s="762">
        <v>1574</v>
      </c>
      <c r="AL7" s="763"/>
      <c r="AM7" s="763"/>
      <c r="AN7" s="763"/>
      <c r="AO7" s="763"/>
      <c r="AP7" s="763">
        <v>64472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559</v>
      </c>
      <c r="BS7" s="766" t="s">
        <v>554</v>
      </c>
      <c r="BT7" s="767"/>
      <c r="BU7" s="767"/>
      <c r="BV7" s="767"/>
      <c r="BW7" s="767"/>
      <c r="BX7" s="767"/>
      <c r="BY7" s="767"/>
      <c r="BZ7" s="767"/>
      <c r="CA7" s="767"/>
      <c r="CB7" s="767"/>
      <c r="CC7" s="767"/>
      <c r="CD7" s="767"/>
      <c r="CE7" s="767"/>
      <c r="CF7" s="767"/>
      <c r="CG7" s="768"/>
      <c r="CH7" s="759">
        <v>-2</v>
      </c>
      <c r="CI7" s="760"/>
      <c r="CJ7" s="760"/>
      <c r="CK7" s="760"/>
      <c r="CL7" s="761"/>
      <c r="CM7" s="759">
        <v>4063</v>
      </c>
      <c r="CN7" s="760"/>
      <c r="CO7" s="760"/>
      <c r="CP7" s="760"/>
      <c r="CQ7" s="761"/>
      <c r="CR7" s="759">
        <v>111</v>
      </c>
      <c r="CS7" s="760"/>
      <c r="CT7" s="760"/>
      <c r="CU7" s="760"/>
      <c r="CV7" s="761"/>
      <c r="CW7" s="759">
        <v>28</v>
      </c>
      <c r="CX7" s="760"/>
      <c r="CY7" s="760"/>
      <c r="CZ7" s="760"/>
      <c r="DA7" s="761"/>
      <c r="DB7" s="759" t="s">
        <v>551</v>
      </c>
      <c r="DC7" s="760"/>
      <c r="DD7" s="760"/>
      <c r="DE7" s="760"/>
      <c r="DF7" s="761"/>
      <c r="DG7" s="759" t="s">
        <v>551</v>
      </c>
      <c r="DH7" s="760"/>
      <c r="DI7" s="760"/>
      <c r="DJ7" s="760"/>
      <c r="DK7" s="761"/>
      <c r="DL7" s="759">
        <v>45</v>
      </c>
      <c r="DM7" s="760"/>
      <c r="DN7" s="760"/>
      <c r="DO7" s="760"/>
      <c r="DP7" s="761"/>
      <c r="DQ7" s="759">
        <v>40</v>
      </c>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31</v>
      </c>
      <c r="R8" s="747"/>
      <c r="S8" s="747"/>
      <c r="T8" s="747"/>
      <c r="U8" s="747"/>
      <c r="V8" s="747">
        <v>31</v>
      </c>
      <c r="W8" s="747"/>
      <c r="X8" s="747"/>
      <c r="Y8" s="747"/>
      <c r="Z8" s="747"/>
      <c r="AA8" s="748">
        <v>1</v>
      </c>
      <c r="AB8" s="749"/>
      <c r="AC8" s="749"/>
      <c r="AD8" s="749"/>
      <c r="AE8" s="750"/>
      <c r="AF8" s="751">
        <v>1</v>
      </c>
      <c r="AG8" s="749"/>
      <c r="AH8" s="749"/>
      <c r="AI8" s="749"/>
      <c r="AJ8" s="750"/>
      <c r="AK8" s="752"/>
      <c r="AL8" s="753"/>
      <c r="AM8" s="753"/>
      <c r="AN8" s="753"/>
      <c r="AO8" s="753"/>
      <c r="AP8" s="753" t="s">
        <v>546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555</v>
      </c>
      <c r="BT8" s="757"/>
      <c r="BU8" s="757"/>
      <c r="BV8" s="757"/>
      <c r="BW8" s="757"/>
      <c r="BX8" s="757"/>
      <c r="BY8" s="757"/>
      <c r="BZ8" s="757"/>
      <c r="CA8" s="757"/>
      <c r="CB8" s="757"/>
      <c r="CC8" s="757"/>
      <c r="CD8" s="757"/>
      <c r="CE8" s="757"/>
      <c r="CF8" s="757"/>
      <c r="CG8" s="758"/>
      <c r="CH8" s="769">
        <v>-10</v>
      </c>
      <c r="CI8" s="770"/>
      <c r="CJ8" s="770"/>
      <c r="CK8" s="770"/>
      <c r="CL8" s="771"/>
      <c r="CM8" s="769">
        <v>613</v>
      </c>
      <c r="CN8" s="770"/>
      <c r="CO8" s="770"/>
      <c r="CP8" s="770"/>
      <c r="CQ8" s="771"/>
      <c r="CR8" s="769">
        <v>30</v>
      </c>
      <c r="CS8" s="770"/>
      <c r="CT8" s="770"/>
      <c r="CU8" s="770"/>
      <c r="CV8" s="771"/>
      <c r="CW8" s="769">
        <v>63</v>
      </c>
      <c r="CX8" s="770"/>
      <c r="CY8" s="770"/>
      <c r="CZ8" s="770"/>
      <c r="DA8" s="771"/>
      <c r="DB8" s="769" t="s">
        <v>553</v>
      </c>
      <c r="DC8" s="770"/>
      <c r="DD8" s="770"/>
      <c r="DE8" s="770"/>
      <c r="DF8" s="771"/>
      <c r="DG8" s="769" t="s">
        <v>561</v>
      </c>
      <c r="DH8" s="770"/>
      <c r="DI8" s="770"/>
      <c r="DJ8" s="770"/>
      <c r="DK8" s="771"/>
      <c r="DL8" s="769" t="s">
        <v>551</v>
      </c>
      <c r="DM8" s="770"/>
      <c r="DN8" s="770"/>
      <c r="DO8" s="770"/>
      <c r="DP8" s="771"/>
      <c r="DQ8" s="769" t="s">
        <v>551</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51"/>
      <c r="AG9" s="749"/>
      <c r="AH9" s="749"/>
      <c r="AI9" s="749"/>
      <c r="AJ9" s="750"/>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556</v>
      </c>
      <c r="BT9" s="757"/>
      <c r="BU9" s="757"/>
      <c r="BV9" s="757"/>
      <c r="BW9" s="757"/>
      <c r="BX9" s="757"/>
      <c r="BY9" s="757"/>
      <c r="BZ9" s="757"/>
      <c r="CA9" s="757"/>
      <c r="CB9" s="757"/>
      <c r="CC9" s="757"/>
      <c r="CD9" s="757"/>
      <c r="CE9" s="757"/>
      <c r="CF9" s="757"/>
      <c r="CG9" s="758"/>
      <c r="CH9" s="769">
        <v>2</v>
      </c>
      <c r="CI9" s="770"/>
      <c r="CJ9" s="770"/>
      <c r="CK9" s="770"/>
      <c r="CL9" s="771"/>
      <c r="CM9" s="769">
        <v>256</v>
      </c>
      <c r="CN9" s="770"/>
      <c r="CO9" s="770"/>
      <c r="CP9" s="770"/>
      <c r="CQ9" s="771"/>
      <c r="CR9" s="769">
        <v>200</v>
      </c>
      <c r="CS9" s="770"/>
      <c r="CT9" s="770"/>
      <c r="CU9" s="770"/>
      <c r="CV9" s="771"/>
      <c r="CW9" s="769">
        <v>41</v>
      </c>
      <c r="CX9" s="770"/>
      <c r="CY9" s="770"/>
      <c r="CZ9" s="770"/>
      <c r="DA9" s="771"/>
      <c r="DB9" s="769" t="s">
        <v>551</v>
      </c>
      <c r="DC9" s="770"/>
      <c r="DD9" s="770"/>
      <c r="DE9" s="770"/>
      <c r="DF9" s="771"/>
      <c r="DG9" s="769" t="s">
        <v>561</v>
      </c>
      <c r="DH9" s="770"/>
      <c r="DI9" s="770"/>
      <c r="DJ9" s="770"/>
      <c r="DK9" s="771"/>
      <c r="DL9" s="769" t="s">
        <v>561</v>
      </c>
      <c r="DM9" s="770"/>
      <c r="DN9" s="770"/>
      <c r="DO9" s="770"/>
      <c r="DP9" s="771"/>
      <c r="DQ9" s="769" t="s">
        <v>561</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51"/>
      <c r="AG10" s="749"/>
      <c r="AH10" s="749"/>
      <c r="AI10" s="749"/>
      <c r="AJ10" s="750"/>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557</v>
      </c>
      <c r="BT10" s="757"/>
      <c r="BU10" s="757"/>
      <c r="BV10" s="757"/>
      <c r="BW10" s="757"/>
      <c r="BX10" s="757"/>
      <c r="BY10" s="757"/>
      <c r="BZ10" s="757"/>
      <c r="CA10" s="757"/>
      <c r="CB10" s="757"/>
      <c r="CC10" s="757"/>
      <c r="CD10" s="757"/>
      <c r="CE10" s="757"/>
      <c r="CF10" s="757"/>
      <c r="CG10" s="758"/>
      <c r="CH10" s="769">
        <v>14</v>
      </c>
      <c r="CI10" s="770"/>
      <c r="CJ10" s="770"/>
      <c r="CK10" s="770"/>
      <c r="CL10" s="771"/>
      <c r="CM10" s="769">
        <v>637</v>
      </c>
      <c r="CN10" s="770"/>
      <c r="CO10" s="770"/>
      <c r="CP10" s="770"/>
      <c r="CQ10" s="771"/>
      <c r="CR10" s="769">
        <v>359</v>
      </c>
      <c r="CS10" s="770"/>
      <c r="CT10" s="770"/>
      <c r="CU10" s="770"/>
      <c r="CV10" s="771"/>
      <c r="CW10" s="769" t="s">
        <v>561</v>
      </c>
      <c r="CX10" s="770"/>
      <c r="CY10" s="770"/>
      <c r="CZ10" s="770"/>
      <c r="DA10" s="771"/>
      <c r="DB10" s="769">
        <v>25</v>
      </c>
      <c r="DC10" s="770"/>
      <c r="DD10" s="770"/>
      <c r="DE10" s="770"/>
      <c r="DF10" s="771"/>
      <c r="DG10" s="769" t="s">
        <v>553</v>
      </c>
      <c r="DH10" s="770"/>
      <c r="DI10" s="770"/>
      <c r="DJ10" s="770"/>
      <c r="DK10" s="771"/>
      <c r="DL10" s="769" t="s">
        <v>561</v>
      </c>
      <c r="DM10" s="770"/>
      <c r="DN10" s="770"/>
      <c r="DO10" s="770"/>
      <c r="DP10" s="771"/>
      <c r="DQ10" s="769" t="s">
        <v>546</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51"/>
      <c r="AG11" s="749"/>
      <c r="AH11" s="749"/>
      <c r="AI11" s="749"/>
      <c r="AJ11" s="750"/>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558</v>
      </c>
      <c r="BT11" s="757"/>
      <c r="BU11" s="757"/>
      <c r="BV11" s="757"/>
      <c r="BW11" s="757"/>
      <c r="BX11" s="757"/>
      <c r="BY11" s="757"/>
      <c r="BZ11" s="757"/>
      <c r="CA11" s="757"/>
      <c r="CB11" s="757"/>
      <c r="CC11" s="757"/>
      <c r="CD11" s="757"/>
      <c r="CE11" s="757"/>
      <c r="CF11" s="757"/>
      <c r="CG11" s="758"/>
      <c r="CH11" s="769">
        <v>-3</v>
      </c>
      <c r="CI11" s="770"/>
      <c r="CJ11" s="770"/>
      <c r="CK11" s="770"/>
      <c r="CL11" s="771"/>
      <c r="CM11" s="769">
        <v>139</v>
      </c>
      <c r="CN11" s="770"/>
      <c r="CO11" s="770"/>
      <c r="CP11" s="770"/>
      <c r="CQ11" s="771"/>
      <c r="CR11" s="769">
        <v>40</v>
      </c>
      <c r="CS11" s="770"/>
      <c r="CT11" s="770"/>
      <c r="CU11" s="770"/>
      <c r="CV11" s="771"/>
      <c r="CW11" s="769" t="s">
        <v>551</v>
      </c>
      <c r="CX11" s="770"/>
      <c r="CY11" s="770"/>
      <c r="CZ11" s="770"/>
      <c r="DA11" s="771"/>
      <c r="DB11" s="769" t="s">
        <v>561</v>
      </c>
      <c r="DC11" s="770"/>
      <c r="DD11" s="770"/>
      <c r="DE11" s="770"/>
      <c r="DF11" s="771"/>
      <c r="DG11" s="769" t="s">
        <v>553</v>
      </c>
      <c r="DH11" s="770"/>
      <c r="DI11" s="770"/>
      <c r="DJ11" s="770"/>
      <c r="DK11" s="771"/>
      <c r="DL11" s="769" t="s">
        <v>553</v>
      </c>
      <c r="DM11" s="770"/>
      <c r="DN11" s="770"/>
      <c r="DO11" s="770"/>
      <c r="DP11" s="771"/>
      <c r="DQ11" s="769" t="s">
        <v>553</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51"/>
      <c r="AG12" s="749"/>
      <c r="AH12" s="749"/>
      <c r="AI12" s="749"/>
      <c r="AJ12" s="750"/>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563</v>
      </c>
      <c r="BT12" s="757"/>
      <c r="BU12" s="757"/>
      <c r="BV12" s="757"/>
      <c r="BW12" s="757"/>
      <c r="BX12" s="757"/>
      <c r="BY12" s="757"/>
      <c r="BZ12" s="757"/>
      <c r="CA12" s="757"/>
      <c r="CB12" s="757"/>
      <c r="CC12" s="757"/>
      <c r="CD12" s="757"/>
      <c r="CE12" s="757"/>
      <c r="CF12" s="757"/>
      <c r="CG12" s="758"/>
      <c r="CH12" s="769" t="s">
        <v>565</v>
      </c>
      <c r="CI12" s="770"/>
      <c r="CJ12" s="770"/>
      <c r="CK12" s="770"/>
      <c r="CL12" s="771"/>
      <c r="CM12" s="769" t="s">
        <v>566</v>
      </c>
      <c r="CN12" s="770"/>
      <c r="CO12" s="770"/>
      <c r="CP12" s="770"/>
      <c r="CQ12" s="771"/>
      <c r="CR12" s="769">
        <v>30</v>
      </c>
      <c r="CS12" s="770"/>
      <c r="CT12" s="770"/>
      <c r="CU12" s="770"/>
      <c r="CV12" s="771"/>
      <c r="CW12" s="769" t="s">
        <v>551</v>
      </c>
      <c r="CX12" s="770"/>
      <c r="CY12" s="770"/>
      <c r="CZ12" s="770"/>
      <c r="DA12" s="771"/>
      <c r="DB12" s="769" t="s">
        <v>565</v>
      </c>
      <c r="DC12" s="770"/>
      <c r="DD12" s="770"/>
      <c r="DE12" s="770"/>
      <c r="DF12" s="771"/>
      <c r="DG12" s="769" t="s">
        <v>566</v>
      </c>
      <c r="DH12" s="770"/>
      <c r="DI12" s="770"/>
      <c r="DJ12" s="770"/>
      <c r="DK12" s="771"/>
      <c r="DL12" s="769" t="s">
        <v>566</v>
      </c>
      <c r="DM12" s="770"/>
      <c r="DN12" s="770"/>
      <c r="DO12" s="770"/>
      <c r="DP12" s="771"/>
      <c r="DQ12" s="769" t="s">
        <v>566</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51"/>
      <c r="AG13" s="749"/>
      <c r="AH13" s="749"/>
      <c r="AI13" s="749"/>
      <c r="AJ13" s="750"/>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564</v>
      </c>
      <c r="BT13" s="757"/>
      <c r="BU13" s="757"/>
      <c r="BV13" s="757"/>
      <c r="BW13" s="757"/>
      <c r="BX13" s="757"/>
      <c r="BY13" s="757"/>
      <c r="BZ13" s="757"/>
      <c r="CA13" s="757"/>
      <c r="CB13" s="757"/>
      <c r="CC13" s="757"/>
      <c r="CD13" s="757"/>
      <c r="CE13" s="757"/>
      <c r="CF13" s="757"/>
      <c r="CG13" s="758"/>
      <c r="CH13" s="769" t="s">
        <v>566</v>
      </c>
      <c r="CI13" s="770"/>
      <c r="CJ13" s="770"/>
      <c r="CK13" s="770"/>
      <c r="CL13" s="771"/>
      <c r="CM13" s="769" t="s">
        <v>566</v>
      </c>
      <c r="CN13" s="770"/>
      <c r="CO13" s="770"/>
      <c r="CP13" s="770"/>
      <c r="CQ13" s="771"/>
      <c r="CR13" s="769">
        <v>250</v>
      </c>
      <c r="CS13" s="770"/>
      <c r="CT13" s="770"/>
      <c r="CU13" s="770"/>
      <c r="CV13" s="771"/>
      <c r="CW13" s="769" t="s">
        <v>566</v>
      </c>
      <c r="CX13" s="770"/>
      <c r="CY13" s="770"/>
      <c r="CZ13" s="770"/>
      <c r="DA13" s="771"/>
      <c r="DB13" s="769" t="s">
        <v>566</v>
      </c>
      <c r="DC13" s="770"/>
      <c r="DD13" s="770"/>
      <c r="DE13" s="770"/>
      <c r="DF13" s="771"/>
      <c r="DG13" s="769" t="s">
        <v>565</v>
      </c>
      <c r="DH13" s="770"/>
      <c r="DI13" s="770"/>
      <c r="DJ13" s="770"/>
      <c r="DK13" s="771"/>
      <c r="DL13" s="769" t="s">
        <v>566</v>
      </c>
      <c r="DM13" s="770"/>
      <c r="DN13" s="770"/>
      <c r="DO13" s="770"/>
      <c r="DP13" s="771"/>
      <c r="DQ13" s="769" t="s">
        <v>567</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51"/>
      <c r="AG14" s="749"/>
      <c r="AH14" s="749"/>
      <c r="AI14" s="749"/>
      <c r="AJ14" s="750"/>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t="s">
        <v>559</v>
      </c>
      <c r="BS14" s="756" t="s">
        <v>560</v>
      </c>
      <c r="BT14" s="757"/>
      <c r="BU14" s="757"/>
      <c r="BV14" s="757"/>
      <c r="BW14" s="757"/>
      <c r="BX14" s="757"/>
      <c r="BY14" s="757"/>
      <c r="BZ14" s="757"/>
      <c r="CA14" s="757"/>
      <c r="CB14" s="757"/>
      <c r="CC14" s="757"/>
      <c r="CD14" s="757"/>
      <c r="CE14" s="757"/>
      <c r="CF14" s="757"/>
      <c r="CG14" s="758"/>
      <c r="CH14" s="769">
        <v>79</v>
      </c>
      <c r="CI14" s="770"/>
      <c r="CJ14" s="770"/>
      <c r="CK14" s="770"/>
      <c r="CL14" s="771"/>
      <c r="CM14" s="769">
        <v>2146</v>
      </c>
      <c r="CN14" s="770"/>
      <c r="CO14" s="770"/>
      <c r="CP14" s="770"/>
      <c r="CQ14" s="771"/>
      <c r="CR14" s="769">
        <v>4</v>
      </c>
      <c r="CS14" s="770"/>
      <c r="CT14" s="770"/>
      <c r="CU14" s="770"/>
      <c r="CV14" s="771"/>
      <c r="CW14" s="769" t="s">
        <v>546</v>
      </c>
      <c r="CX14" s="770"/>
      <c r="CY14" s="770"/>
      <c r="CZ14" s="770"/>
      <c r="DA14" s="771"/>
      <c r="DB14" s="769" t="s">
        <v>546</v>
      </c>
      <c r="DC14" s="770"/>
      <c r="DD14" s="770"/>
      <c r="DE14" s="770"/>
      <c r="DF14" s="771"/>
      <c r="DG14" s="769" t="s">
        <v>546</v>
      </c>
      <c r="DH14" s="770"/>
      <c r="DI14" s="770"/>
      <c r="DJ14" s="770"/>
      <c r="DK14" s="771"/>
      <c r="DL14" s="769">
        <v>67</v>
      </c>
      <c r="DM14" s="770"/>
      <c r="DN14" s="770"/>
      <c r="DO14" s="770"/>
      <c r="DP14" s="771"/>
      <c r="DQ14" s="769">
        <v>7</v>
      </c>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51"/>
      <c r="AG15" s="749"/>
      <c r="AH15" s="749"/>
      <c r="AI15" s="749"/>
      <c r="AJ15" s="750"/>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51"/>
      <c r="AG16" s="749"/>
      <c r="AH16" s="749"/>
      <c r="AI16" s="749"/>
      <c r="AJ16" s="750"/>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51"/>
      <c r="AG17" s="749"/>
      <c r="AH17" s="749"/>
      <c r="AI17" s="749"/>
      <c r="AJ17" s="750"/>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51"/>
      <c r="AG18" s="749"/>
      <c r="AH18" s="749"/>
      <c r="AI18" s="749"/>
      <c r="AJ18" s="750"/>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51"/>
      <c r="AG19" s="749"/>
      <c r="AH19" s="749"/>
      <c r="AI19" s="749"/>
      <c r="AJ19" s="750"/>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51"/>
      <c r="AG20" s="749"/>
      <c r="AH20" s="749"/>
      <c r="AI20" s="749"/>
      <c r="AJ20" s="750"/>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51"/>
      <c r="AG21" s="749"/>
      <c r="AH21" s="749"/>
      <c r="AI21" s="749"/>
      <c r="AJ21" s="750"/>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51"/>
      <c r="AG22" s="749"/>
      <c r="AH22" s="749"/>
      <c r="AI22" s="749"/>
      <c r="AJ22" s="750"/>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v>69918</v>
      </c>
      <c r="R23" s="782"/>
      <c r="S23" s="782"/>
      <c r="T23" s="782"/>
      <c r="U23" s="782"/>
      <c r="V23" s="782">
        <v>68664</v>
      </c>
      <c r="W23" s="782"/>
      <c r="X23" s="782"/>
      <c r="Y23" s="782"/>
      <c r="Z23" s="782"/>
      <c r="AA23" s="782">
        <v>1254</v>
      </c>
      <c r="AB23" s="782"/>
      <c r="AC23" s="782"/>
      <c r="AD23" s="782"/>
      <c r="AE23" s="783"/>
      <c r="AF23" s="784">
        <v>780</v>
      </c>
      <c r="AG23" s="782"/>
      <c r="AH23" s="782"/>
      <c r="AI23" s="782"/>
      <c r="AJ23" s="785"/>
      <c r="AK23" s="786"/>
      <c r="AL23" s="787"/>
      <c r="AM23" s="787"/>
      <c r="AN23" s="787"/>
      <c r="AO23" s="787"/>
      <c r="AP23" s="782">
        <v>64472</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21135</v>
      </c>
      <c r="R28" s="811"/>
      <c r="S28" s="811"/>
      <c r="T28" s="811"/>
      <c r="U28" s="811"/>
      <c r="V28" s="811">
        <v>20667</v>
      </c>
      <c r="W28" s="811"/>
      <c r="X28" s="811"/>
      <c r="Y28" s="811"/>
      <c r="Z28" s="811"/>
      <c r="AA28" s="811">
        <v>468</v>
      </c>
      <c r="AB28" s="811"/>
      <c r="AC28" s="811"/>
      <c r="AD28" s="811"/>
      <c r="AE28" s="812"/>
      <c r="AF28" s="813">
        <v>468</v>
      </c>
      <c r="AG28" s="811"/>
      <c r="AH28" s="811"/>
      <c r="AI28" s="811"/>
      <c r="AJ28" s="814"/>
      <c r="AK28" s="815">
        <v>1664</v>
      </c>
      <c r="AL28" s="806"/>
      <c r="AM28" s="806"/>
      <c r="AN28" s="806"/>
      <c r="AO28" s="806"/>
      <c r="AP28" s="806">
        <v>0</v>
      </c>
      <c r="AQ28" s="806"/>
      <c r="AR28" s="806"/>
      <c r="AS28" s="806"/>
      <c r="AT28" s="806"/>
      <c r="AU28" s="806">
        <v>0</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11122</v>
      </c>
      <c r="R29" s="747"/>
      <c r="S29" s="747"/>
      <c r="T29" s="747"/>
      <c r="U29" s="747"/>
      <c r="V29" s="747">
        <v>11008</v>
      </c>
      <c r="W29" s="747"/>
      <c r="X29" s="747"/>
      <c r="Y29" s="747"/>
      <c r="Z29" s="747"/>
      <c r="AA29" s="747">
        <v>114</v>
      </c>
      <c r="AB29" s="747"/>
      <c r="AC29" s="747"/>
      <c r="AD29" s="747"/>
      <c r="AE29" s="748"/>
      <c r="AF29" s="751">
        <v>112</v>
      </c>
      <c r="AG29" s="749"/>
      <c r="AH29" s="749"/>
      <c r="AI29" s="749"/>
      <c r="AJ29" s="750"/>
      <c r="AK29" s="818">
        <v>1733</v>
      </c>
      <c r="AL29" s="819"/>
      <c r="AM29" s="819"/>
      <c r="AN29" s="819"/>
      <c r="AO29" s="819"/>
      <c r="AP29" s="819">
        <v>0</v>
      </c>
      <c r="AQ29" s="819"/>
      <c r="AR29" s="819"/>
      <c r="AS29" s="819"/>
      <c r="AT29" s="819"/>
      <c r="AU29" s="819">
        <v>0</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2253</v>
      </c>
      <c r="R30" s="747"/>
      <c r="S30" s="747"/>
      <c r="T30" s="747"/>
      <c r="U30" s="747"/>
      <c r="V30" s="747">
        <v>2248</v>
      </c>
      <c r="W30" s="747"/>
      <c r="X30" s="747"/>
      <c r="Y30" s="747"/>
      <c r="Z30" s="747"/>
      <c r="AA30" s="747">
        <v>5</v>
      </c>
      <c r="AB30" s="747"/>
      <c r="AC30" s="747"/>
      <c r="AD30" s="747"/>
      <c r="AE30" s="748"/>
      <c r="AF30" s="751">
        <v>4</v>
      </c>
      <c r="AG30" s="749"/>
      <c r="AH30" s="749"/>
      <c r="AI30" s="749"/>
      <c r="AJ30" s="750"/>
      <c r="AK30" s="818">
        <v>378</v>
      </c>
      <c r="AL30" s="819"/>
      <c r="AM30" s="819"/>
      <c r="AN30" s="819"/>
      <c r="AO30" s="819"/>
      <c r="AP30" s="819">
        <v>0</v>
      </c>
      <c r="AQ30" s="819"/>
      <c r="AR30" s="819"/>
      <c r="AS30" s="819"/>
      <c r="AT30" s="819"/>
      <c r="AU30" s="819">
        <v>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12</v>
      </c>
      <c r="R31" s="747"/>
      <c r="S31" s="747"/>
      <c r="T31" s="747"/>
      <c r="U31" s="747"/>
      <c r="V31" s="747">
        <v>11</v>
      </c>
      <c r="W31" s="747"/>
      <c r="X31" s="747"/>
      <c r="Y31" s="747"/>
      <c r="Z31" s="747"/>
      <c r="AA31" s="747">
        <v>0</v>
      </c>
      <c r="AB31" s="747"/>
      <c r="AC31" s="747"/>
      <c r="AD31" s="747"/>
      <c r="AE31" s="748"/>
      <c r="AF31" s="751">
        <v>0</v>
      </c>
      <c r="AG31" s="749"/>
      <c r="AH31" s="749"/>
      <c r="AI31" s="749"/>
      <c r="AJ31" s="750"/>
      <c r="AK31" s="818">
        <v>10</v>
      </c>
      <c r="AL31" s="819"/>
      <c r="AM31" s="819"/>
      <c r="AN31" s="819"/>
      <c r="AO31" s="819"/>
      <c r="AP31" s="819">
        <v>0</v>
      </c>
      <c r="AQ31" s="819"/>
      <c r="AR31" s="819"/>
      <c r="AS31" s="819"/>
      <c r="AT31" s="819"/>
      <c r="AU31" s="819">
        <v>0</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382</v>
      </c>
      <c r="C32" s="744"/>
      <c r="D32" s="744"/>
      <c r="E32" s="744"/>
      <c r="F32" s="744"/>
      <c r="G32" s="744"/>
      <c r="H32" s="744"/>
      <c r="I32" s="744"/>
      <c r="J32" s="744"/>
      <c r="K32" s="744"/>
      <c r="L32" s="744"/>
      <c r="M32" s="744"/>
      <c r="N32" s="744"/>
      <c r="O32" s="744"/>
      <c r="P32" s="745"/>
      <c r="Q32" s="746">
        <v>225</v>
      </c>
      <c r="R32" s="747"/>
      <c r="S32" s="747"/>
      <c r="T32" s="747"/>
      <c r="U32" s="747"/>
      <c r="V32" s="747">
        <v>955</v>
      </c>
      <c r="W32" s="747"/>
      <c r="X32" s="747"/>
      <c r="Y32" s="747"/>
      <c r="Z32" s="747"/>
      <c r="AA32" s="747">
        <v>-730</v>
      </c>
      <c r="AB32" s="747"/>
      <c r="AC32" s="747"/>
      <c r="AD32" s="747"/>
      <c r="AE32" s="748"/>
      <c r="AF32" s="751">
        <v>-730</v>
      </c>
      <c r="AG32" s="749"/>
      <c r="AH32" s="749"/>
      <c r="AI32" s="749"/>
      <c r="AJ32" s="750"/>
      <c r="AK32" s="818">
        <v>121</v>
      </c>
      <c r="AL32" s="819"/>
      <c r="AM32" s="819"/>
      <c r="AN32" s="819"/>
      <c r="AO32" s="819"/>
      <c r="AP32" s="819">
        <v>406</v>
      </c>
      <c r="AQ32" s="819"/>
      <c r="AR32" s="819"/>
      <c r="AS32" s="819"/>
      <c r="AT32" s="819"/>
      <c r="AU32" s="819">
        <v>200</v>
      </c>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383</v>
      </c>
      <c r="C33" s="744"/>
      <c r="D33" s="744"/>
      <c r="E33" s="744"/>
      <c r="F33" s="744"/>
      <c r="G33" s="744"/>
      <c r="H33" s="744"/>
      <c r="I33" s="744"/>
      <c r="J33" s="744"/>
      <c r="K33" s="744"/>
      <c r="L33" s="744"/>
      <c r="M33" s="744"/>
      <c r="N33" s="744"/>
      <c r="O33" s="744"/>
      <c r="P33" s="745"/>
      <c r="Q33" s="746">
        <v>49</v>
      </c>
      <c r="R33" s="747"/>
      <c r="S33" s="747"/>
      <c r="T33" s="747"/>
      <c r="U33" s="747"/>
      <c r="V33" s="747">
        <v>42</v>
      </c>
      <c r="W33" s="747"/>
      <c r="X33" s="747"/>
      <c r="Y33" s="747"/>
      <c r="Z33" s="747"/>
      <c r="AA33" s="747">
        <v>6</v>
      </c>
      <c r="AB33" s="747"/>
      <c r="AC33" s="747"/>
      <c r="AD33" s="747"/>
      <c r="AE33" s="748"/>
      <c r="AF33" s="751">
        <v>6</v>
      </c>
      <c r="AG33" s="749"/>
      <c r="AH33" s="749"/>
      <c r="AI33" s="749"/>
      <c r="AJ33" s="750"/>
      <c r="AK33" s="818">
        <v>5</v>
      </c>
      <c r="AL33" s="819"/>
      <c r="AM33" s="819"/>
      <c r="AN33" s="819"/>
      <c r="AO33" s="819"/>
      <c r="AP33" s="819">
        <v>0</v>
      </c>
      <c r="AQ33" s="819"/>
      <c r="AR33" s="819"/>
      <c r="AS33" s="819"/>
      <c r="AT33" s="819"/>
      <c r="AU33" s="819">
        <v>0</v>
      </c>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384</v>
      </c>
      <c r="C34" s="744"/>
      <c r="D34" s="744"/>
      <c r="E34" s="744"/>
      <c r="F34" s="744"/>
      <c r="G34" s="744"/>
      <c r="H34" s="744"/>
      <c r="I34" s="744"/>
      <c r="J34" s="744"/>
      <c r="K34" s="744"/>
      <c r="L34" s="744"/>
      <c r="M34" s="744"/>
      <c r="N34" s="744"/>
      <c r="O34" s="744"/>
      <c r="P34" s="745"/>
      <c r="Q34" s="746">
        <v>3782</v>
      </c>
      <c r="R34" s="747"/>
      <c r="S34" s="747"/>
      <c r="T34" s="747"/>
      <c r="U34" s="747"/>
      <c r="V34" s="747">
        <v>3649</v>
      </c>
      <c r="W34" s="747"/>
      <c r="X34" s="747"/>
      <c r="Y34" s="747"/>
      <c r="Z34" s="747"/>
      <c r="AA34" s="747">
        <v>133</v>
      </c>
      <c r="AB34" s="747"/>
      <c r="AC34" s="747"/>
      <c r="AD34" s="747"/>
      <c r="AE34" s="748"/>
      <c r="AF34" s="751">
        <v>1360</v>
      </c>
      <c r="AG34" s="749"/>
      <c r="AH34" s="749"/>
      <c r="AI34" s="749"/>
      <c r="AJ34" s="750"/>
      <c r="AK34" s="818">
        <v>326</v>
      </c>
      <c r="AL34" s="819"/>
      <c r="AM34" s="819"/>
      <c r="AN34" s="819"/>
      <c r="AO34" s="819"/>
      <c r="AP34" s="819">
        <v>13864</v>
      </c>
      <c r="AQ34" s="819"/>
      <c r="AR34" s="819"/>
      <c r="AS34" s="819"/>
      <c r="AT34" s="819"/>
      <c r="AU34" s="819">
        <v>2232</v>
      </c>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386</v>
      </c>
      <c r="C35" s="744"/>
      <c r="D35" s="744"/>
      <c r="E35" s="744"/>
      <c r="F35" s="744"/>
      <c r="G35" s="744"/>
      <c r="H35" s="744"/>
      <c r="I35" s="744"/>
      <c r="J35" s="744"/>
      <c r="K35" s="744"/>
      <c r="L35" s="744"/>
      <c r="M35" s="744"/>
      <c r="N35" s="744"/>
      <c r="O35" s="744"/>
      <c r="P35" s="745"/>
      <c r="Q35" s="746">
        <v>383</v>
      </c>
      <c r="R35" s="747"/>
      <c r="S35" s="747"/>
      <c r="T35" s="747"/>
      <c r="U35" s="747"/>
      <c r="V35" s="747">
        <v>305</v>
      </c>
      <c r="W35" s="747"/>
      <c r="X35" s="747"/>
      <c r="Y35" s="747"/>
      <c r="Z35" s="747"/>
      <c r="AA35" s="747">
        <v>78</v>
      </c>
      <c r="AB35" s="747"/>
      <c r="AC35" s="747"/>
      <c r="AD35" s="747"/>
      <c r="AE35" s="748"/>
      <c r="AF35" s="751">
        <v>1124</v>
      </c>
      <c r="AG35" s="749"/>
      <c r="AH35" s="749"/>
      <c r="AI35" s="749"/>
      <c r="AJ35" s="750"/>
      <c r="AK35" s="818" t="s">
        <v>562</v>
      </c>
      <c r="AL35" s="819"/>
      <c r="AM35" s="819"/>
      <c r="AN35" s="819"/>
      <c r="AO35" s="819"/>
      <c r="AP35" s="819">
        <v>580</v>
      </c>
      <c r="AQ35" s="819"/>
      <c r="AR35" s="819"/>
      <c r="AS35" s="819"/>
      <c r="AT35" s="819"/>
      <c r="AU35" s="819">
        <v>0</v>
      </c>
      <c r="AV35" s="819"/>
      <c r="AW35" s="819"/>
      <c r="AX35" s="819"/>
      <c r="AY35" s="819"/>
      <c r="AZ35" s="820"/>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387</v>
      </c>
      <c r="C36" s="744"/>
      <c r="D36" s="744"/>
      <c r="E36" s="744"/>
      <c r="F36" s="744"/>
      <c r="G36" s="744"/>
      <c r="H36" s="744"/>
      <c r="I36" s="744"/>
      <c r="J36" s="744"/>
      <c r="K36" s="744"/>
      <c r="L36" s="744"/>
      <c r="M36" s="744"/>
      <c r="N36" s="744"/>
      <c r="O36" s="744"/>
      <c r="P36" s="745"/>
      <c r="Q36" s="746">
        <v>2304</v>
      </c>
      <c r="R36" s="747"/>
      <c r="S36" s="747"/>
      <c r="T36" s="747"/>
      <c r="U36" s="747"/>
      <c r="V36" s="747">
        <v>3334</v>
      </c>
      <c r="W36" s="747"/>
      <c r="X36" s="747"/>
      <c r="Y36" s="747"/>
      <c r="Z36" s="747"/>
      <c r="AA36" s="747">
        <v>-1030</v>
      </c>
      <c r="AB36" s="747"/>
      <c r="AC36" s="747"/>
      <c r="AD36" s="747"/>
      <c r="AE36" s="748"/>
      <c r="AF36" s="751">
        <v>656</v>
      </c>
      <c r="AG36" s="749"/>
      <c r="AH36" s="749"/>
      <c r="AI36" s="749"/>
      <c r="AJ36" s="750"/>
      <c r="AK36" s="818">
        <v>177</v>
      </c>
      <c r="AL36" s="819"/>
      <c r="AM36" s="819"/>
      <c r="AN36" s="819"/>
      <c r="AO36" s="819"/>
      <c r="AP36" s="819">
        <v>256</v>
      </c>
      <c r="AQ36" s="819"/>
      <c r="AR36" s="819"/>
      <c r="AS36" s="819"/>
      <c r="AT36" s="819"/>
      <c r="AU36" s="819">
        <v>74</v>
      </c>
      <c r="AV36" s="819"/>
      <c r="AW36" s="819"/>
      <c r="AX36" s="819"/>
      <c r="AY36" s="819"/>
      <c r="AZ36" s="820"/>
      <c r="BA36" s="820"/>
      <c r="BB36" s="820"/>
      <c r="BC36" s="820"/>
      <c r="BD36" s="820"/>
      <c r="BE36" s="816" t="s">
        <v>385</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388</v>
      </c>
      <c r="C37" s="744"/>
      <c r="D37" s="744"/>
      <c r="E37" s="744"/>
      <c r="F37" s="744"/>
      <c r="G37" s="744"/>
      <c r="H37" s="744"/>
      <c r="I37" s="744"/>
      <c r="J37" s="744"/>
      <c r="K37" s="744"/>
      <c r="L37" s="744"/>
      <c r="M37" s="744"/>
      <c r="N37" s="744"/>
      <c r="O37" s="744"/>
      <c r="P37" s="745"/>
      <c r="Q37" s="746">
        <v>10282</v>
      </c>
      <c r="R37" s="747"/>
      <c r="S37" s="747"/>
      <c r="T37" s="747"/>
      <c r="U37" s="747"/>
      <c r="V37" s="747">
        <v>13185</v>
      </c>
      <c r="W37" s="747"/>
      <c r="X37" s="747"/>
      <c r="Y37" s="747"/>
      <c r="Z37" s="747"/>
      <c r="AA37" s="747">
        <v>-2902</v>
      </c>
      <c r="AB37" s="747"/>
      <c r="AC37" s="747"/>
      <c r="AD37" s="747"/>
      <c r="AE37" s="748"/>
      <c r="AF37" s="751">
        <v>1329</v>
      </c>
      <c r="AG37" s="749"/>
      <c r="AH37" s="749"/>
      <c r="AI37" s="749"/>
      <c r="AJ37" s="750"/>
      <c r="AK37" s="818">
        <v>1735</v>
      </c>
      <c r="AL37" s="819"/>
      <c r="AM37" s="819"/>
      <c r="AN37" s="819"/>
      <c r="AO37" s="819"/>
      <c r="AP37" s="819">
        <v>3530</v>
      </c>
      <c r="AQ37" s="819"/>
      <c r="AR37" s="819"/>
      <c r="AS37" s="819"/>
      <c r="AT37" s="819"/>
      <c r="AU37" s="819">
        <v>3484</v>
      </c>
      <c r="AV37" s="819"/>
      <c r="AW37" s="819"/>
      <c r="AX37" s="819"/>
      <c r="AY37" s="819"/>
      <c r="AZ37" s="820"/>
      <c r="BA37" s="820"/>
      <c r="BB37" s="820"/>
      <c r="BC37" s="820"/>
      <c r="BD37" s="820"/>
      <c r="BE37" s="816" t="s">
        <v>385</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389</v>
      </c>
      <c r="C38" s="744"/>
      <c r="D38" s="744"/>
      <c r="E38" s="744"/>
      <c r="F38" s="744"/>
      <c r="G38" s="744"/>
      <c r="H38" s="744"/>
      <c r="I38" s="744"/>
      <c r="J38" s="744"/>
      <c r="K38" s="744"/>
      <c r="L38" s="744"/>
      <c r="M38" s="744"/>
      <c r="N38" s="744"/>
      <c r="O38" s="744"/>
      <c r="P38" s="745"/>
      <c r="Q38" s="746">
        <v>4871</v>
      </c>
      <c r="R38" s="747"/>
      <c r="S38" s="747"/>
      <c r="T38" s="747"/>
      <c r="U38" s="747"/>
      <c r="V38" s="747">
        <v>4525</v>
      </c>
      <c r="W38" s="747"/>
      <c r="X38" s="747"/>
      <c r="Y38" s="747"/>
      <c r="Z38" s="747"/>
      <c r="AA38" s="747">
        <v>347</v>
      </c>
      <c r="AB38" s="747"/>
      <c r="AC38" s="747"/>
      <c r="AD38" s="747"/>
      <c r="AE38" s="748"/>
      <c r="AF38" s="751">
        <v>489</v>
      </c>
      <c r="AG38" s="749"/>
      <c r="AH38" s="749"/>
      <c r="AI38" s="749"/>
      <c r="AJ38" s="750"/>
      <c r="AK38" s="818">
        <v>2235</v>
      </c>
      <c r="AL38" s="819"/>
      <c r="AM38" s="819"/>
      <c r="AN38" s="819"/>
      <c r="AO38" s="819"/>
      <c r="AP38" s="819">
        <v>38226</v>
      </c>
      <c r="AQ38" s="819"/>
      <c r="AR38" s="819"/>
      <c r="AS38" s="819"/>
      <c r="AT38" s="819"/>
      <c r="AU38" s="819">
        <v>20030</v>
      </c>
      <c r="AV38" s="819"/>
      <c r="AW38" s="819"/>
      <c r="AX38" s="819"/>
      <c r="AY38" s="819"/>
      <c r="AZ38" s="820"/>
      <c r="BA38" s="820"/>
      <c r="BB38" s="820"/>
      <c r="BC38" s="820"/>
      <c r="BD38" s="820"/>
      <c r="BE38" s="816" t="s">
        <v>385</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t="s">
        <v>390</v>
      </c>
      <c r="C39" s="744"/>
      <c r="D39" s="744"/>
      <c r="E39" s="744"/>
      <c r="F39" s="744"/>
      <c r="G39" s="744"/>
      <c r="H39" s="744"/>
      <c r="I39" s="744"/>
      <c r="J39" s="744"/>
      <c r="K39" s="744"/>
      <c r="L39" s="744"/>
      <c r="M39" s="744"/>
      <c r="N39" s="744"/>
      <c r="O39" s="744"/>
      <c r="P39" s="745"/>
      <c r="Q39" s="746">
        <v>20181</v>
      </c>
      <c r="R39" s="747"/>
      <c r="S39" s="747"/>
      <c r="T39" s="747"/>
      <c r="U39" s="747"/>
      <c r="V39" s="747">
        <v>19982</v>
      </c>
      <c r="W39" s="747"/>
      <c r="X39" s="747"/>
      <c r="Y39" s="747"/>
      <c r="Z39" s="747"/>
      <c r="AA39" s="747">
        <v>199</v>
      </c>
      <c r="AB39" s="747"/>
      <c r="AC39" s="747"/>
      <c r="AD39" s="747"/>
      <c r="AE39" s="748"/>
      <c r="AF39" s="751">
        <v>423</v>
      </c>
      <c r="AG39" s="749"/>
      <c r="AH39" s="749"/>
      <c r="AI39" s="749"/>
      <c r="AJ39" s="750"/>
      <c r="AK39" s="818">
        <v>0</v>
      </c>
      <c r="AL39" s="819"/>
      <c r="AM39" s="819"/>
      <c r="AN39" s="819"/>
      <c r="AO39" s="819"/>
      <c r="AP39" s="819">
        <v>283</v>
      </c>
      <c r="AQ39" s="819"/>
      <c r="AR39" s="819"/>
      <c r="AS39" s="819"/>
      <c r="AT39" s="819"/>
      <c r="AU39" s="819">
        <v>0</v>
      </c>
      <c r="AV39" s="819"/>
      <c r="AW39" s="819"/>
      <c r="AX39" s="819"/>
      <c r="AY39" s="819"/>
      <c r="AZ39" s="820"/>
      <c r="BA39" s="820"/>
      <c r="BB39" s="820"/>
      <c r="BC39" s="820"/>
      <c r="BD39" s="820"/>
      <c r="BE39" s="816" t="s">
        <v>385</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t="s">
        <v>391</v>
      </c>
      <c r="C40" s="744"/>
      <c r="D40" s="744"/>
      <c r="E40" s="744"/>
      <c r="F40" s="744"/>
      <c r="G40" s="744"/>
      <c r="H40" s="744"/>
      <c r="I40" s="744"/>
      <c r="J40" s="744"/>
      <c r="K40" s="744"/>
      <c r="L40" s="744"/>
      <c r="M40" s="744"/>
      <c r="N40" s="744"/>
      <c r="O40" s="744"/>
      <c r="P40" s="745"/>
      <c r="Q40" s="746">
        <v>193</v>
      </c>
      <c r="R40" s="747"/>
      <c r="S40" s="747"/>
      <c r="T40" s="747"/>
      <c r="U40" s="747"/>
      <c r="V40" s="747">
        <v>203</v>
      </c>
      <c r="W40" s="747"/>
      <c r="X40" s="747"/>
      <c r="Y40" s="747"/>
      <c r="Z40" s="747"/>
      <c r="AA40" s="747">
        <v>-10</v>
      </c>
      <c r="AB40" s="747"/>
      <c r="AC40" s="747"/>
      <c r="AD40" s="747"/>
      <c r="AE40" s="748"/>
      <c r="AF40" s="751" t="s">
        <v>112</v>
      </c>
      <c r="AG40" s="749"/>
      <c r="AH40" s="749"/>
      <c r="AI40" s="749"/>
      <c r="AJ40" s="750"/>
      <c r="AK40" s="818">
        <v>120</v>
      </c>
      <c r="AL40" s="819"/>
      <c r="AM40" s="819"/>
      <c r="AN40" s="819"/>
      <c r="AO40" s="819"/>
      <c r="AP40" s="819">
        <v>490</v>
      </c>
      <c r="AQ40" s="819"/>
      <c r="AR40" s="819"/>
      <c r="AS40" s="819"/>
      <c r="AT40" s="819"/>
      <c r="AU40" s="819">
        <v>406</v>
      </c>
      <c r="AV40" s="819"/>
      <c r="AW40" s="819"/>
      <c r="AX40" s="819"/>
      <c r="AY40" s="819"/>
      <c r="AZ40" s="820"/>
      <c r="BA40" s="820"/>
      <c r="BB40" s="820"/>
      <c r="BC40" s="820"/>
      <c r="BD40" s="820"/>
      <c r="BE40" s="816" t="s">
        <v>392</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51"/>
      <c r="AG41" s="749"/>
      <c r="AH41" s="749"/>
      <c r="AI41" s="749"/>
      <c r="AJ41" s="750"/>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51"/>
      <c r="AG42" s="749"/>
      <c r="AH42" s="749"/>
      <c r="AI42" s="749"/>
      <c r="AJ42" s="750"/>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51"/>
      <c r="AG43" s="749"/>
      <c r="AH43" s="749"/>
      <c r="AI43" s="749"/>
      <c r="AJ43" s="750"/>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51"/>
      <c r="AG44" s="749"/>
      <c r="AH44" s="749"/>
      <c r="AI44" s="749"/>
      <c r="AJ44" s="750"/>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51"/>
      <c r="AG45" s="749"/>
      <c r="AH45" s="749"/>
      <c r="AI45" s="749"/>
      <c r="AJ45" s="750"/>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51"/>
      <c r="AG46" s="749"/>
      <c r="AH46" s="749"/>
      <c r="AI46" s="749"/>
      <c r="AJ46" s="750"/>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51"/>
      <c r="AG47" s="749"/>
      <c r="AH47" s="749"/>
      <c r="AI47" s="749"/>
      <c r="AJ47" s="750"/>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51"/>
      <c r="AG48" s="749"/>
      <c r="AH48" s="749"/>
      <c r="AI48" s="749"/>
      <c r="AJ48" s="750"/>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51"/>
      <c r="AG49" s="749"/>
      <c r="AH49" s="749"/>
      <c r="AI49" s="749"/>
      <c r="AJ49" s="750"/>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51"/>
      <c r="AG50" s="749"/>
      <c r="AH50" s="749"/>
      <c r="AI50" s="749"/>
      <c r="AJ50" s="750"/>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51"/>
      <c r="AG51" s="749"/>
      <c r="AH51" s="749"/>
      <c r="AI51" s="749"/>
      <c r="AJ51" s="750"/>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51"/>
      <c r="AG52" s="749"/>
      <c r="AH52" s="749"/>
      <c r="AI52" s="749"/>
      <c r="AJ52" s="750"/>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51"/>
      <c r="AG53" s="749"/>
      <c r="AH53" s="749"/>
      <c r="AI53" s="749"/>
      <c r="AJ53" s="750"/>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51"/>
      <c r="AG54" s="749"/>
      <c r="AH54" s="749"/>
      <c r="AI54" s="749"/>
      <c r="AJ54" s="750"/>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51"/>
      <c r="AG55" s="749"/>
      <c r="AH55" s="749"/>
      <c r="AI55" s="749"/>
      <c r="AJ55" s="750"/>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51"/>
      <c r="AG56" s="749"/>
      <c r="AH56" s="749"/>
      <c r="AI56" s="749"/>
      <c r="AJ56" s="750"/>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51"/>
      <c r="AG57" s="749"/>
      <c r="AH57" s="749"/>
      <c r="AI57" s="749"/>
      <c r="AJ57" s="750"/>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51"/>
      <c r="AG58" s="749"/>
      <c r="AH58" s="749"/>
      <c r="AI58" s="749"/>
      <c r="AJ58" s="750"/>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51"/>
      <c r="AG59" s="749"/>
      <c r="AH59" s="749"/>
      <c r="AI59" s="749"/>
      <c r="AJ59" s="750"/>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51"/>
      <c r="AG60" s="749"/>
      <c r="AH60" s="749"/>
      <c r="AI60" s="749"/>
      <c r="AJ60" s="750"/>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51"/>
      <c r="AG61" s="749"/>
      <c r="AH61" s="749"/>
      <c r="AI61" s="749"/>
      <c r="AJ61" s="750"/>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51"/>
      <c r="AG62" s="749"/>
      <c r="AH62" s="749"/>
      <c r="AI62" s="749"/>
      <c r="AJ62" s="750"/>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394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5240</v>
      </c>
      <c r="AG63" s="830"/>
      <c r="AH63" s="830"/>
      <c r="AI63" s="830"/>
      <c r="AJ63" s="831"/>
      <c r="AK63" s="832"/>
      <c r="AL63" s="827"/>
      <c r="AM63" s="827"/>
      <c r="AN63" s="827"/>
      <c r="AO63" s="827"/>
      <c r="AP63" s="830">
        <f>ROUND(57634622/1000,0)</f>
        <v>57635</v>
      </c>
      <c r="AQ63" s="830"/>
      <c r="AR63" s="830"/>
      <c r="AS63" s="830"/>
      <c r="AT63" s="830"/>
      <c r="AU63" s="830">
        <f>ROUND(26426895/1000,0)</f>
        <v>26427</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396</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397</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547</v>
      </c>
      <c r="C68" s="858"/>
      <c r="D68" s="858"/>
      <c r="E68" s="858"/>
      <c r="F68" s="858"/>
      <c r="G68" s="858"/>
      <c r="H68" s="858"/>
      <c r="I68" s="858"/>
      <c r="J68" s="858"/>
      <c r="K68" s="858"/>
      <c r="L68" s="858"/>
      <c r="M68" s="858"/>
      <c r="N68" s="858"/>
      <c r="O68" s="858"/>
      <c r="P68" s="859"/>
      <c r="Q68" s="860">
        <v>217</v>
      </c>
      <c r="R68" s="854"/>
      <c r="S68" s="854"/>
      <c r="T68" s="854"/>
      <c r="U68" s="854"/>
      <c r="V68" s="854">
        <v>201</v>
      </c>
      <c r="W68" s="854"/>
      <c r="X68" s="854"/>
      <c r="Y68" s="854"/>
      <c r="Z68" s="854"/>
      <c r="AA68" s="854">
        <v>16</v>
      </c>
      <c r="AB68" s="854"/>
      <c r="AC68" s="854"/>
      <c r="AD68" s="854"/>
      <c r="AE68" s="854"/>
      <c r="AF68" s="854">
        <v>16</v>
      </c>
      <c r="AG68" s="854"/>
      <c r="AH68" s="854"/>
      <c r="AI68" s="854"/>
      <c r="AJ68" s="854"/>
      <c r="AK68" s="854" t="s">
        <v>551</v>
      </c>
      <c r="AL68" s="854"/>
      <c r="AM68" s="854"/>
      <c r="AN68" s="854"/>
      <c r="AO68" s="854"/>
      <c r="AP68" s="854">
        <v>182</v>
      </c>
      <c r="AQ68" s="854"/>
      <c r="AR68" s="854"/>
      <c r="AS68" s="854"/>
      <c r="AT68" s="854"/>
      <c r="AU68" s="854" t="s">
        <v>552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548</v>
      </c>
      <c r="C69" s="862"/>
      <c r="D69" s="862"/>
      <c r="E69" s="862"/>
      <c r="F69" s="862"/>
      <c r="G69" s="862"/>
      <c r="H69" s="862"/>
      <c r="I69" s="862"/>
      <c r="J69" s="862"/>
      <c r="K69" s="862"/>
      <c r="L69" s="862"/>
      <c r="M69" s="862"/>
      <c r="N69" s="862"/>
      <c r="O69" s="862"/>
      <c r="P69" s="863"/>
      <c r="Q69" s="864">
        <v>4005</v>
      </c>
      <c r="R69" s="819"/>
      <c r="S69" s="819"/>
      <c r="T69" s="819"/>
      <c r="U69" s="819"/>
      <c r="V69" s="819">
        <v>3884</v>
      </c>
      <c r="W69" s="819"/>
      <c r="X69" s="819"/>
      <c r="Y69" s="819"/>
      <c r="Z69" s="819"/>
      <c r="AA69" s="819">
        <v>121</v>
      </c>
      <c r="AB69" s="819"/>
      <c r="AC69" s="819"/>
      <c r="AD69" s="819"/>
      <c r="AE69" s="819"/>
      <c r="AF69" s="819">
        <v>121</v>
      </c>
      <c r="AG69" s="819"/>
      <c r="AH69" s="819"/>
      <c r="AI69" s="819"/>
      <c r="AJ69" s="819"/>
      <c r="AK69" s="819">
        <v>165</v>
      </c>
      <c r="AL69" s="819"/>
      <c r="AM69" s="819"/>
      <c r="AN69" s="819"/>
      <c r="AO69" s="819"/>
      <c r="AP69" s="819" t="s">
        <v>551</v>
      </c>
      <c r="AQ69" s="819"/>
      <c r="AR69" s="819"/>
      <c r="AS69" s="819"/>
      <c r="AT69" s="819"/>
      <c r="AU69" s="819" t="s">
        <v>551</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549</v>
      </c>
      <c r="C70" s="862"/>
      <c r="D70" s="862"/>
      <c r="E70" s="862"/>
      <c r="F70" s="862"/>
      <c r="G70" s="862"/>
      <c r="H70" s="862"/>
      <c r="I70" s="862"/>
      <c r="J70" s="862"/>
      <c r="K70" s="862"/>
      <c r="L70" s="862"/>
      <c r="M70" s="862"/>
      <c r="N70" s="862"/>
      <c r="O70" s="862"/>
      <c r="P70" s="863"/>
      <c r="Q70" s="864">
        <v>665317</v>
      </c>
      <c r="R70" s="819"/>
      <c r="S70" s="819"/>
      <c r="T70" s="819"/>
      <c r="U70" s="819"/>
      <c r="V70" s="819">
        <v>642459</v>
      </c>
      <c r="W70" s="819"/>
      <c r="X70" s="819"/>
      <c r="Y70" s="819"/>
      <c r="Z70" s="819"/>
      <c r="AA70" s="819">
        <v>22858</v>
      </c>
      <c r="AB70" s="819"/>
      <c r="AC70" s="819"/>
      <c r="AD70" s="819"/>
      <c r="AE70" s="819"/>
      <c r="AF70" s="819">
        <v>22858</v>
      </c>
      <c r="AG70" s="819"/>
      <c r="AH70" s="819"/>
      <c r="AI70" s="819"/>
      <c r="AJ70" s="819"/>
      <c r="AK70" s="819">
        <v>8586</v>
      </c>
      <c r="AL70" s="819"/>
      <c r="AM70" s="819"/>
      <c r="AN70" s="819"/>
      <c r="AO70" s="819"/>
      <c r="AP70" s="819" t="s">
        <v>552</v>
      </c>
      <c r="AQ70" s="819"/>
      <c r="AR70" s="819"/>
      <c r="AS70" s="819"/>
      <c r="AT70" s="819"/>
      <c r="AU70" s="819" t="s">
        <v>553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550</v>
      </c>
      <c r="C71" s="862"/>
      <c r="D71" s="862"/>
      <c r="E71" s="862"/>
      <c r="F71" s="862"/>
      <c r="G71" s="862"/>
      <c r="H71" s="862"/>
      <c r="I71" s="862"/>
      <c r="J71" s="862"/>
      <c r="K71" s="862"/>
      <c r="L71" s="862"/>
      <c r="M71" s="862"/>
      <c r="N71" s="862"/>
      <c r="O71" s="862"/>
      <c r="P71" s="863"/>
      <c r="Q71" s="864">
        <v>11480</v>
      </c>
      <c r="R71" s="819"/>
      <c r="S71" s="819"/>
      <c r="T71" s="819"/>
      <c r="U71" s="819"/>
      <c r="V71" s="819">
        <v>10819</v>
      </c>
      <c r="W71" s="819"/>
      <c r="X71" s="819"/>
      <c r="Y71" s="819"/>
      <c r="Z71" s="819"/>
      <c r="AA71" s="819">
        <v>661</v>
      </c>
      <c r="AB71" s="819"/>
      <c r="AC71" s="819"/>
      <c r="AD71" s="819"/>
      <c r="AE71" s="819"/>
      <c r="AF71" s="819">
        <v>661</v>
      </c>
      <c r="AG71" s="819"/>
      <c r="AH71" s="819"/>
      <c r="AI71" s="819"/>
      <c r="AJ71" s="819"/>
      <c r="AK71" s="819" t="s">
        <v>551</v>
      </c>
      <c r="AL71" s="819"/>
      <c r="AM71" s="819"/>
      <c r="AN71" s="819"/>
      <c r="AO71" s="819"/>
      <c r="AP71" s="819">
        <v>10951</v>
      </c>
      <c r="AQ71" s="819"/>
      <c r="AR71" s="819"/>
      <c r="AS71" s="819"/>
      <c r="AT71" s="819"/>
      <c r="AU71" s="819">
        <v>3456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398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+ROUND(23656441/1000,0)</f>
        <v>23656</v>
      </c>
      <c r="AG88" s="830"/>
      <c r="AH88" s="830"/>
      <c r="AI88" s="830"/>
      <c r="AJ88" s="830"/>
      <c r="AK88" s="827"/>
      <c r="AL88" s="827"/>
      <c r="AM88" s="827"/>
      <c r="AN88" s="827"/>
      <c r="AO88" s="827"/>
      <c r="AP88" s="830">
        <f>+ROUND(11132573/1000,0)</f>
        <v>11133</v>
      </c>
      <c r="AQ88" s="830"/>
      <c r="AR88" s="830"/>
      <c r="AS88" s="830"/>
      <c r="AT88" s="830"/>
      <c r="AU88" s="830">
        <f>+ROUND(3455614/1000,0)</f>
        <v>3456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f>+ROUND(1019450/1000,0)</f>
        <v>1019</v>
      </c>
      <c r="CS102" s="838"/>
      <c r="CT102" s="838"/>
      <c r="CU102" s="838"/>
      <c r="CV102" s="881"/>
      <c r="CW102" s="880">
        <f>+ROUND(131914/1000,0)</f>
        <v>132</v>
      </c>
      <c r="CX102" s="838"/>
      <c r="CY102" s="838"/>
      <c r="CZ102" s="838"/>
      <c r="DA102" s="881"/>
      <c r="DB102" s="880">
        <f>+ROUND(25.416,0)</f>
        <v>25</v>
      </c>
      <c r="DC102" s="838"/>
      <c r="DD102" s="838"/>
      <c r="DE102" s="838"/>
      <c r="DF102" s="881"/>
      <c r="DG102" s="880" t="s">
        <v>551</v>
      </c>
      <c r="DH102" s="838"/>
      <c r="DI102" s="838"/>
      <c r="DJ102" s="838"/>
      <c r="DK102" s="881"/>
      <c r="DL102" s="880">
        <f>+ROUND((44636+66585)/1000,0)</f>
        <v>111</v>
      </c>
      <c r="DM102" s="838"/>
      <c r="DN102" s="838"/>
      <c r="DO102" s="838"/>
      <c r="DP102" s="881"/>
      <c r="DQ102" s="880">
        <f>+ROUND((40172+6659)/1000,0)</f>
        <v>47</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286</v>
      </c>
      <c r="AG109" s="883"/>
      <c r="AH109" s="883"/>
      <c r="AI109" s="883"/>
      <c r="AJ109" s="884"/>
      <c r="AK109" s="882" t="s">
        <v>285</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286</v>
      </c>
      <c r="BW109" s="883"/>
      <c r="BX109" s="883"/>
      <c r="BY109" s="883"/>
      <c r="BZ109" s="884"/>
      <c r="CA109" s="882" t="s">
        <v>285</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286</v>
      </c>
      <c r="DM109" s="883"/>
      <c r="DN109" s="883"/>
      <c r="DO109" s="883"/>
      <c r="DP109" s="884"/>
      <c r="DQ109" s="882" t="s">
        <v>285</v>
      </c>
      <c r="DR109" s="883"/>
      <c r="DS109" s="883"/>
      <c r="DT109" s="883"/>
      <c r="DU109" s="884"/>
      <c r="DV109" s="882" t="s">
        <v>408</v>
      </c>
      <c r="DW109" s="883"/>
      <c r="DX109" s="883"/>
      <c r="DY109" s="883"/>
      <c r="DZ109" s="885"/>
    </row>
    <row r="110" spans="1:131" s="197" customFormat="1" ht="26.25" customHeight="1">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7921738</v>
      </c>
      <c r="AB110" s="890"/>
      <c r="AC110" s="890"/>
      <c r="AD110" s="890"/>
      <c r="AE110" s="891"/>
      <c r="AF110" s="892">
        <v>7036211</v>
      </c>
      <c r="AG110" s="890"/>
      <c r="AH110" s="890"/>
      <c r="AI110" s="890"/>
      <c r="AJ110" s="891"/>
      <c r="AK110" s="892">
        <v>8824810</v>
      </c>
      <c r="AL110" s="890"/>
      <c r="AM110" s="890"/>
      <c r="AN110" s="890"/>
      <c r="AO110" s="891"/>
      <c r="AP110" s="893">
        <v>26.6</v>
      </c>
      <c r="AQ110" s="894"/>
      <c r="AR110" s="894"/>
      <c r="AS110" s="894"/>
      <c r="AT110" s="895"/>
      <c r="AU110" s="896" t="s">
        <v>61</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66342109</v>
      </c>
      <c r="BR110" s="927"/>
      <c r="BS110" s="927"/>
      <c r="BT110" s="927"/>
      <c r="BU110" s="927"/>
      <c r="BV110" s="927">
        <v>65460803</v>
      </c>
      <c r="BW110" s="927"/>
      <c r="BX110" s="927"/>
      <c r="BY110" s="927"/>
      <c r="BZ110" s="927"/>
      <c r="CA110" s="927">
        <v>64471756</v>
      </c>
      <c r="CB110" s="927"/>
      <c r="CC110" s="927"/>
      <c r="CD110" s="927"/>
      <c r="CE110" s="927"/>
      <c r="CF110" s="941">
        <v>194.2</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v>456246</v>
      </c>
      <c r="BR111" s="920"/>
      <c r="BS111" s="920"/>
      <c r="BT111" s="920"/>
      <c r="BU111" s="920"/>
      <c r="BV111" s="920">
        <v>414847</v>
      </c>
      <c r="BW111" s="920"/>
      <c r="BX111" s="920"/>
      <c r="BY111" s="920"/>
      <c r="BZ111" s="920"/>
      <c r="CA111" s="920">
        <v>388518</v>
      </c>
      <c r="CB111" s="920"/>
      <c r="CC111" s="920"/>
      <c r="CD111" s="920"/>
      <c r="CE111" s="920"/>
      <c r="CF111" s="914">
        <v>1.2</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16666</v>
      </c>
      <c r="AB112" s="959"/>
      <c r="AC112" s="959"/>
      <c r="AD112" s="959"/>
      <c r="AE112" s="960"/>
      <c r="AF112" s="961" t="s">
        <v>419</v>
      </c>
      <c r="AG112" s="959"/>
      <c r="AH112" s="959"/>
      <c r="AI112" s="959"/>
      <c r="AJ112" s="960"/>
      <c r="AK112" s="961" t="s">
        <v>419</v>
      </c>
      <c r="AL112" s="959"/>
      <c r="AM112" s="959"/>
      <c r="AN112" s="959"/>
      <c r="AO112" s="960"/>
      <c r="AP112" s="962" t="s">
        <v>419</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28122422</v>
      </c>
      <c r="BR112" s="920"/>
      <c r="BS112" s="920"/>
      <c r="BT112" s="920"/>
      <c r="BU112" s="920"/>
      <c r="BV112" s="920">
        <v>27698049</v>
      </c>
      <c r="BW112" s="920"/>
      <c r="BX112" s="920"/>
      <c r="BY112" s="920"/>
      <c r="BZ112" s="920"/>
      <c r="CA112" s="920">
        <v>26426895</v>
      </c>
      <c r="CB112" s="920"/>
      <c r="CC112" s="920"/>
      <c r="CD112" s="920"/>
      <c r="CE112" s="920"/>
      <c r="CF112" s="914">
        <v>79.599999999999994</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419</v>
      </c>
      <c r="DH112" s="920"/>
      <c r="DI112" s="920"/>
      <c r="DJ112" s="920"/>
      <c r="DK112" s="920"/>
      <c r="DL112" s="920" t="s">
        <v>419</v>
      </c>
      <c r="DM112" s="920"/>
      <c r="DN112" s="920"/>
      <c r="DO112" s="920"/>
      <c r="DP112" s="920"/>
      <c r="DQ112" s="920" t="s">
        <v>419</v>
      </c>
      <c r="DR112" s="920"/>
      <c r="DS112" s="920"/>
      <c r="DT112" s="920"/>
      <c r="DU112" s="920"/>
      <c r="DV112" s="921" t="s">
        <v>419</v>
      </c>
      <c r="DW112" s="921"/>
      <c r="DX112" s="921"/>
      <c r="DY112" s="921"/>
      <c r="DZ112" s="922"/>
    </row>
    <row r="113" spans="1:130" s="197" customFormat="1" ht="26.25" customHeight="1">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2601442</v>
      </c>
      <c r="AB113" s="934"/>
      <c r="AC113" s="934"/>
      <c r="AD113" s="934"/>
      <c r="AE113" s="935"/>
      <c r="AF113" s="936">
        <v>2428038</v>
      </c>
      <c r="AG113" s="934"/>
      <c r="AH113" s="934"/>
      <c r="AI113" s="934"/>
      <c r="AJ113" s="935"/>
      <c r="AK113" s="936">
        <v>2436144</v>
      </c>
      <c r="AL113" s="934"/>
      <c r="AM113" s="934"/>
      <c r="AN113" s="934"/>
      <c r="AO113" s="935"/>
      <c r="AP113" s="937">
        <v>7.3</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1347478</v>
      </c>
      <c r="BR113" s="920"/>
      <c r="BS113" s="920"/>
      <c r="BT113" s="920"/>
      <c r="BU113" s="920"/>
      <c r="BV113" s="920">
        <v>2316208</v>
      </c>
      <c r="BW113" s="920"/>
      <c r="BX113" s="920"/>
      <c r="BY113" s="920"/>
      <c r="BZ113" s="920"/>
      <c r="CA113" s="920">
        <v>3476733</v>
      </c>
      <c r="CB113" s="920"/>
      <c r="CC113" s="920"/>
      <c r="CD113" s="920"/>
      <c r="CE113" s="920"/>
      <c r="CF113" s="914">
        <v>10.5</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419</v>
      </c>
      <c r="DH113" s="959"/>
      <c r="DI113" s="959"/>
      <c r="DJ113" s="959"/>
      <c r="DK113" s="960"/>
      <c r="DL113" s="961" t="s">
        <v>419</v>
      </c>
      <c r="DM113" s="959"/>
      <c r="DN113" s="959"/>
      <c r="DO113" s="959"/>
      <c r="DP113" s="960"/>
      <c r="DQ113" s="961" t="s">
        <v>419</v>
      </c>
      <c r="DR113" s="959"/>
      <c r="DS113" s="959"/>
      <c r="DT113" s="959"/>
      <c r="DU113" s="960"/>
      <c r="DV113" s="962" t="s">
        <v>419</v>
      </c>
      <c r="DW113" s="963"/>
      <c r="DX113" s="963"/>
      <c r="DY113" s="963"/>
      <c r="DZ113" s="964"/>
    </row>
    <row r="114" spans="1:130" s="197" customFormat="1" ht="26.25" customHeight="1">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130556</v>
      </c>
      <c r="AB114" s="959"/>
      <c r="AC114" s="959"/>
      <c r="AD114" s="959"/>
      <c r="AE114" s="960"/>
      <c r="AF114" s="961">
        <v>43363</v>
      </c>
      <c r="AG114" s="959"/>
      <c r="AH114" s="959"/>
      <c r="AI114" s="959"/>
      <c r="AJ114" s="960"/>
      <c r="AK114" s="961">
        <v>59606</v>
      </c>
      <c r="AL114" s="959"/>
      <c r="AM114" s="959"/>
      <c r="AN114" s="959"/>
      <c r="AO114" s="960"/>
      <c r="AP114" s="962">
        <v>0.2</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7794824</v>
      </c>
      <c r="BR114" s="920"/>
      <c r="BS114" s="920"/>
      <c r="BT114" s="920"/>
      <c r="BU114" s="920"/>
      <c r="BV114" s="920">
        <v>7318629</v>
      </c>
      <c r="BW114" s="920"/>
      <c r="BX114" s="920"/>
      <c r="BY114" s="920"/>
      <c r="BZ114" s="920"/>
      <c r="CA114" s="920">
        <v>7248430</v>
      </c>
      <c r="CB114" s="920"/>
      <c r="CC114" s="920"/>
      <c r="CD114" s="920"/>
      <c r="CE114" s="920"/>
      <c r="CF114" s="914">
        <v>21.8</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419</v>
      </c>
      <c r="DH114" s="959"/>
      <c r="DI114" s="959"/>
      <c r="DJ114" s="959"/>
      <c r="DK114" s="960"/>
      <c r="DL114" s="961" t="s">
        <v>419</v>
      </c>
      <c r="DM114" s="959"/>
      <c r="DN114" s="959"/>
      <c r="DO114" s="959"/>
      <c r="DP114" s="960"/>
      <c r="DQ114" s="961" t="s">
        <v>419</v>
      </c>
      <c r="DR114" s="959"/>
      <c r="DS114" s="959"/>
      <c r="DT114" s="959"/>
      <c r="DU114" s="960"/>
      <c r="DV114" s="962" t="s">
        <v>419</v>
      </c>
      <c r="DW114" s="963"/>
      <c r="DX114" s="963"/>
      <c r="DY114" s="963"/>
      <c r="DZ114" s="964"/>
    </row>
    <row r="115" spans="1:130" s="197" customFormat="1" ht="26.25" customHeight="1">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43798</v>
      </c>
      <c r="AB115" s="934"/>
      <c r="AC115" s="934"/>
      <c r="AD115" s="934"/>
      <c r="AE115" s="935"/>
      <c r="AF115" s="936">
        <v>42360</v>
      </c>
      <c r="AG115" s="934"/>
      <c r="AH115" s="934"/>
      <c r="AI115" s="934"/>
      <c r="AJ115" s="935"/>
      <c r="AK115" s="936">
        <v>27162</v>
      </c>
      <c r="AL115" s="934"/>
      <c r="AM115" s="934"/>
      <c r="AN115" s="934"/>
      <c r="AO115" s="935"/>
      <c r="AP115" s="937">
        <v>0.1</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v>109476</v>
      </c>
      <c r="BR115" s="920"/>
      <c r="BS115" s="920"/>
      <c r="BT115" s="920"/>
      <c r="BU115" s="920"/>
      <c r="BV115" s="920">
        <v>91461</v>
      </c>
      <c r="BW115" s="920"/>
      <c r="BX115" s="920"/>
      <c r="BY115" s="920"/>
      <c r="BZ115" s="920"/>
      <c r="CA115" s="920">
        <v>47585</v>
      </c>
      <c r="CB115" s="920"/>
      <c r="CC115" s="920"/>
      <c r="CD115" s="920"/>
      <c r="CE115" s="920"/>
      <c r="CF115" s="914">
        <v>0.1</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419</v>
      </c>
      <c r="DH115" s="959"/>
      <c r="DI115" s="959"/>
      <c r="DJ115" s="959"/>
      <c r="DK115" s="960"/>
      <c r="DL115" s="961" t="s">
        <v>419</v>
      </c>
      <c r="DM115" s="959"/>
      <c r="DN115" s="959"/>
      <c r="DO115" s="959"/>
      <c r="DP115" s="960"/>
      <c r="DQ115" s="961" t="s">
        <v>419</v>
      </c>
      <c r="DR115" s="959"/>
      <c r="DS115" s="959"/>
      <c r="DT115" s="959"/>
      <c r="DU115" s="960"/>
      <c r="DV115" s="962" t="s">
        <v>419</v>
      </c>
      <c r="DW115" s="963"/>
      <c r="DX115" s="963"/>
      <c r="DY115" s="963"/>
      <c r="DZ115" s="964"/>
    </row>
    <row r="116" spans="1:130" s="197" customFormat="1" ht="26.25" customHeight="1">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419</v>
      </c>
      <c r="AB116" s="959"/>
      <c r="AC116" s="959"/>
      <c r="AD116" s="959"/>
      <c r="AE116" s="960"/>
      <c r="AF116" s="961" t="s">
        <v>419</v>
      </c>
      <c r="AG116" s="959"/>
      <c r="AH116" s="959"/>
      <c r="AI116" s="959"/>
      <c r="AJ116" s="960"/>
      <c r="AK116" s="961" t="s">
        <v>419</v>
      </c>
      <c r="AL116" s="959"/>
      <c r="AM116" s="959"/>
      <c r="AN116" s="959"/>
      <c r="AO116" s="960"/>
      <c r="AP116" s="962" t="s">
        <v>419</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419</v>
      </c>
      <c r="BR116" s="920"/>
      <c r="BS116" s="920"/>
      <c r="BT116" s="920"/>
      <c r="BU116" s="920"/>
      <c r="BV116" s="920" t="s">
        <v>419</v>
      </c>
      <c r="BW116" s="920"/>
      <c r="BX116" s="920"/>
      <c r="BY116" s="920"/>
      <c r="BZ116" s="920"/>
      <c r="CA116" s="920" t="s">
        <v>419</v>
      </c>
      <c r="CB116" s="920"/>
      <c r="CC116" s="920"/>
      <c r="CD116" s="920"/>
      <c r="CE116" s="920"/>
      <c r="CF116" s="914" t="s">
        <v>419</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419</v>
      </c>
      <c r="DH116" s="959"/>
      <c r="DI116" s="959"/>
      <c r="DJ116" s="959"/>
      <c r="DK116" s="960"/>
      <c r="DL116" s="961" t="s">
        <v>419</v>
      </c>
      <c r="DM116" s="959"/>
      <c r="DN116" s="959"/>
      <c r="DO116" s="959"/>
      <c r="DP116" s="960"/>
      <c r="DQ116" s="961" t="s">
        <v>419</v>
      </c>
      <c r="DR116" s="959"/>
      <c r="DS116" s="959"/>
      <c r="DT116" s="959"/>
      <c r="DU116" s="960"/>
      <c r="DV116" s="962" t="s">
        <v>419</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10714200</v>
      </c>
      <c r="AB117" s="966"/>
      <c r="AC117" s="966"/>
      <c r="AD117" s="966"/>
      <c r="AE117" s="967"/>
      <c r="AF117" s="965">
        <v>9549972</v>
      </c>
      <c r="AG117" s="966"/>
      <c r="AH117" s="966"/>
      <c r="AI117" s="966"/>
      <c r="AJ117" s="967"/>
      <c r="AK117" s="965">
        <v>11347722</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286</v>
      </c>
      <c r="AG118" s="883"/>
      <c r="AH118" s="883"/>
      <c r="AI118" s="883"/>
      <c r="AJ118" s="884"/>
      <c r="AK118" s="882" t="s">
        <v>285</v>
      </c>
      <c r="AL118" s="883"/>
      <c r="AM118" s="883"/>
      <c r="AN118" s="883"/>
      <c r="AO118" s="884"/>
      <c r="AP118" s="990" t="s">
        <v>408</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437</v>
      </c>
      <c r="BP118" s="994"/>
      <c r="BQ118" s="985">
        <v>104172555</v>
      </c>
      <c r="BR118" s="986"/>
      <c r="BS118" s="986"/>
      <c r="BT118" s="986"/>
      <c r="BU118" s="986"/>
      <c r="BV118" s="986">
        <v>103299997</v>
      </c>
      <c r="BW118" s="986"/>
      <c r="BX118" s="986"/>
      <c r="BY118" s="986"/>
      <c r="BZ118" s="986"/>
      <c r="CA118" s="986">
        <v>102059917</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8719281</v>
      </c>
      <c r="BR119" s="927"/>
      <c r="BS119" s="927"/>
      <c r="BT119" s="927"/>
      <c r="BU119" s="927"/>
      <c r="BV119" s="927">
        <v>10244561</v>
      </c>
      <c r="BW119" s="927"/>
      <c r="BX119" s="927"/>
      <c r="BY119" s="927"/>
      <c r="BZ119" s="927"/>
      <c r="CA119" s="927">
        <v>11376009</v>
      </c>
      <c r="CB119" s="927"/>
      <c r="CC119" s="927"/>
      <c r="CD119" s="927"/>
      <c r="CE119" s="927"/>
      <c r="CF119" s="941">
        <v>34.299999999999997</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456246</v>
      </c>
      <c r="DH119" s="998"/>
      <c r="DI119" s="998"/>
      <c r="DJ119" s="998"/>
      <c r="DK119" s="999"/>
      <c r="DL119" s="1000">
        <v>414847</v>
      </c>
      <c r="DM119" s="998"/>
      <c r="DN119" s="998"/>
      <c r="DO119" s="998"/>
      <c r="DP119" s="999"/>
      <c r="DQ119" s="1000">
        <v>388518</v>
      </c>
      <c r="DR119" s="998"/>
      <c r="DS119" s="998"/>
      <c r="DT119" s="998"/>
      <c r="DU119" s="999"/>
      <c r="DV119" s="1001">
        <v>1.2</v>
      </c>
      <c r="DW119" s="1002"/>
      <c r="DX119" s="1002"/>
      <c r="DY119" s="1002"/>
      <c r="DZ119" s="1003"/>
    </row>
    <row r="120" spans="1:130" s="197" customFormat="1" ht="26.25" customHeight="1">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20690780</v>
      </c>
      <c r="BR120" s="920"/>
      <c r="BS120" s="920"/>
      <c r="BT120" s="920"/>
      <c r="BU120" s="920"/>
      <c r="BV120" s="920">
        <v>20005840</v>
      </c>
      <c r="BW120" s="920"/>
      <c r="BX120" s="920"/>
      <c r="BY120" s="920"/>
      <c r="BZ120" s="920"/>
      <c r="CA120" s="920">
        <v>19005555</v>
      </c>
      <c r="CB120" s="920"/>
      <c r="CC120" s="920"/>
      <c r="CD120" s="920"/>
      <c r="CE120" s="920"/>
      <c r="CF120" s="914">
        <v>57.2</v>
      </c>
      <c r="CG120" s="915"/>
      <c r="CH120" s="915"/>
      <c r="CI120" s="915"/>
      <c r="CJ120" s="915"/>
      <c r="CK120" s="1013" t="s">
        <v>443</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22609602</v>
      </c>
      <c r="DH120" s="927"/>
      <c r="DI120" s="927"/>
      <c r="DJ120" s="927"/>
      <c r="DK120" s="927"/>
      <c r="DL120" s="927">
        <v>21660660</v>
      </c>
      <c r="DM120" s="927"/>
      <c r="DN120" s="927"/>
      <c r="DO120" s="927"/>
      <c r="DP120" s="927"/>
      <c r="DQ120" s="927">
        <v>20030420</v>
      </c>
      <c r="DR120" s="927"/>
      <c r="DS120" s="927"/>
      <c r="DT120" s="927"/>
      <c r="DU120" s="927"/>
      <c r="DV120" s="928">
        <v>60.3</v>
      </c>
      <c r="DW120" s="928"/>
      <c r="DX120" s="928"/>
      <c r="DY120" s="928"/>
      <c r="DZ120" s="929"/>
    </row>
    <row r="121" spans="1:130" s="197" customFormat="1" ht="26.25" customHeight="1">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61074529</v>
      </c>
      <c r="BR121" s="986"/>
      <c r="BS121" s="986"/>
      <c r="BT121" s="986"/>
      <c r="BU121" s="986"/>
      <c r="BV121" s="986">
        <v>64100435</v>
      </c>
      <c r="BW121" s="986"/>
      <c r="BX121" s="986"/>
      <c r="BY121" s="986"/>
      <c r="BZ121" s="986"/>
      <c r="CA121" s="986">
        <v>64737162</v>
      </c>
      <c r="CB121" s="986"/>
      <c r="CC121" s="986"/>
      <c r="CD121" s="986"/>
      <c r="CE121" s="986"/>
      <c r="CF121" s="1024">
        <v>195</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2101818</v>
      </c>
      <c r="DH121" s="920"/>
      <c r="DI121" s="920"/>
      <c r="DJ121" s="920"/>
      <c r="DK121" s="920"/>
      <c r="DL121" s="920">
        <v>2929441</v>
      </c>
      <c r="DM121" s="920"/>
      <c r="DN121" s="920"/>
      <c r="DO121" s="920"/>
      <c r="DP121" s="920"/>
      <c r="DQ121" s="920">
        <v>3484065</v>
      </c>
      <c r="DR121" s="920"/>
      <c r="DS121" s="920"/>
      <c r="DT121" s="920"/>
      <c r="DU121" s="920"/>
      <c r="DV121" s="921">
        <v>10.5</v>
      </c>
      <c r="DW121" s="921"/>
      <c r="DX121" s="921"/>
      <c r="DY121" s="921"/>
      <c r="DZ121" s="922"/>
    </row>
    <row r="122" spans="1:130" s="197" customFormat="1" ht="26.25" customHeight="1">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446</v>
      </c>
      <c r="BP122" s="994"/>
      <c r="BQ122" s="1034">
        <v>90484590</v>
      </c>
      <c r="BR122" s="1035"/>
      <c r="BS122" s="1035"/>
      <c r="BT122" s="1035"/>
      <c r="BU122" s="1035"/>
      <c r="BV122" s="1035">
        <v>94350836</v>
      </c>
      <c r="BW122" s="1035"/>
      <c r="BX122" s="1035"/>
      <c r="BY122" s="1035"/>
      <c r="BZ122" s="1035"/>
      <c r="CA122" s="1035">
        <v>95118726</v>
      </c>
      <c r="CB122" s="1035"/>
      <c r="CC122" s="1035"/>
      <c r="CD122" s="1035"/>
      <c r="CE122" s="1035"/>
      <c r="CF122" s="987"/>
      <c r="CG122" s="988"/>
      <c r="CH122" s="988"/>
      <c r="CI122" s="988"/>
      <c r="CJ122" s="989"/>
      <c r="CK122" s="1016"/>
      <c r="CL122" s="1017"/>
      <c r="CM122" s="1017"/>
      <c r="CN122" s="1017"/>
      <c r="CO122" s="1018"/>
      <c r="CP122" s="1007" t="s">
        <v>384</v>
      </c>
      <c r="CQ122" s="1008"/>
      <c r="CR122" s="1008"/>
      <c r="CS122" s="1008"/>
      <c r="CT122" s="1008"/>
      <c r="CU122" s="1008"/>
      <c r="CV122" s="1008"/>
      <c r="CW122" s="1008"/>
      <c r="CX122" s="1008"/>
      <c r="CY122" s="1008"/>
      <c r="CZ122" s="1008"/>
      <c r="DA122" s="1008"/>
      <c r="DB122" s="1008"/>
      <c r="DC122" s="1008"/>
      <c r="DD122" s="1008"/>
      <c r="DE122" s="1008"/>
      <c r="DF122" s="1009"/>
      <c r="DG122" s="919">
        <v>2464199</v>
      </c>
      <c r="DH122" s="920"/>
      <c r="DI122" s="920"/>
      <c r="DJ122" s="920"/>
      <c r="DK122" s="920"/>
      <c r="DL122" s="920">
        <v>2305590</v>
      </c>
      <c r="DM122" s="920"/>
      <c r="DN122" s="920"/>
      <c r="DO122" s="920"/>
      <c r="DP122" s="920"/>
      <c r="DQ122" s="920">
        <v>2232077</v>
      </c>
      <c r="DR122" s="920"/>
      <c r="DS122" s="920"/>
      <c r="DT122" s="920"/>
      <c r="DU122" s="920"/>
      <c r="DV122" s="921">
        <v>6.7</v>
      </c>
      <c r="DW122" s="921"/>
      <c r="DX122" s="921"/>
      <c r="DY122" s="921"/>
      <c r="DZ122" s="922"/>
    </row>
    <row r="123" spans="1:130" s="197" customFormat="1" ht="26.25" customHeight="1" thickBot="1">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12978</v>
      </c>
      <c r="AB123" s="959"/>
      <c r="AC123" s="959"/>
      <c r="AD123" s="959"/>
      <c r="AE123" s="960"/>
      <c r="AF123" s="961">
        <v>11540</v>
      </c>
      <c r="AG123" s="959"/>
      <c r="AH123" s="959"/>
      <c r="AI123" s="959"/>
      <c r="AJ123" s="960"/>
      <c r="AK123" s="961">
        <v>11414</v>
      </c>
      <c r="AL123" s="959"/>
      <c r="AM123" s="959"/>
      <c r="AN123" s="959"/>
      <c r="AO123" s="960"/>
      <c r="AP123" s="962">
        <v>0</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41.7</v>
      </c>
      <c r="BR123" s="1027"/>
      <c r="BS123" s="1027"/>
      <c r="BT123" s="1027"/>
      <c r="BU123" s="1027"/>
      <c r="BV123" s="1027">
        <v>26.8</v>
      </c>
      <c r="BW123" s="1027"/>
      <c r="BX123" s="1027"/>
      <c r="BY123" s="1027"/>
      <c r="BZ123" s="1027"/>
      <c r="CA123" s="1027">
        <v>20.9</v>
      </c>
      <c r="CB123" s="1027"/>
      <c r="CC123" s="1027"/>
      <c r="CD123" s="1027"/>
      <c r="CE123" s="1027"/>
      <c r="CF123" s="1028"/>
      <c r="CG123" s="1029"/>
      <c r="CH123" s="1029"/>
      <c r="CI123" s="1029"/>
      <c r="CJ123" s="1030"/>
      <c r="CK123" s="1016"/>
      <c r="CL123" s="1017"/>
      <c r="CM123" s="1017"/>
      <c r="CN123" s="1017"/>
      <c r="CO123" s="1018"/>
      <c r="CP123" s="1007" t="s">
        <v>391</v>
      </c>
      <c r="CQ123" s="1008"/>
      <c r="CR123" s="1008"/>
      <c r="CS123" s="1008"/>
      <c r="CT123" s="1008"/>
      <c r="CU123" s="1008"/>
      <c r="CV123" s="1008"/>
      <c r="CW123" s="1008"/>
      <c r="CX123" s="1008"/>
      <c r="CY123" s="1008"/>
      <c r="CZ123" s="1008"/>
      <c r="DA123" s="1008"/>
      <c r="DB123" s="1008"/>
      <c r="DC123" s="1008"/>
      <c r="DD123" s="1008"/>
      <c r="DE123" s="1008"/>
      <c r="DF123" s="1009"/>
      <c r="DG123" s="958">
        <v>434054</v>
      </c>
      <c r="DH123" s="959"/>
      <c r="DI123" s="959"/>
      <c r="DJ123" s="959"/>
      <c r="DK123" s="960"/>
      <c r="DL123" s="961">
        <v>417526</v>
      </c>
      <c r="DM123" s="959"/>
      <c r="DN123" s="959"/>
      <c r="DO123" s="959"/>
      <c r="DP123" s="960"/>
      <c r="DQ123" s="961">
        <v>406458</v>
      </c>
      <c r="DR123" s="959"/>
      <c r="DS123" s="959"/>
      <c r="DT123" s="959"/>
      <c r="DU123" s="960"/>
      <c r="DV123" s="962">
        <v>1.2</v>
      </c>
      <c r="DW123" s="963"/>
      <c r="DX123" s="963"/>
      <c r="DY123" s="963"/>
      <c r="DZ123" s="964"/>
    </row>
    <row r="124" spans="1:130" s="197" customFormat="1" ht="26.25" customHeight="1">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448</v>
      </c>
      <c r="CQ124" s="1008"/>
      <c r="CR124" s="1008"/>
      <c r="CS124" s="1008"/>
      <c r="CT124" s="1008"/>
      <c r="CU124" s="1008"/>
      <c r="CV124" s="1008"/>
      <c r="CW124" s="1008"/>
      <c r="CX124" s="1008"/>
      <c r="CY124" s="1008"/>
      <c r="CZ124" s="1008"/>
      <c r="DA124" s="1008"/>
      <c r="DB124" s="1008"/>
      <c r="DC124" s="1008"/>
      <c r="DD124" s="1008"/>
      <c r="DE124" s="1008"/>
      <c r="DF124" s="1009"/>
      <c r="DG124" s="997">
        <v>93023</v>
      </c>
      <c r="DH124" s="998"/>
      <c r="DI124" s="998"/>
      <c r="DJ124" s="998"/>
      <c r="DK124" s="999"/>
      <c r="DL124" s="1000">
        <v>82474</v>
      </c>
      <c r="DM124" s="998"/>
      <c r="DN124" s="998"/>
      <c r="DO124" s="998"/>
      <c r="DP124" s="999"/>
      <c r="DQ124" s="1000">
        <v>73907</v>
      </c>
      <c r="DR124" s="998"/>
      <c r="DS124" s="998"/>
      <c r="DT124" s="998"/>
      <c r="DU124" s="999"/>
      <c r="DV124" s="1001">
        <v>0.2</v>
      </c>
      <c r="DW124" s="1002"/>
      <c r="DX124" s="1002"/>
      <c r="DY124" s="1002"/>
      <c r="DZ124" s="1003"/>
    </row>
    <row r="125" spans="1:130" s="197" customFormat="1" ht="26.25" customHeight="1" thickBot="1">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449</v>
      </c>
      <c r="CL125" s="1014"/>
      <c r="CM125" s="1014"/>
      <c r="CN125" s="1014"/>
      <c r="CO125" s="1015"/>
      <c r="CP125" s="940" t="s">
        <v>450</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30820</v>
      </c>
      <c r="AB126" s="959"/>
      <c r="AC126" s="959"/>
      <c r="AD126" s="959"/>
      <c r="AE126" s="960"/>
      <c r="AF126" s="961">
        <v>30820</v>
      </c>
      <c r="AG126" s="959"/>
      <c r="AH126" s="959"/>
      <c r="AI126" s="959"/>
      <c r="AJ126" s="960"/>
      <c r="AK126" s="961">
        <v>15748</v>
      </c>
      <c r="AL126" s="959"/>
      <c r="AM126" s="959"/>
      <c r="AN126" s="959"/>
      <c r="AO126" s="960"/>
      <c r="AP126" s="962">
        <v>0</v>
      </c>
      <c r="AQ126" s="963"/>
      <c r="AR126" s="963"/>
      <c r="AS126" s="963"/>
      <c r="AT126" s="964"/>
      <c r="AU126" s="233"/>
      <c r="AV126" s="233"/>
      <c r="AW126" s="233"/>
      <c r="AX126" s="1036" t="s">
        <v>451</v>
      </c>
      <c r="AY126" s="1037"/>
      <c r="AZ126" s="1037"/>
      <c r="BA126" s="1037"/>
      <c r="BB126" s="1037"/>
      <c r="BC126" s="1037"/>
      <c r="BD126" s="1037"/>
      <c r="BE126" s="1038"/>
      <c r="BF126" s="1052" t="s">
        <v>452</v>
      </c>
      <c r="BG126" s="1037"/>
      <c r="BH126" s="1037"/>
      <c r="BI126" s="1037"/>
      <c r="BJ126" s="1037"/>
      <c r="BK126" s="1037"/>
      <c r="BL126" s="1038"/>
      <c r="BM126" s="1052" t="s">
        <v>453</v>
      </c>
      <c r="BN126" s="1037"/>
      <c r="BO126" s="1037"/>
      <c r="BP126" s="1037"/>
      <c r="BQ126" s="1037"/>
      <c r="BR126" s="1037"/>
      <c r="BS126" s="1038"/>
      <c r="BT126" s="1052" t="s">
        <v>454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455</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457</v>
      </c>
      <c r="AY127" s="887"/>
      <c r="AZ127" s="887"/>
      <c r="BA127" s="887"/>
      <c r="BB127" s="887"/>
      <c r="BC127" s="887"/>
      <c r="BD127" s="887"/>
      <c r="BE127" s="888"/>
      <c r="BF127" s="1041" t="s">
        <v>112</v>
      </c>
      <c r="BG127" s="1042"/>
      <c r="BH127" s="1042"/>
      <c r="BI127" s="1042"/>
      <c r="BJ127" s="1042"/>
      <c r="BK127" s="1042"/>
      <c r="BL127" s="1051"/>
      <c r="BM127" s="1041">
        <v>11.5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458</v>
      </c>
      <c r="CQ127" s="1045"/>
      <c r="CR127" s="1045"/>
      <c r="CS127" s="1045"/>
      <c r="CT127" s="1045"/>
      <c r="CU127" s="1045"/>
      <c r="CV127" s="1045"/>
      <c r="CW127" s="1045"/>
      <c r="CX127" s="1045"/>
      <c r="CY127" s="1045"/>
      <c r="CZ127" s="1045"/>
      <c r="DA127" s="1045"/>
      <c r="DB127" s="1045"/>
      <c r="DC127" s="1045"/>
      <c r="DD127" s="1045"/>
      <c r="DE127" s="1045"/>
      <c r="DF127" s="1046"/>
      <c r="DG127" s="1047">
        <v>109476</v>
      </c>
      <c r="DH127" s="1048"/>
      <c r="DI127" s="1048"/>
      <c r="DJ127" s="1048"/>
      <c r="DK127" s="1048"/>
      <c r="DL127" s="1048">
        <v>91461</v>
      </c>
      <c r="DM127" s="1048"/>
      <c r="DN127" s="1048"/>
      <c r="DO127" s="1048"/>
      <c r="DP127" s="1048"/>
      <c r="DQ127" s="1048">
        <v>47585</v>
      </c>
      <c r="DR127" s="1048"/>
      <c r="DS127" s="1048"/>
      <c r="DT127" s="1048"/>
      <c r="DU127" s="1048"/>
      <c r="DV127" s="1049">
        <v>0.1</v>
      </c>
      <c r="DW127" s="1049"/>
      <c r="DX127" s="1049"/>
      <c r="DY127" s="1049"/>
      <c r="DZ127" s="1050"/>
    </row>
    <row r="128" spans="1:130" s="197" customFormat="1" ht="26.25" customHeight="1">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2237446</v>
      </c>
      <c r="AB128" s="1090"/>
      <c r="AC128" s="1090"/>
      <c r="AD128" s="1090"/>
      <c r="AE128" s="1091"/>
      <c r="AF128" s="1092">
        <v>2232040</v>
      </c>
      <c r="AG128" s="1090"/>
      <c r="AH128" s="1090"/>
      <c r="AI128" s="1090"/>
      <c r="AJ128" s="1091"/>
      <c r="AK128" s="1092">
        <v>2277613</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112</v>
      </c>
      <c r="BG128" s="1067"/>
      <c r="BH128" s="1067"/>
      <c r="BI128" s="1067"/>
      <c r="BJ128" s="1067"/>
      <c r="BK128" s="1067"/>
      <c r="BL128" s="1068"/>
      <c r="BM128" s="1066">
        <v>16.5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462</v>
      </c>
      <c r="X129" s="1061"/>
      <c r="Y129" s="1061"/>
      <c r="Z129" s="1062"/>
      <c r="AA129" s="958">
        <v>37809001</v>
      </c>
      <c r="AB129" s="959"/>
      <c r="AC129" s="959"/>
      <c r="AD129" s="959"/>
      <c r="AE129" s="960"/>
      <c r="AF129" s="961">
        <v>38457880</v>
      </c>
      <c r="AG129" s="959"/>
      <c r="AH129" s="959"/>
      <c r="AI129" s="959"/>
      <c r="AJ129" s="960"/>
      <c r="AK129" s="961">
        <v>38618875</v>
      </c>
      <c r="AL129" s="959"/>
      <c r="AM129" s="959"/>
      <c r="AN129" s="959"/>
      <c r="AO129" s="960"/>
      <c r="AP129" s="1063"/>
      <c r="AQ129" s="1064"/>
      <c r="AR129" s="1064"/>
      <c r="AS129" s="1064"/>
      <c r="AT129" s="1065"/>
      <c r="AU129" s="235"/>
      <c r="AV129" s="235"/>
      <c r="AW129" s="235"/>
      <c r="AX129" s="1054" t="s">
        <v>463</v>
      </c>
      <c r="AY129" s="950"/>
      <c r="AZ129" s="950"/>
      <c r="BA129" s="950"/>
      <c r="BB129" s="950"/>
      <c r="BC129" s="950"/>
      <c r="BD129" s="950"/>
      <c r="BE129" s="951"/>
      <c r="BF129" s="1055">
        <v>9.4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465</v>
      </c>
      <c r="X130" s="1061"/>
      <c r="Y130" s="1061"/>
      <c r="Z130" s="1062"/>
      <c r="AA130" s="958">
        <v>4987895</v>
      </c>
      <c r="AB130" s="959"/>
      <c r="AC130" s="959"/>
      <c r="AD130" s="959"/>
      <c r="AE130" s="960"/>
      <c r="AF130" s="961">
        <v>5078951</v>
      </c>
      <c r="AG130" s="959"/>
      <c r="AH130" s="959"/>
      <c r="AI130" s="959"/>
      <c r="AJ130" s="960"/>
      <c r="AK130" s="961">
        <v>5414534</v>
      </c>
      <c r="AL130" s="959"/>
      <c r="AM130" s="959"/>
      <c r="AN130" s="959"/>
      <c r="AO130" s="960"/>
      <c r="AP130" s="1063"/>
      <c r="AQ130" s="1064"/>
      <c r="AR130" s="1064"/>
      <c r="AS130" s="1064"/>
      <c r="AT130" s="1065"/>
      <c r="AU130" s="235"/>
      <c r="AV130" s="235"/>
      <c r="AW130" s="235"/>
      <c r="AX130" s="1113" t="s">
        <v>466</v>
      </c>
      <c r="AY130" s="1045"/>
      <c r="AZ130" s="1045"/>
      <c r="BA130" s="1045"/>
      <c r="BB130" s="1045"/>
      <c r="BC130" s="1045"/>
      <c r="BD130" s="1045"/>
      <c r="BE130" s="1046"/>
      <c r="BF130" s="1075">
        <v>20.9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32821106</v>
      </c>
      <c r="AB131" s="998"/>
      <c r="AC131" s="998"/>
      <c r="AD131" s="998"/>
      <c r="AE131" s="999"/>
      <c r="AF131" s="1000">
        <v>33378929</v>
      </c>
      <c r="AG131" s="998"/>
      <c r="AH131" s="998"/>
      <c r="AI131" s="998"/>
      <c r="AJ131" s="999"/>
      <c r="AK131" s="1000">
        <v>33204341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10.62992515</v>
      </c>
      <c r="AB132" s="1104"/>
      <c r="AC132" s="1104"/>
      <c r="AD132" s="1104"/>
      <c r="AE132" s="1105"/>
      <c r="AF132" s="1106">
        <v>6.7077676459999998</v>
      </c>
      <c r="AG132" s="1104"/>
      <c r="AH132" s="1104"/>
      <c r="AI132" s="1104"/>
      <c r="AJ132" s="1105"/>
      <c r="AK132" s="1106">
        <v>11.00932895</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8.3000000000000007</v>
      </c>
      <c r="AB133" s="1111"/>
      <c r="AC133" s="1111"/>
      <c r="AD133" s="1111"/>
      <c r="AE133" s="1112"/>
      <c r="AF133" s="1110">
        <v>8.1</v>
      </c>
      <c r="AG133" s="1111"/>
      <c r="AH133" s="1111"/>
      <c r="AI133" s="1111"/>
      <c r="AJ133" s="1112"/>
      <c r="AK133" s="1110">
        <v>9.4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13" zoomScale="85" zoomScaleNormal="85" zoomScaleSheetLayoutView="85" workbookViewId="0">
      <selection activeCell="AC30" sqref="AC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R64"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19" t="s">
        <v>478</v>
      </c>
      <c r="H9" s="1120"/>
      <c r="I9" s="1120"/>
      <c r="J9" s="1121"/>
      <c r="K9" s="263">
        <v>11453105</v>
      </c>
      <c r="L9" s="264">
        <v>56723</v>
      </c>
      <c r="M9" s="265">
        <v>57009</v>
      </c>
      <c r="N9" s="266">
        <v>-0.5</v>
      </c>
    </row>
    <row r="10" spans="1:16">
      <c r="A10" s="248"/>
      <c r="B10" s="244"/>
      <c r="C10" s="244"/>
      <c r="D10" s="244"/>
      <c r="E10" s="244"/>
      <c r="F10" s="244"/>
      <c r="G10" s="1119" t="s">
        <v>479</v>
      </c>
      <c r="H10" s="1120"/>
      <c r="I10" s="1120"/>
      <c r="J10" s="1121"/>
      <c r="K10" s="267">
        <v>621893</v>
      </c>
      <c r="L10" s="268">
        <v>3080</v>
      </c>
      <c r="M10" s="269">
        <v>3340</v>
      </c>
      <c r="N10" s="270">
        <v>-7.8</v>
      </c>
    </row>
    <row r="11" spans="1:16" ht="13.5" customHeight="1">
      <c r="A11" s="248"/>
      <c r="B11" s="244"/>
      <c r="C11" s="244"/>
      <c r="D11" s="244"/>
      <c r="E11" s="244"/>
      <c r="F11" s="244"/>
      <c r="G11" s="1119" t="s">
        <v>480</v>
      </c>
      <c r="H11" s="1120"/>
      <c r="I11" s="1120"/>
      <c r="J11" s="1121"/>
      <c r="K11" s="267">
        <v>76223</v>
      </c>
      <c r="L11" s="268">
        <v>378</v>
      </c>
      <c r="M11" s="269">
        <v>1813</v>
      </c>
      <c r="N11" s="270">
        <v>-79.2</v>
      </c>
    </row>
    <row r="12" spans="1:16" ht="13.5" customHeight="1">
      <c r="A12" s="248"/>
      <c r="B12" s="244"/>
      <c r="C12" s="244"/>
      <c r="D12" s="244"/>
      <c r="E12" s="244"/>
      <c r="F12" s="244"/>
      <c r="G12" s="1119" t="s">
        <v>481</v>
      </c>
      <c r="H12" s="1120"/>
      <c r="I12" s="1120"/>
      <c r="J12" s="1121"/>
      <c r="K12" s="267">
        <v>246183</v>
      </c>
      <c r="L12" s="268">
        <v>1219</v>
      </c>
      <c r="M12" s="269">
        <v>675</v>
      </c>
      <c r="N12" s="270">
        <v>80.599999999999994</v>
      </c>
    </row>
    <row r="13" spans="1:16" ht="13.5" customHeight="1">
      <c r="A13" s="248"/>
      <c r="B13" s="244"/>
      <c r="C13" s="244"/>
      <c r="D13" s="244"/>
      <c r="E13" s="244"/>
      <c r="F13" s="244"/>
      <c r="G13" s="1119" t="s">
        <v>482</v>
      </c>
      <c r="H13" s="1120"/>
      <c r="I13" s="1120"/>
      <c r="J13" s="1121"/>
      <c r="K13" s="267" t="s">
        <v>483</v>
      </c>
      <c r="L13" s="268" t="s">
        <v>483</v>
      </c>
      <c r="M13" s="269">
        <v>17</v>
      </c>
      <c r="N13" s="270" t="s">
        <v>483</v>
      </c>
    </row>
    <row r="14" spans="1:16" ht="13.5" customHeight="1">
      <c r="A14" s="248"/>
      <c r="B14" s="244"/>
      <c r="C14" s="244"/>
      <c r="D14" s="244"/>
      <c r="E14" s="244"/>
      <c r="F14" s="244"/>
      <c r="G14" s="1119" t="s">
        <v>484</v>
      </c>
      <c r="H14" s="1120"/>
      <c r="I14" s="1120"/>
      <c r="J14" s="1121"/>
      <c r="K14" s="267">
        <v>348073</v>
      </c>
      <c r="L14" s="268">
        <v>1724</v>
      </c>
      <c r="M14" s="269">
        <v>2354</v>
      </c>
      <c r="N14" s="270">
        <v>-26.8</v>
      </c>
    </row>
    <row r="15" spans="1:16" ht="13.5" customHeight="1">
      <c r="A15" s="248"/>
      <c r="B15" s="244"/>
      <c r="C15" s="244"/>
      <c r="D15" s="244"/>
      <c r="E15" s="244"/>
      <c r="F15" s="244"/>
      <c r="G15" s="1119" t="s">
        <v>485</v>
      </c>
      <c r="H15" s="1120"/>
      <c r="I15" s="1120"/>
      <c r="J15" s="1121"/>
      <c r="K15" s="267">
        <v>87268</v>
      </c>
      <c r="L15" s="268">
        <v>432</v>
      </c>
      <c r="M15" s="269">
        <v>1355</v>
      </c>
      <c r="N15" s="270">
        <v>-68.099999999999994</v>
      </c>
    </row>
    <row r="16" spans="1:16">
      <c r="A16" s="248"/>
      <c r="B16" s="244"/>
      <c r="C16" s="244"/>
      <c r="D16" s="244"/>
      <c r="E16" s="244"/>
      <c r="F16" s="244"/>
      <c r="G16" s="1122" t="s">
        <v>486</v>
      </c>
      <c r="H16" s="1123"/>
      <c r="I16" s="1123"/>
      <c r="J16" s="1124"/>
      <c r="K16" s="268">
        <v>-706746</v>
      </c>
      <c r="L16" s="268">
        <v>-3500</v>
      </c>
      <c r="M16" s="269">
        <v>-5590</v>
      </c>
      <c r="N16" s="270">
        <v>-37.4</v>
      </c>
    </row>
    <row r="17" spans="1:16">
      <c r="A17" s="248"/>
      <c r="B17" s="244"/>
      <c r="C17" s="244"/>
      <c r="D17" s="244"/>
      <c r="E17" s="244"/>
      <c r="F17" s="244"/>
      <c r="G17" s="1122" t="s">
        <v>169</v>
      </c>
      <c r="H17" s="1123"/>
      <c r="I17" s="1123"/>
      <c r="J17" s="1124"/>
      <c r="K17" s="268">
        <v>12125999</v>
      </c>
      <c r="L17" s="268">
        <v>60056</v>
      </c>
      <c r="M17" s="269">
        <v>60973</v>
      </c>
      <c r="N17" s="270">
        <v>-1.5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4" t="s">
        <v>491</v>
      </c>
      <c r="H21" s="1115"/>
      <c r="I21" s="1115"/>
      <c r="J21" s="1116"/>
      <c r="K21" s="280">
        <v>6.28</v>
      </c>
      <c r="L21" s="281">
        <v>6.07</v>
      </c>
      <c r="M21" s="282">
        <v>0.21</v>
      </c>
      <c r="N21" s="249"/>
      <c r="O21" s="283"/>
      <c r="P21" s="279"/>
    </row>
    <row r="22" spans="1:16" s="284" customFormat="1">
      <c r="A22" s="279"/>
      <c r="B22" s="249"/>
      <c r="C22" s="249"/>
      <c r="D22" s="249"/>
      <c r="E22" s="249"/>
      <c r="F22" s="249"/>
      <c r="G22" s="1114" t="s">
        <v>492</v>
      </c>
      <c r="H22" s="1115"/>
      <c r="I22" s="1115"/>
      <c r="J22" s="1116"/>
      <c r="K22" s="285">
        <v>101.8</v>
      </c>
      <c r="L22" s="286">
        <v>99.9</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30" t="s">
        <v>495</v>
      </c>
      <c r="H32" s="1131"/>
      <c r="I32" s="1131"/>
      <c r="J32" s="1132"/>
      <c r="K32" s="294">
        <v>8824810</v>
      </c>
      <c r="L32" s="294">
        <v>43706</v>
      </c>
      <c r="M32" s="295">
        <v>31696</v>
      </c>
      <c r="N32" s="296">
        <v>37.9</v>
      </c>
    </row>
    <row r="33" spans="1:16" ht="13.5" customHeight="1">
      <c r="A33" s="248"/>
      <c r="B33" s="244"/>
      <c r="C33" s="244"/>
      <c r="D33" s="244"/>
      <c r="E33" s="244"/>
      <c r="F33" s="244"/>
      <c r="G33" s="1130" t="s">
        <v>496</v>
      </c>
      <c r="H33" s="1131"/>
      <c r="I33" s="1131"/>
      <c r="J33" s="1132"/>
      <c r="K33" s="294" t="s">
        <v>483</v>
      </c>
      <c r="L33" s="294" t="s">
        <v>483</v>
      </c>
      <c r="M33" s="295">
        <v>4</v>
      </c>
      <c r="N33" s="296" t="s">
        <v>483</v>
      </c>
    </row>
    <row r="34" spans="1:16" ht="27" customHeight="1">
      <c r="A34" s="248"/>
      <c r="B34" s="244"/>
      <c r="C34" s="244"/>
      <c r="D34" s="244"/>
      <c r="E34" s="244"/>
      <c r="F34" s="244"/>
      <c r="G34" s="1130" t="s">
        <v>497</v>
      </c>
      <c r="H34" s="1131"/>
      <c r="I34" s="1131"/>
      <c r="J34" s="1132"/>
      <c r="K34" s="294" t="s">
        <v>483</v>
      </c>
      <c r="L34" s="294" t="s">
        <v>483</v>
      </c>
      <c r="M34" s="295">
        <v>31</v>
      </c>
      <c r="N34" s="296" t="s">
        <v>483</v>
      </c>
    </row>
    <row r="35" spans="1:16" ht="27" customHeight="1">
      <c r="A35" s="248"/>
      <c r="B35" s="244"/>
      <c r="C35" s="244"/>
      <c r="D35" s="244"/>
      <c r="E35" s="244"/>
      <c r="F35" s="244"/>
      <c r="G35" s="1130" t="s">
        <v>498</v>
      </c>
      <c r="H35" s="1131"/>
      <c r="I35" s="1131"/>
      <c r="J35" s="1132"/>
      <c r="K35" s="294">
        <v>2436144</v>
      </c>
      <c r="L35" s="294">
        <v>12065</v>
      </c>
      <c r="M35" s="295">
        <v>8185</v>
      </c>
      <c r="N35" s="296">
        <v>47.4</v>
      </c>
    </row>
    <row r="36" spans="1:16" ht="27" customHeight="1">
      <c r="A36" s="248"/>
      <c r="B36" s="244"/>
      <c r="C36" s="244"/>
      <c r="D36" s="244"/>
      <c r="E36" s="244"/>
      <c r="F36" s="244"/>
      <c r="G36" s="1130" t="s">
        <v>499</v>
      </c>
      <c r="H36" s="1131"/>
      <c r="I36" s="1131"/>
      <c r="J36" s="1132"/>
      <c r="K36" s="294">
        <v>59606</v>
      </c>
      <c r="L36" s="294">
        <v>295</v>
      </c>
      <c r="M36" s="295">
        <v>857</v>
      </c>
      <c r="N36" s="296">
        <v>-65.599999999999994</v>
      </c>
    </row>
    <row r="37" spans="1:16" ht="13.5" customHeight="1">
      <c r="A37" s="248"/>
      <c r="B37" s="244"/>
      <c r="C37" s="244"/>
      <c r="D37" s="244"/>
      <c r="E37" s="244"/>
      <c r="F37" s="244"/>
      <c r="G37" s="1130" t="s">
        <v>500</v>
      </c>
      <c r="H37" s="1131"/>
      <c r="I37" s="1131"/>
      <c r="J37" s="1132"/>
      <c r="K37" s="294">
        <v>27162</v>
      </c>
      <c r="L37" s="294">
        <v>135</v>
      </c>
      <c r="M37" s="295">
        <v>1599</v>
      </c>
      <c r="N37" s="296">
        <v>-91.6</v>
      </c>
    </row>
    <row r="38" spans="1:16" ht="27" customHeight="1">
      <c r="A38" s="248"/>
      <c r="B38" s="244"/>
      <c r="C38" s="244"/>
      <c r="D38" s="244"/>
      <c r="E38" s="244"/>
      <c r="F38" s="244"/>
      <c r="G38" s="1133" t="s">
        <v>501</v>
      </c>
      <c r="H38" s="1134"/>
      <c r="I38" s="1134"/>
      <c r="J38" s="1135"/>
      <c r="K38" s="297" t="s">
        <v>483</v>
      </c>
      <c r="L38" s="297" t="s">
        <v>483</v>
      </c>
      <c r="M38" s="298">
        <v>2</v>
      </c>
      <c r="N38" s="299" t="s">
        <v>483</v>
      </c>
      <c r="O38" s="293"/>
    </row>
    <row r="39" spans="1:16">
      <c r="A39" s="248"/>
      <c r="B39" s="244"/>
      <c r="C39" s="244"/>
      <c r="D39" s="244"/>
      <c r="E39" s="244"/>
      <c r="F39" s="244"/>
      <c r="G39" s="1133" t="s">
        <v>502</v>
      </c>
      <c r="H39" s="1134"/>
      <c r="I39" s="1134"/>
      <c r="J39" s="1135"/>
      <c r="K39" s="300">
        <v>-2277613</v>
      </c>
      <c r="L39" s="300">
        <v>-11280</v>
      </c>
      <c r="M39" s="301">
        <v>-7786</v>
      </c>
      <c r="N39" s="302">
        <v>44.9</v>
      </c>
      <c r="O39" s="293"/>
    </row>
    <row r="40" spans="1:16" ht="27" customHeight="1">
      <c r="A40" s="248"/>
      <c r="B40" s="244"/>
      <c r="C40" s="244"/>
      <c r="D40" s="244"/>
      <c r="E40" s="244"/>
      <c r="F40" s="244"/>
      <c r="G40" s="1130" t="s">
        <v>503</v>
      </c>
      <c r="H40" s="1131"/>
      <c r="I40" s="1131"/>
      <c r="J40" s="1132"/>
      <c r="K40" s="300">
        <v>-5414534</v>
      </c>
      <c r="L40" s="300">
        <v>-26816</v>
      </c>
      <c r="M40" s="301">
        <v>-26731</v>
      </c>
      <c r="N40" s="302">
        <v>0.3</v>
      </c>
      <c r="O40" s="293"/>
    </row>
    <row r="41" spans="1:16">
      <c r="A41" s="248"/>
      <c r="B41" s="244"/>
      <c r="C41" s="244"/>
      <c r="D41" s="244"/>
      <c r="E41" s="244"/>
      <c r="F41" s="244"/>
      <c r="G41" s="1136" t="s">
        <v>280</v>
      </c>
      <c r="H41" s="1137"/>
      <c r="I41" s="1137"/>
      <c r="J41" s="1138"/>
      <c r="K41" s="294">
        <v>3655575</v>
      </c>
      <c r="L41" s="300">
        <v>18105</v>
      </c>
      <c r="M41" s="301">
        <v>7858</v>
      </c>
      <c r="N41" s="302">
        <v>130.4</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5" t="s">
        <v>473</v>
      </c>
      <c r="J49" s="1127" t="s">
        <v>507</v>
      </c>
      <c r="K49" s="1128"/>
      <c r="L49" s="1128"/>
      <c r="M49" s="1128"/>
      <c r="N49" s="1129"/>
    </row>
    <row r="50" spans="1:14">
      <c r="A50" s="248"/>
      <c r="B50" s="244"/>
      <c r="C50" s="244"/>
      <c r="D50" s="244"/>
      <c r="E50" s="244"/>
      <c r="F50" s="244"/>
      <c r="G50" s="312"/>
      <c r="H50" s="313"/>
      <c r="I50" s="1126"/>
      <c r="J50" s="314" t="s">
        <v>508</v>
      </c>
      <c r="K50" s="315" t="s">
        <v>509</v>
      </c>
      <c r="L50" s="316" t="s">
        <v>510</v>
      </c>
      <c r="M50" s="317" t="s">
        <v>511</v>
      </c>
      <c r="N50" s="318" t="s">
        <v>512</v>
      </c>
    </row>
    <row r="51" spans="1:14">
      <c r="A51" s="248"/>
      <c r="B51" s="244"/>
      <c r="C51" s="244"/>
      <c r="D51" s="244"/>
      <c r="E51" s="244"/>
      <c r="F51" s="244"/>
      <c r="G51" s="310" t="s">
        <v>513</v>
      </c>
      <c r="H51" s="311"/>
      <c r="I51" s="319">
        <v>5344952</v>
      </c>
      <c r="J51" s="320">
        <v>27124</v>
      </c>
      <c r="K51" s="321">
        <v>-32.1</v>
      </c>
      <c r="L51" s="322">
        <v>37688</v>
      </c>
      <c r="M51" s="323">
        <v>-1.7</v>
      </c>
      <c r="N51" s="324">
        <v>-30.4</v>
      </c>
    </row>
    <row r="52" spans="1:14">
      <c r="A52" s="248"/>
      <c r="B52" s="244"/>
      <c r="C52" s="244"/>
      <c r="D52" s="244"/>
      <c r="E52" s="244"/>
      <c r="F52" s="244"/>
      <c r="G52" s="325"/>
      <c r="H52" s="326" t="s">
        <v>514</v>
      </c>
      <c r="I52" s="327">
        <v>2436203</v>
      </c>
      <c r="J52" s="328">
        <v>12363</v>
      </c>
      <c r="K52" s="329">
        <v>12.6</v>
      </c>
      <c r="L52" s="330">
        <v>22661</v>
      </c>
      <c r="M52" s="331">
        <v>0.3</v>
      </c>
      <c r="N52" s="332">
        <v>12.3</v>
      </c>
    </row>
    <row r="53" spans="1:14">
      <c r="A53" s="248"/>
      <c r="B53" s="244"/>
      <c r="C53" s="244"/>
      <c r="D53" s="244"/>
      <c r="E53" s="244"/>
      <c r="F53" s="244"/>
      <c r="G53" s="310" t="s">
        <v>515</v>
      </c>
      <c r="H53" s="311"/>
      <c r="I53" s="319">
        <v>5005960</v>
      </c>
      <c r="J53" s="320">
        <v>25330</v>
      </c>
      <c r="K53" s="321">
        <v>-6.6</v>
      </c>
      <c r="L53" s="322">
        <v>38606</v>
      </c>
      <c r="M53" s="323">
        <v>2.4</v>
      </c>
      <c r="N53" s="324">
        <v>-9</v>
      </c>
    </row>
    <row r="54" spans="1:14">
      <c r="A54" s="248"/>
      <c r="B54" s="244"/>
      <c r="C54" s="244"/>
      <c r="D54" s="244"/>
      <c r="E54" s="244"/>
      <c r="F54" s="244"/>
      <c r="G54" s="325"/>
      <c r="H54" s="326" t="s">
        <v>514</v>
      </c>
      <c r="I54" s="327">
        <v>1803447</v>
      </c>
      <c r="J54" s="328">
        <v>9125</v>
      </c>
      <c r="K54" s="329">
        <v>-26.2</v>
      </c>
      <c r="L54" s="330">
        <v>22435</v>
      </c>
      <c r="M54" s="331">
        <v>-1</v>
      </c>
      <c r="N54" s="332">
        <v>-25.2</v>
      </c>
    </row>
    <row r="55" spans="1:14">
      <c r="A55" s="248"/>
      <c r="B55" s="244"/>
      <c r="C55" s="244"/>
      <c r="D55" s="244"/>
      <c r="E55" s="244"/>
      <c r="F55" s="244"/>
      <c r="G55" s="310" t="s">
        <v>516</v>
      </c>
      <c r="H55" s="311"/>
      <c r="I55" s="319">
        <v>3067072</v>
      </c>
      <c r="J55" s="320">
        <v>15241</v>
      </c>
      <c r="K55" s="321">
        <v>-39.799999999999997</v>
      </c>
      <c r="L55" s="322">
        <v>39425</v>
      </c>
      <c r="M55" s="323">
        <v>2.1</v>
      </c>
      <c r="N55" s="324">
        <v>-41.9</v>
      </c>
    </row>
    <row r="56" spans="1:14">
      <c r="A56" s="248"/>
      <c r="B56" s="244"/>
      <c r="C56" s="244"/>
      <c r="D56" s="244"/>
      <c r="E56" s="244"/>
      <c r="F56" s="244"/>
      <c r="G56" s="325"/>
      <c r="H56" s="326" t="s">
        <v>514</v>
      </c>
      <c r="I56" s="327">
        <v>2511701</v>
      </c>
      <c r="J56" s="328">
        <v>12481</v>
      </c>
      <c r="K56" s="329">
        <v>36.799999999999997</v>
      </c>
      <c r="L56" s="330">
        <v>22414</v>
      </c>
      <c r="M56" s="331">
        <v>-0.1</v>
      </c>
      <c r="N56" s="332">
        <v>36.9</v>
      </c>
    </row>
    <row r="57" spans="1:14">
      <c r="A57" s="248"/>
      <c r="B57" s="244"/>
      <c r="C57" s="244"/>
      <c r="D57" s="244"/>
      <c r="E57" s="244"/>
      <c r="F57" s="244"/>
      <c r="G57" s="310" t="s">
        <v>517</v>
      </c>
      <c r="H57" s="311"/>
      <c r="I57" s="319">
        <v>5088614</v>
      </c>
      <c r="J57" s="320">
        <v>25221</v>
      </c>
      <c r="K57" s="321">
        <v>65.5</v>
      </c>
      <c r="L57" s="322">
        <v>43141</v>
      </c>
      <c r="M57" s="323">
        <v>9.4</v>
      </c>
      <c r="N57" s="324">
        <v>56.1</v>
      </c>
    </row>
    <row r="58" spans="1:14">
      <c r="A58" s="248"/>
      <c r="B58" s="244"/>
      <c r="C58" s="244"/>
      <c r="D58" s="244"/>
      <c r="E58" s="244"/>
      <c r="F58" s="244"/>
      <c r="G58" s="325"/>
      <c r="H58" s="326" t="s">
        <v>514</v>
      </c>
      <c r="I58" s="327">
        <v>2689126</v>
      </c>
      <c r="J58" s="328">
        <v>13328</v>
      </c>
      <c r="K58" s="329">
        <v>6.8</v>
      </c>
      <c r="L58" s="330">
        <v>21887</v>
      </c>
      <c r="M58" s="331">
        <v>-2.4</v>
      </c>
      <c r="N58" s="332">
        <v>9.1999999999999993</v>
      </c>
    </row>
    <row r="59" spans="1:14">
      <c r="A59" s="248"/>
      <c r="B59" s="244"/>
      <c r="C59" s="244"/>
      <c r="D59" s="244"/>
      <c r="E59" s="244"/>
      <c r="F59" s="244"/>
      <c r="G59" s="310" t="s">
        <v>518</v>
      </c>
      <c r="H59" s="311"/>
      <c r="I59" s="319">
        <v>6651555</v>
      </c>
      <c r="J59" s="320">
        <v>32943</v>
      </c>
      <c r="K59" s="321">
        <v>30.6</v>
      </c>
      <c r="L59" s="322">
        <v>45117</v>
      </c>
      <c r="M59" s="323">
        <v>4.5999999999999996</v>
      </c>
      <c r="N59" s="324">
        <v>26</v>
      </c>
    </row>
    <row r="60" spans="1:14">
      <c r="A60" s="248"/>
      <c r="B60" s="244"/>
      <c r="C60" s="244"/>
      <c r="D60" s="244"/>
      <c r="E60" s="244"/>
      <c r="F60" s="244"/>
      <c r="G60" s="325"/>
      <c r="H60" s="326" t="s">
        <v>514</v>
      </c>
      <c r="I60" s="333">
        <v>4508673</v>
      </c>
      <c r="J60" s="328">
        <v>22330</v>
      </c>
      <c r="K60" s="329">
        <v>67.5</v>
      </c>
      <c r="L60" s="330">
        <v>25589</v>
      </c>
      <c r="M60" s="331">
        <v>16.899999999999999</v>
      </c>
      <c r="N60" s="332">
        <v>50.6</v>
      </c>
    </row>
    <row r="61" spans="1:14">
      <c r="A61" s="248"/>
      <c r="B61" s="244"/>
      <c r="C61" s="244"/>
      <c r="D61" s="244"/>
      <c r="E61" s="244"/>
      <c r="F61" s="244"/>
      <c r="G61" s="310" t="s">
        <v>519</v>
      </c>
      <c r="H61" s="334"/>
      <c r="I61" s="335">
        <v>5031631</v>
      </c>
      <c r="J61" s="336">
        <v>25172</v>
      </c>
      <c r="K61" s="337">
        <v>3.5</v>
      </c>
      <c r="L61" s="338">
        <v>40795</v>
      </c>
      <c r="M61" s="339">
        <v>3.4</v>
      </c>
      <c r="N61" s="324">
        <v>0.1</v>
      </c>
    </row>
    <row r="62" spans="1:14">
      <c r="A62" s="248"/>
      <c r="B62" s="244"/>
      <c r="C62" s="244"/>
      <c r="D62" s="244"/>
      <c r="E62" s="244"/>
      <c r="F62" s="244"/>
      <c r="G62" s="325"/>
      <c r="H62" s="326" t="s">
        <v>514</v>
      </c>
      <c r="I62" s="327">
        <v>2789830</v>
      </c>
      <c r="J62" s="328">
        <v>13925</v>
      </c>
      <c r="K62" s="329">
        <v>19.5</v>
      </c>
      <c r="L62" s="330">
        <v>22997</v>
      </c>
      <c r="M62" s="331">
        <v>2.7</v>
      </c>
      <c r="N62" s="332">
        <v>16.8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115" zoomScaleNormal="11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18.41</v>
      </c>
      <c r="G47" s="12">
        <v>15.61</v>
      </c>
      <c r="H47" s="12">
        <v>15.31</v>
      </c>
      <c r="I47" s="12">
        <v>16.23</v>
      </c>
      <c r="J47" s="13">
        <v>16.72</v>
      </c>
    </row>
    <row r="48" spans="2:10" ht="57.75" customHeight="1">
      <c r="B48" s="14"/>
      <c r="C48" s="1141" t="s">
        <v>4</v>
      </c>
      <c r="D48" s="1141"/>
      <c r="E48" s="1142"/>
      <c r="F48" s="15">
        <v>2.92</v>
      </c>
      <c r="G48" s="16">
        <v>0.82</v>
      </c>
      <c r="H48" s="16">
        <v>1.22</v>
      </c>
      <c r="I48" s="16">
        <v>1.9</v>
      </c>
      <c r="J48" s="17">
        <v>2.02</v>
      </c>
    </row>
    <row r="49" spans="2:10" ht="57.75" customHeight="1" thickBot="1">
      <c r="B49" s="18"/>
      <c r="C49" s="1143" t="s">
        <v>5</v>
      </c>
      <c r="D49" s="1143"/>
      <c r="E49" s="1144"/>
      <c r="F49" s="19">
        <v>11.11</v>
      </c>
      <c r="G49" s="20" t="s">
        <v>526</v>
      </c>
      <c r="H49" s="20" t="s">
        <v>527</v>
      </c>
      <c r="I49" s="20">
        <v>2.2400000000000002</v>
      </c>
      <c r="J49" s="21">
        <v>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528</v>
      </c>
      <c r="D34" s="1151"/>
      <c r="E34" s="1152"/>
      <c r="F34" s="32" t="s">
        <v>529</v>
      </c>
      <c r="G34" s="33" t="s">
        <v>530</v>
      </c>
      <c r="H34" s="33" t="s">
        <v>531</v>
      </c>
      <c r="I34" s="33" t="s">
        <v>532</v>
      </c>
      <c r="J34" s="34" t="s">
        <v>533</v>
      </c>
      <c r="K34" s="22"/>
      <c r="L34" s="22"/>
      <c r="M34" s="22"/>
      <c r="N34" s="22"/>
      <c r="O34" s="22"/>
      <c r="P34" s="22"/>
    </row>
    <row r="35" spans="1:16" ht="39" customHeight="1">
      <c r="A35" s="22"/>
      <c r="B35" s="35"/>
      <c r="C35" s="1145" t="s">
        <v>534</v>
      </c>
      <c r="D35" s="1146"/>
      <c r="E35" s="1147"/>
      <c r="F35" s="36">
        <v>1.8</v>
      </c>
      <c r="G35" s="37">
        <v>1.99</v>
      </c>
      <c r="H35" s="37">
        <v>2.39</v>
      </c>
      <c r="I35" s="37">
        <v>2.48</v>
      </c>
      <c r="J35" s="38">
        <v>3.52</v>
      </c>
      <c r="K35" s="22"/>
      <c r="L35" s="22"/>
      <c r="M35" s="22"/>
      <c r="N35" s="22"/>
      <c r="O35" s="22"/>
      <c r="P35" s="22"/>
    </row>
    <row r="36" spans="1:16" ht="39" customHeight="1">
      <c r="A36" s="22"/>
      <c r="B36" s="35"/>
      <c r="C36" s="1145" t="s">
        <v>535</v>
      </c>
      <c r="D36" s="1146"/>
      <c r="E36" s="1147"/>
      <c r="F36" s="36">
        <v>1.66</v>
      </c>
      <c r="G36" s="37">
        <v>2.23</v>
      </c>
      <c r="H36" s="37">
        <v>3.54</v>
      </c>
      <c r="I36" s="37">
        <v>4.67</v>
      </c>
      <c r="J36" s="38">
        <v>3.44</v>
      </c>
      <c r="K36" s="22"/>
      <c r="L36" s="22"/>
      <c r="M36" s="22"/>
      <c r="N36" s="22"/>
      <c r="O36" s="22"/>
      <c r="P36" s="22"/>
    </row>
    <row r="37" spans="1:16" ht="39" customHeight="1">
      <c r="A37" s="22"/>
      <c r="B37" s="35"/>
      <c r="C37" s="1145" t="s">
        <v>536</v>
      </c>
      <c r="D37" s="1146"/>
      <c r="E37" s="1147"/>
      <c r="F37" s="36">
        <v>2.5099999999999998</v>
      </c>
      <c r="G37" s="37">
        <v>2.57</v>
      </c>
      <c r="H37" s="37">
        <v>2.71</v>
      </c>
      <c r="I37" s="37">
        <v>2.7</v>
      </c>
      <c r="J37" s="38">
        <v>2.9</v>
      </c>
      <c r="K37" s="22"/>
      <c r="L37" s="22"/>
      <c r="M37" s="22"/>
      <c r="N37" s="22"/>
      <c r="O37" s="22"/>
      <c r="P37" s="22"/>
    </row>
    <row r="38" spans="1:16" ht="39" customHeight="1">
      <c r="A38" s="22"/>
      <c r="B38" s="35"/>
      <c r="C38" s="1145" t="s">
        <v>537</v>
      </c>
      <c r="D38" s="1146"/>
      <c r="E38" s="1147"/>
      <c r="F38" s="36">
        <v>2.92</v>
      </c>
      <c r="G38" s="37">
        <v>0.82</v>
      </c>
      <c r="H38" s="37">
        <v>1.2</v>
      </c>
      <c r="I38" s="37">
        <v>1.89</v>
      </c>
      <c r="J38" s="38">
        <v>2.0099999999999998</v>
      </c>
      <c r="K38" s="22"/>
      <c r="L38" s="22"/>
      <c r="M38" s="22"/>
      <c r="N38" s="22"/>
      <c r="O38" s="22"/>
      <c r="P38" s="22"/>
    </row>
    <row r="39" spans="1:16" ht="39" customHeight="1">
      <c r="A39" s="22"/>
      <c r="B39" s="35"/>
      <c r="C39" s="1145" t="s">
        <v>538</v>
      </c>
      <c r="D39" s="1146"/>
      <c r="E39" s="1147"/>
      <c r="F39" s="36">
        <v>1.26</v>
      </c>
      <c r="G39" s="37">
        <v>1.4</v>
      </c>
      <c r="H39" s="37">
        <v>1.53</v>
      </c>
      <c r="I39" s="37">
        <v>1.49</v>
      </c>
      <c r="J39" s="38">
        <v>1.69</v>
      </c>
      <c r="K39" s="22"/>
      <c r="L39" s="22"/>
      <c r="M39" s="22"/>
      <c r="N39" s="22"/>
      <c r="O39" s="22"/>
      <c r="P39" s="22"/>
    </row>
    <row r="40" spans="1:16" ht="39" customHeight="1">
      <c r="A40" s="22"/>
      <c r="B40" s="35"/>
      <c r="C40" s="1145" t="s">
        <v>539</v>
      </c>
      <c r="D40" s="1146"/>
      <c r="E40" s="1147"/>
      <c r="F40" s="36">
        <v>0.18</v>
      </c>
      <c r="G40" s="37">
        <v>0.7</v>
      </c>
      <c r="H40" s="37">
        <v>0.97</v>
      </c>
      <c r="I40" s="37">
        <v>1.1200000000000001</v>
      </c>
      <c r="J40" s="38">
        <v>1.26</v>
      </c>
      <c r="K40" s="22"/>
      <c r="L40" s="22"/>
      <c r="M40" s="22"/>
      <c r="N40" s="22"/>
      <c r="O40" s="22"/>
      <c r="P40" s="22"/>
    </row>
    <row r="41" spans="1:16" ht="39" customHeight="1">
      <c r="A41" s="22"/>
      <c r="B41" s="35"/>
      <c r="C41" s="1145" t="s">
        <v>540</v>
      </c>
      <c r="D41" s="1146"/>
      <c r="E41" s="1147"/>
      <c r="F41" s="36" t="s">
        <v>541</v>
      </c>
      <c r="G41" s="37" t="s">
        <v>542</v>
      </c>
      <c r="H41" s="37">
        <v>0.33</v>
      </c>
      <c r="I41" s="37">
        <v>0.82</v>
      </c>
      <c r="J41" s="38">
        <v>1.21</v>
      </c>
      <c r="K41" s="22"/>
      <c r="L41" s="22"/>
      <c r="M41" s="22"/>
      <c r="N41" s="22"/>
      <c r="O41" s="22"/>
      <c r="P41" s="22"/>
    </row>
    <row r="42" spans="1:16" ht="39" customHeight="1">
      <c r="A42" s="22"/>
      <c r="B42" s="39"/>
      <c r="C42" s="1145" t="s">
        <v>543</v>
      </c>
      <c r="D42" s="1146"/>
      <c r="E42" s="1147"/>
      <c r="F42" s="36" t="s">
        <v>544</v>
      </c>
      <c r="G42" s="37" t="s">
        <v>483</v>
      </c>
      <c r="H42" s="37" t="s">
        <v>483</v>
      </c>
      <c r="I42" s="37" t="s">
        <v>483</v>
      </c>
      <c r="J42" s="38" t="s">
        <v>483</v>
      </c>
      <c r="K42" s="22"/>
      <c r="L42" s="22"/>
      <c r="M42" s="22"/>
      <c r="N42" s="22"/>
      <c r="O42" s="22"/>
      <c r="P42" s="22"/>
    </row>
    <row r="43" spans="1:16" ht="39" customHeight="1" thickBot="1">
      <c r="A43" s="22"/>
      <c r="B43" s="40"/>
      <c r="C43" s="1148" t="s">
        <v>545</v>
      </c>
      <c r="D43" s="1149"/>
      <c r="E43" s="1150"/>
      <c r="F43" s="41">
        <v>3.52</v>
      </c>
      <c r="G43" s="42">
        <v>0.53</v>
      </c>
      <c r="H43" s="42">
        <v>0.6</v>
      </c>
      <c r="I43" s="42">
        <v>2.2400000000000002</v>
      </c>
      <c r="J43" s="43">
        <v>1.41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6430</v>
      </c>
      <c r="L45" s="60">
        <v>6263</v>
      </c>
      <c r="M45" s="60">
        <v>7922</v>
      </c>
      <c r="N45" s="60">
        <v>7036</v>
      </c>
      <c r="O45" s="61">
        <v>8825</v>
      </c>
      <c r="P45" s="48"/>
      <c r="Q45" s="48"/>
      <c r="R45" s="48"/>
      <c r="S45" s="48"/>
      <c r="T45" s="48"/>
      <c r="U45" s="48"/>
    </row>
    <row r="46" spans="1:21" ht="30.75" customHeight="1">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c r="A47" s="48"/>
      <c r="B47" s="1163"/>
      <c r="C47" s="1164"/>
      <c r="D47" s="62"/>
      <c r="E47" s="1155" t="s">
        <v>14</v>
      </c>
      <c r="F47" s="1155"/>
      <c r="G47" s="1155"/>
      <c r="H47" s="1155"/>
      <c r="I47" s="1155"/>
      <c r="J47" s="1156"/>
      <c r="K47" s="63">
        <v>50</v>
      </c>
      <c r="L47" s="64">
        <v>33</v>
      </c>
      <c r="M47" s="64">
        <v>17</v>
      </c>
      <c r="N47" s="64" t="s">
        <v>483</v>
      </c>
      <c r="O47" s="65" t="s">
        <v>483</v>
      </c>
      <c r="P47" s="48"/>
      <c r="Q47" s="48"/>
      <c r="R47" s="48"/>
      <c r="S47" s="48"/>
      <c r="T47" s="48"/>
      <c r="U47" s="48"/>
    </row>
    <row r="48" spans="1:21" ht="30.75" customHeight="1">
      <c r="A48" s="48"/>
      <c r="B48" s="1163"/>
      <c r="C48" s="1164"/>
      <c r="D48" s="62"/>
      <c r="E48" s="1155" t="s">
        <v>15</v>
      </c>
      <c r="F48" s="1155"/>
      <c r="G48" s="1155"/>
      <c r="H48" s="1155"/>
      <c r="I48" s="1155"/>
      <c r="J48" s="1156"/>
      <c r="K48" s="63">
        <v>3028</v>
      </c>
      <c r="L48" s="64">
        <v>3024</v>
      </c>
      <c r="M48" s="64">
        <v>2601</v>
      </c>
      <c r="N48" s="64">
        <v>2428</v>
      </c>
      <c r="O48" s="65">
        <v>2436</v>
      </c>
      <c r="P48" s="48"/>
      <c r="Q48" s="48"/>
      <c r="R48" s="48"/>
      <c r="S48" s="48"/>
      <c r="T48" s="48"/>
      <c r="U48" s="48"/>
    </row>
    <row r="49" spans="1:21" ht="30.75" customHeight="1">
      <c r="A49" s="48"/>
      <c r="B49" s="1163"/>
      <c r="C49" s="1164"/>
      <c r="D49" s="62"/>
      <c r="E49" s="1155" t="s">
        <v>16</v>
      </c>
      <c r="F49" s="1155"/>
      <c r="G49" s="1155"/>
      <c r="H49" s="1155"/>
      <c r="I49" s="1155"/>
      <c r="J49" s="1156"/>
      <c r="K49" s="63">
        <v>227</v>
      </c>
      <c r="L49" s="64">
        <v>212</v>
      </c>
      <c r="M49" s="64">
        <v>131</v>
      </c>
      <c r="N49" s="64">
        <v>43</v>
      </c>
      <c r="O49" s="65">
        <v>60</v>
      </c>
      <c r="P49" s="48"/>
      <c r="Q49" s="48"/>
      <c r="R49" s="48"/>
      <c r="S49" s="48"/>
      <c r="T49" s="48"/>
      <c r="U49" s="48"/>
    </row>
    <row r="50" spans="1:21" ht="30.75" customHeight="1">
      <c r="A50" s="48"/>
      <c r="B50" s="1163"/>
      <c r="C50" s="1164"/>
      <c r="D50" s="62"/>
      <c r="E50" s="1155" t="s">
        <v>17</v>
      </c>
      <c r="F50" s="1155"/>
      <c r="G50" s="1155"/>
      <c r="H50" s="1155"/>
      <c r="I50" s="1155"/>
      <c r="J50" s="1156"/>
      <c r="K50" s="63">
        <v>73</v>
      </c>
      <c r="L50" s="64">
        <v>46</v>
      </c>
      <c r="M50" s="64">
        <v>44</v>
      </c>
      <c r="N50" s="64">
        <v>42</v>
      </c>
      <c r="O50" s="65">
        <v>27</v>
      </c>
      <c r="P50" s="48"/>
      <c r="Q50" s="48"/>
      <c r="R50" s="48"/>
      <c r="S50" s="48"/>
      <c r="T50" s="48"/>
      <c r="U50" s="48"/>
    </row>
    <row r="51" spans="1:21" ht="30.75" customHeight="1">
      <c r="A51" s="48"/>
      <c r="B51" s="1165"/>
      <c r="C51" s="1166"/>
      <c r="D51" s="66"/>
      <c r="E51" s="1155" t="s">
        <v>18</v>
      </c>
      <c r="F51" s="1155"/>
      <c r="G51" s="1155"/>
      <c r="H51" s="1155"/>
      <c r="I51" s="1155"/>
      <c r="J51" s="1156"/>
      <c r="K51" s="63" t="s">
        <v>483</v>
      </c>
      <c r="L51" s="64" t="s">
        <v>483</v>
      </c>
      <c r="M51" s="64" t="s">
        <v>483</v>
      </c>
      <c r="N51" s="64" t="s">
        <v>483</v>
      </c>
      <c r="O51" s="65" t="s">
        <v>483</v>
      </c>
      <c r="P51" s="48"/>
      <c r="Q51" s="48"/>
      <c r="R51" s="48"/>
      <c r="S51" s="48"/>
      <c r="T51" s="48"/>
      <c r="U51" s="48"/>
    </row>
    <row r="52" spans="1:21" ht="30.75" customHeight="1">
      <c r="A52" s="48"/>
      <c r="B52" s="1153" t="s">
        <v>19</v>
      </c>
      <c r="C52" s="1154"/>
      <c r="D52" s="66"/>
      <c r="E52" s="1155" t="s">
        <v>20</v>
      </c>
      <c r="F52" s="1155"/>
      <c r="G52" s="1155"/>
      <c r="H52" s="1155"/>
      <c r="I52" s="1155"/>
      <c r="J52" s="1156"/>
      <c r="K52" s="63">
        <v>7432</v>
      </c>
      <c r="L52" s="64">
        <v>7255</v>
      </c>
      <c r="M52" s="64">
        <v>7225</v>
      </c>
      <c r="N52" s="64">
        <v>7311</v>
      </c>
      <c r="O52" s="65">
        <v>7692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2376</v>
      </c>
      <c r="L53" s="69">
        <v>2323</v>
      </c>
      <c r="M53" s="69">
        <v>3490</v>
      </c>
      <c r="N53" s="69">
        <v>2238</v>
      </c>
      <c r="O53" s="70">
        <v>3656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2016-04-21T08:05:43Z</cp:lastPrinted>
  <dcterms:created xsi:type="dcterms:W3CDTF">2016-02-15T01:47:32Z</dcterms:created>
  <dcterms:modified xsi:type="dcterms:W3CDTF">2016-05-30T05:50:11Z</dcterms:modified>
</cp:coreProperties>
</file>