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資産統括局\財務部財政課\20 決算\75照会（決算調製に係る資料入れ、財政状況資料集）\02　財政状況資料集\R6決算（R7作成）★\02_回答\"/>
    </mc:Choice>
  </mc:AlternateContent>
  <xr:revisionPtr revIDLastSave="0" documentId="13_ncr:1_{57472E81-ED55-458B-A895-360F7F4291AC}" xr6:coauthVersionLast="47" xr6:coauthVersionMax="47" xr10:uidLastSave="{00000000-0000-0000-0000-000000000000}"/>
  <bookViews>
    <workbookView xWindow="20370" yWindow="-120" windowWidth="29040" windowHeight="15720" tabRatio="857"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 sheetId="19"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U37" i="10"/>
  <c r="BW36" i="10"/>
  <c r="BE36" i="10"/>
  <c r="BE35" i="10"/>
  <c r="CO34" i="10"/>
  <c r="CO35" i="10" s="1"/>
  <c r="CO36" i="10" s="1"/>
  <c r="CO37" i="10" s="1"/>
  <c r="CO38" i="10" s="1"/>
  <c r="CO39" i="10" s="1"/>
  <c r="CO40" i="10" s="1"/>
  <c r="CO41" i="10" s="1"/>
  <c r="CO42" i="10" s="1"/>
  <c r="CO43" i="10" s="1"/>
  <c r="BW34" i="10"/>
  <c r="BW35" i="10" s="1"/>
  <c r="C34" i="10"/>
  <c r="C35" i="10" s="1"/>
  <c r="C36" i="10" s="1"/>
  <c r="C37" i="10" s="1"/>
  <c r="C38" i="10" s="1"/>
  <c r="U34" i="10" l="1"/>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<sst xmlns="http://schemas.openxmlformats.org/spreadsheetml/2006/main" count="1078" uniqueCount="575">
  <si>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</si>
  <si>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</si>
  <si>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</si>
  <si>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</si>
  <si>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</si>
  <si>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</si>
  <si>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</si>
  <si>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</si>
  <si>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</si>
  <si>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</si>
  <si>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</si>
  <si>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</si>
  <si>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</si>
  <si>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</si>
  <si>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</si>
  <si>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</si>
  <si>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</si>
  <si>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</si>
  <si>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</si>
  <si>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</si>
  <si>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</si>
  <si>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</si>
  <si>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</si>
  <si>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</si>
  <si>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</si>
  <si>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</si>
  <si>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</si>
  <si>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</si>
  <si>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</si>
  <si>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</si>
  <si>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</si>
  <si>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</si>
  <si>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</si>
  <si>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</si>
  <si>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</si>
  <si>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</si>
  <si>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</si>
  <si>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</si>
  <si>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</si>
  <si>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</si>
  <si>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</si>
  <si>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</si>
  <si>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</si>
  <si>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</si>
  <si>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</si>
  <si>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</si>
  <si>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</si>
  <si>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</si>
  <si>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</si>
  <si>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</si>
  <si>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</si>
  <si>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</si>
  <si>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</si>
  <si>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</si>
  <si>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</si>
  <si>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</si>
  <si>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</si>
  <si>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</si>
  <si>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</si>
  <si>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</si>
  <si>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</si>
  <si>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</si>
  <si>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</si>
  <si>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</si>
  <si>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</si>
  <si>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</si>
  <si>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</si>
  <si>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</si>
  <si>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</si>
  <si>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</si>
  <si>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</si>
  <si>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</si>
  <si>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</si>
  <si>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</si>
  <si>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</si>
  <si>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</si>
  <si>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</si>
  <si>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</si>
  <si>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</si>
  <si>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</si>
  <si>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</si>
  <si>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</si>
  <si>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</si>
  <si>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</si>
  <si>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</si>
  <si>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</si>
  <si>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</si>
  <si>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</si>
  <si>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</si>
  <si>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</si>
  <si>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</si>
  <si>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</si>
  <si>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</si>
  <si>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</si>
  <si>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</si>
  <si>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</si>
  <si>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</si>
  <si>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</si>
  <si>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</si>
  <si>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</si>
  <si>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</si>
  <si>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</si>
  <si>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</si>
  <si>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</si>
  <si>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</si>
  <si>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</si>
  <si>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</si>
  <si>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</si>
  <si>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</si>
  <si>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</si>
  <si>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</si>
  <si>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</si>
  <si>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</si>
  <si>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</si>
  <si>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</si>
  <si>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</si>
  <si>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</si>
  <si>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</si>
  <si>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</si>
  <si>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</si>
  <si>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</si>
  <si>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</si>
  <si>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</si>
  <si>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</si>
  <si>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</si>
  <si>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</si>
  <si>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</si>
  <si>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</si>
  <si>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</si>
  <si>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</si>
  <si>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</si>
  <si>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</si>
  <si>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</si>
  <si>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</si>
  <si>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</si>
  <si>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</si>
  <si>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</si>
  <si>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</si>
  <si>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</si>
  <si>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</si>
  <si>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</si>
  <si>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</si>
  <si>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</si>
  <si>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</si>
  <si>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</si>
  <si>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</si>
  <si>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</si>
  <si>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</si>
  <si>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</si>
  <si>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</si>
  <si>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</si>
  <si>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</si>
  <si>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</si>
  <si>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</si>
  <si>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</si>
  <si>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</si>
  <si>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</si>
  <si>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</si>
  <si>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</si>
  <si>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</si>
  <si>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</si>
  <si>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</si>
  <si>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</si>
  <si>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</si>
  <si>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</si>
  <si>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</si>
  <si>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</si>
  <si>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</si>
  <si>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</si>
  <si>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</si>
  <si>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</si>
  <si>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</si>
  <si>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</si>
  <si>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</si>
  <si>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</si>
  <si>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</si>
  <si>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</si>
  <si>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</si>
  <si>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</si>
  <si>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</si>
  <si>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</si>
  <si>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</si>
  <si>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</si>
  <si>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</si>
  <si>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</si>
  <si>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</si>
  <si>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</si>
  <si>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</si>
  <si>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</si>
  <si>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</si>
  <si>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</si>
  <si>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</si>
  <si>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</si>
  <si>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</si>
  <si>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</si>
  <si>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</si>
  <si>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</si>
  <si>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</si>
  <si>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</si>
  <si>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</si>
  <si>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</si>
  <si>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</si>
  <si>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</si>
  <si>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兵庫県尼崎市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</si>
  <si>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</si>
  <si>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</si>
  <si>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</si>
  <si>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</si>
  <si>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</si>
  <si>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</si>
  <si>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</si>
  <si>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</si>
  <si>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</si>
  <si>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</si>
  <si>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</si>
  <si>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</si>
  <si>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</si>
  <si>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</si>
  <si>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</si>
  <si>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</si>
  <si>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</si>
  <si>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</si>
  <si>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</si>
  <si>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</si>
  <si>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</si>
  <si>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</si>
  <si>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</si>
  <si>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</si>
  <si>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</si>
  <si>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</si>
  <si>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</si>
  <si>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</si>
  <si>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</si>
  <si>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</si>
  <si>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</si>
  <si>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</si>
  <si>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</si>
  <si>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</si>
  <si>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</si>
  <si>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</si>
  <si>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</si>
  <si>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</si>
  <si>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</si>
  <si>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</si>
  <si>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</si>
  <si>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</si>
  <si>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</si>
  <si>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</si>
  <si>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</si>
  <si>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</si>
  <si>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</si>
  <si>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</si>
  <si>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</si>
  <si>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</si>
  <si>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</si>
  <si>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</si>
  <si>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</si>
  <si>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</si>
  <si>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</si>
  <si>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</si>
  <si>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</si>
  <si>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</si>
  <si>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</si>
  <si>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</si>
  <si>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</si>
  <si>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</si>
  <si>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</si>
  <si>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</si>
  <si>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</si>
  <si>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</si>
  <si>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</si>
  <si>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</si>
  <si>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</si>
  <si>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</si>
  <si>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</si>
  <si>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</si>
  <si>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</si>
  <si>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</si>
  <si>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</si>
  <si>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</si>
  <si>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</si>
  <si>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</si>
  <si>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</si>
  <si>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</si>
  <si>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</si>
  <si>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</si>
  <si>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</si>
  <si>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</si>
  <si>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</si>
  <si>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</si>
  <si>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</si>
  <si>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</si>
  <si>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</si>
  <si>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</si>
  <si>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</si>
  <si>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</si>
  <si>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</si>
  <si>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</si>
  <si>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</si>
  <si>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</si>
  <si>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</si>
  <si>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</si>
  <si>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</si>
  <si>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</si>
  <si>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</si>
  <si>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</si>
  <si>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</si>
  <si>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</si>
  <si>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</si>
  <si>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</si>
  <si>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</si>
  <si>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</si>
  <si>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</si>
  <si>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</si>
  <si>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</si>
  <si>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</si>
  <si>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</si>
  <si>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</si>
  <si>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</si>
  <si>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</si>
  <si>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</si>
  <si>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</si>
  <si>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</si>
  <si>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</si>
  <si>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</si>
  <si>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</si>
  <si>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</si>
  <si>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</si>
  <si>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</si>
  <si>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</si>
  <si>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</si>
  <si>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</si>
  <si>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</si>
  <si>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</si>
  <si>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</si>
  <si>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</si>
  <si>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</si>
  <si>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</si>
  <si>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</si>
  <si>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</si>
  <si>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</si>
  <si>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</si>
  <si>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</si>
  <si>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</si>
  <si>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</si>
  <si>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</si>
  <si>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</si>
  <si>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</si>
  <si>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</si>
  <si>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</si>
  <si>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</si>
  <si>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</si>
  <si>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</si>
  <si>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</si>
  <si>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兵庫県尼崎市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</si>
  <si>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</si>
  <si>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</si>
  <si>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</si>
  <si>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</si>
  <si>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</si>
  <si>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</si>
  <si>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</si>
  <si>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</si>
  <si>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</si>
  <si>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</si>
  <si>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</si>
  <si>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</si>
  <si>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</si>
  <si>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</si>
  <si>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</si>
  <si>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</si>
  <si>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</si>
  <si>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</si>
  <si>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</si>
  <si>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</si>
  <si>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</si>
  <si>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</si>
  <si>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</si>
  <si>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母子及び寡婦福祉資金貸付事業費会計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</si>
  <si>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</si>
  <si>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</si>
  <si>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</si>
  <si>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</si>
  <si>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</si>
  <si>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</si>
  <si>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</si>
  <si>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</si>
  <si>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</si>
  <si>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</si>
  <si>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</si>
  <si>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</si>
  <si>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</si>
  <si>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</si>
  <si>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</si>
  <si>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</si>
  <si>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水道事業会計</t>
    <phoneticPr fontId="5"/>
  </si>
  <si>
    <t>法適用企業</t>
    <phoneticPr fontId="5"/>
  </si>
  <si>
    <t>工業用水道事業会計</t>
    <phoneticPr fontId="5"/>
  </si>
  <si>
    <t>下水道事業会計</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</si>
  <si>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</si>
  <si>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</si>
  <si>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</si>
  <si>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</si>
  <si>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</si>
  <si>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</si>
  <si>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</si>
  <si>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</si>
  <si>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</si>
  <si>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</si>
  <si>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</si>
  <si>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</si>
  <si>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</si>
  <si>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</si>
  <si>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</si>
  <si>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</si>
  <si>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</si>
  <si>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</si>
  <si>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</si>
  <si>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</si>
  <si>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</si>
  <si>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</si>
  <si>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</si>
  <si>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</si>
  <si>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</si>
  <si>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</si>
  <si>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</si>
  <si>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</si>
  <si>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</si>
  <si>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</si>
  <si>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</si>
  <si>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</si>
  <si>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</si>
  <si>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</si>
  <si>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</si>
  <si>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</si>
  <si>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</si>
  <si>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</si>
  <si>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</si>
  <si>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</si>
  <si>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</si>
  <si>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</si>
  <si>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</si>
  <si>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</si>
  <si>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</si>
  <si>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</si>
  <si>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</si>
  <si>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</si>
  <si>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</si>
  <si>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</si>
  <si>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</si>
  <si>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</si>
  <si>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</si>
  <si>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</si>
  <si>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</si>
  <si>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</si>
  <si>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</si>
  <si>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</si>
  <si>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</si>
  <si>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</si>
  <si>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</si>
  <si>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</si>
  <si>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</si>
  <si>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</si>
  <si>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</si>
  <si>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</si>
  <si>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</si>
  <si>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</si>
  <si>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</si>
  <si>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</si>
  <si>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</si>
  <si>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</si>
  <si>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</si>
  <si>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</si>
  <si>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</si>
  <si>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</si>
  <si>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</si>
  <si>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</si>
  <si>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</si>
  <si>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</si>
  <si>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</si>
  <si>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</si>
  <si>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</si>
  <si>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</si>
  <si>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</si>
  <si>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</si>
  <si>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</si>
  <si>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</si>
  <si>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</si>
  <si>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</si>
  <si>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</si>
  <si>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</si>
  <si>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</si>
  <si>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</si>
  <si>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</si>
  <si>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</si>
  <si>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</si>
  <si>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</si>
  <si>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</si>
  <si>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</si>
  <si>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</si>
  <si>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</si>
  <si>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</si>
  <si>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</si>
  <si>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</si>
  <si>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</si>
  <si>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</si>
  <si>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</si>
  <si>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</si>
  <si>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</si>
  <si>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</si>
  <si>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</si>
  <si>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</si>
  <si>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</si>
  <si>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</si>
  <si>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</si>
  <si>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</si>
  <si>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</si>
  <si>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</si>
  <si>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</si>
  <si>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</si>
  <si>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</si>
  <si>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</si>
  <si>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</si>
  <si>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</si>
  <si>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</si>
  <si>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</si>
  <si>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</si>
  <si>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</si>
  <si>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</si>
  <si>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</si>
  <si>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</si>
  <si>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</si>
  <si>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</si>
  <si>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</si>
  <si>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</si>
  <si>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</si>
  <si>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</si>
  <si>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</si>
  <si>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モーターボート競走事業会計</t>
  </si>
  <si>
    <t>工業用水道事業会計</t>
  </si>
  <si>
    <t>水道事業会計</t>
  </si>
  <si>
    <t>一般会計</t>
  </si>
  <si>
    <t>介護保険事業費会計</t>
  </si>
  <si>
    <t>後期高齢者医療事業費会計</t>
  </si>
  <si>
    <t>地方卸売市場事業費会計</t>
  </si>
  <si>
    <t>その他会計（赤字）</t>
  </si>
  <si>
    <t>その他会計（黒字）</t>
  </si>
  <si>
    <t>R02</t>
    <phoneticPr fontId="5"/>
  </si>
  <si>
    <t>R03</t>
    <phoneticPr fontId="5"/>
  </si>
  <si>
    <t>R04</t>
    <phoneticPr fontId="5"/>
  </si>
  <si>
    <t>R05</t>
    <phoneticPr fontId="5"/>
  </si>
  <si>
    <t>R06</t>
    <phoneticPr fontId="5"/>
  </si>
  <si>
    <t>-</t>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</si>
  <si>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</si>
  <si>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</si>
  <si>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阪神水道企業団</t>
    <rPh sb="0" eb="2">
      <t>ハンシン</t>
    </rPh>
    <rPh sb="2" eb="4">
      <t>スイドウ</t>
    </rPh>
    <rPh sb="4" eb="7">
      <t>キギョウダン</t>
    </rPh>
    <phoneticPr fontId="2"/>
  </si>
  <si>
    <t>兵庫県競馬組合</t>
    <rPh sb="0" eb="3">
      <t>ヒョウゴケン</t>
    </rPh>
    <rPh sb="3" eb="5">
      <t>ケイバ</t>
    </rPh>
    <rPh sb="5" eb="7">
      <t>クミアイ</t>
    </rPh>
    <phoneticPr fontId="2"/>
  </si>
  <si>
    <t>尼崎環境財団</t>
    <rPh sb="0" eb="2">
      <t>アマガサキ</t>
    </rPh>
    <rPh sb="2" eb="4">
      <t>カンキョウ</t>
    </rPh>
    <rPh sb="4" eb="6">
      <t>ザイダン</t>
    </rPh>
    <phoneticPr fontId="2"/>
  </si>
  <si>
    <t>尼崎市文化振興財団</t>
    <rPh sb="0" eb="2">
      <t>アマガサキ</t>
    </rPh>
    <rPh sb="2" eb="3">
      <t>シ</t>
    </rPh>
    <rPh sb="3" eb="5">
      <t>ブンカ</t>
    </rPh>
    <rPh sb="5" eb="7">
      <t>シンコウ</t>
    </rPh>
    <rPh sb="7" eb="9">
      <t>ザイダン</t>
    </rPh>
    <phoneticPr fontId="2"/>
  </si>
  <si>
    <t>尼崎市スポーツ振興事業団</t>
    <rPh sb="0" eb="3">
      <t>アマガサキシ</t>
    </rPh>
    <rPh sb="7" eb="9">
      <t>シンコウ</t>
    </rPh>
    <rPh sb="9" eb="12">
      <t>ジギョウダン</t>
    </rPh>
    <phoneticPr fontId="2"/>
  </si>
  <si>
    <t>尼崎緑化公園協会</t>
    <rPh sb="0" eb="2">
      <t>アマガサキ</t>
    </rPh>
    <rPh sb="2" eb="4">
      <t>リョクカ</t>
    </rPh>
    <rPh sb="4" eb="6">
      <t>コウエン</t>
    </rPh>
    <rPh sb="6" eb="8">
      <t>キョウカイ</t>
    </rPh>
    <phoneticPr fontId="2"/>
  </si>
  <si>
    <t>尼崎交通事業振興</t>
    <rPh sb="0" eb="2">
      <t>アマガサキ</t>
    </rPh>
    <rPh sb="2" eb="4">
      <t>コウツウ</t>
    </rPh>
    <rPh sb="4" eb="6">
      <t>ジギョウ</t>
    </rPh>
    <rPh sb="6" eb="8">
      <t>シンコウ</t>
    </rPh>
    <phoneticPr fontId="2"/>
  </si>
  <si>
    <t>エーリック</t>
    <phoneticPr fontId="2"/>
  </si>
  <si>
    <t>尼崎地域産業活性化機構</t>
    <rPh sb="0" eb="2">
      <t>アマガサキ</t>
    </rPh>
    <rPh sb="2" eb="4">
      <t>チイキ</t>
    </rPh>
    <rPh sb="4" eb="6">
      <t>サンギョウ</t>
    </rPh>
    <rPh sb="6" eb="9">
      <t>カッセイカ</t>
    </rPh>
    <rPh sb="9" eb="11">
      <t>キコウ</t>
    </rPh>
    <phoneticPr fontId="2"/>
  </si>
  <si>
    <t>近畿高エネルギー加工技術研究所</t>
    <rPh sb="0" eb="2">
      <t>キンキ</t>
    </rPh>
    <rPh sb="2" eb="3">
      <t>タカ</t>
    </rPh>
    <rPh sb="8" eb="10">
      <t>カコウ</t>
    </rPh>
    <rPh sb="10" eb="12">
      <t>ギジュツ</t>
    </rPh>
    <rPh sb="12" eb="15">
      <t>ケンキュウジョ</t>
    </rPh>
    <phoneticPr fontId="2"/>
  </si>
  <si>
    <t>あまがさき観光局</t>
    <rPh sb="5" eb="8">
      <t>カンコウキョク</t>
    </rPh>
    <phoneticPr fontId="2"/>
  </si>
  <si>
    <t>尼崎市シルバー人材センター</t>
    <rPh sb="0" eb="3">
      <t>アマガサキシ</t>
    </rPh>
    <rPh sb="7" eb="9">
      <t>ジンザイ</t>
    </rPh>
    <phoneticPr fontId="2"/>
  </si>
  <si>
    <t>尼崎人権啓発協会</t>
    <rPh sb="0" eb="2">
      <t>アマガサキ</t>
    </rPh>
    <rPh sb="2" eb="4">
      <t>ジンケン</t>
    </rPh>
    <rPh sb="4" eb="6">
      <t>ケイハツ</t>
    </rPh>
    <rPh sb="6" eb="8">
      <t>キョウカイ</t>
    </rPh>
    <phoneticPr fontId="2"/>
  </si>
  <si>
    <t>尼崎健康医療財団</t>
    <rPh sb="0" eb="2">
      <t>アマガサキ</t>
    </rPh>
    <rPh sb="2" eb="4">
      <t>ケンコウ</t>
    </rPh>
    <rPh sb="4" eb="6">
      <t>イリョウ</t>
    </rPh>
    <rPh sb="6" eb="8">
      <t>ザイダン</t>
    </rPh>
    <phoneticPr fontId="2"/>
  </si>
  <si>
    <t>－</t>
    <phoneticPr fontId="2"/>
  </si>
  <si>
    <t>公共施設整備保全基金</t>
    <rPh sb="0" eb="4">
      <t>コウキョウシセツ</t>
    </rPh>
    <rPh sb="4" eb="6">
      <t>セイビ</t>
    </rPh>
    <rPh sb="6" eb="8">
      <t>ホゼン</t>
    </rPh>
    <rPh sb="8" eb="10">
      <t>キキン</t>
    </rPh>
    <phoneticPr fontId="5"/>
  </si>
  <si>
    <t>新本庁舎建設基金</t>
    <rPh sb="0" eb="4">
      <t>シンホンチョウシャ</t>
    </rPh>
    <rPh sb="4" eb="6">
      <t>ケンセツ</t>
    </rPh>
    <rPh sb="6" eb="8">
      <t>キキン</t>
    </rPh>
    <phoneticPr fontId="5"/>
  </si>
  <si>
    <t>市民福祉振興基金</t>
    <rPh sb="0" eb="4">
      <t>シミンフクシ</t>
    </rPh>
    <rPh sb="4" eb="8">
      <t>シンコウキキン</t>
    </rPh>
    <phoneticPr fontId="5"/>
  </si>
  <si>
    <t>一般廃棄物処理施設整備等基金</t>
    <rPh sb="0" eb="2">
      <t>イッパン</t>
    </rPh>
    <rPh sb="2" eb="5">
      <t>ハイキブツ</t>
    </rPh>
    <rPh sb="5" eb="7">
      <t>ショリ</t>
    </rPh>
    <rPh sb="7" eb="9">
      <t>シセツ</t>
    </rPh>
    <rPh sb="9" eb="11">
      <t>セイビ</t>
    </rPh>
    <rPh sb="11" eb="12">
      <t>ナド</t>
    </rPh>
    <rPh sb="12" eb="14">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</si>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</sst>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986-48D5-B4C9-476EAAE6F7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43385</c:v>
                </c:pt>
                <c:pt idx="1">
                  <c:v>36378</c:v>
                </c:pt>
                <c:pt idx="2">
                  <c:v>28814</c:v>
                </c:pt>
                <c:pt idx="3">
                  <c:v>27204</c:v>
                </c:pt>
                <c:pt idx="4">
                  <c:v>43814</c:v>
                </c:pt>
              </c:numCache>
            </c:numRef>
          </c:val>
          <c:smooth val="0"/>
          <c:extLst>
            <c:ext xmlns:c16="http://schemas.microsoft.com/office/drawing/2014/chart" uri="{C3380CC4-5D6E-409C-BE32-E72D297353CC}">
              <c16:uniqueId val="{00000001-1986-48D5-B4C9-476EAAE6F7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0.45</c:v>
                </c:pt>
                <c:pt idx="1">
                  <c:v>2.66</c:v>
                </c:pt>
                <c:pt idx="2">
                  <c:v>2.2000000000000002</c:v>
                </c:pt>
                <c:pt idx="3">
                  <c:v>2.16</c:v>
                </c:pt>
                <c:pt idx="4">
                  <c:v>2.56</c:v>
                </c:pt>
              </c:numCache>
            </c:numRef>
          </c:val>
          <c:extLst>
            <c:ext xmlns:c16="http://schemas.microsoft.com/office/drawing/2014/chart" uri="{C3380CC4-5D6E-409C-BE32-E72D297353CC}">
              <c16:uniqueId val="{00000000-A8EE-4D61-9F31-089CE4AE53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9.27</c:v>
                </c:pt>
                <c:pt idx="1">
                  <c:v>10.71</c:v>
                </c:pt>
                <c:pt idx="2">
                  <c:v>11.18</c:v>
                </c:pt>
                <c:pt idx="3">
                  <c:v>12.28</c:v>
                </c:pt>
                <c:pt idx="4">
                  <c:v>12.46</c:v>
                </c:pt>
              </c:numCache>
            </c:numRef>
          </c:val>
          <c:extLst>
            <c:ext xmlns:c16="http://schemas.microsoft.com/office/drawing/2014/chart" uri="{C3380CC4-5D6E-409C-BE32-E72D297353CC}">
              <c16:uniqueId val="{00000001-A8EE-4D61-9F31-089CE4AE53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5.27</c:v>
                </c:pt>
                <c:pt idx="1">
                  <c:v>9.65</c:v>
                </c:pt>
                <c:pt idx="2">
                  <c:v>1.1299999999999999</c:v>
                </c:pt>
                <c:pt idx="3">
                  <c:v>2.0499999999999998</c:v>
                </c:pt>
                <c:pt idx="4">
                  <c:v>2.25</c:v>
                </c:pt>
              </c:numCache>
            </c:numRef>
          </c:val>
          <c:smooth val="0"/>
          <c:extLst>
            <c:ext xmlns:c16="http://schemas.microsoft.com/office/drawing/2014/chart" uri="{C3380CC4-5D6E-409C-BE32-E72D297353CC}">
              <c16:uniqueId val="{00000002-A8EE-4D61-9F31-089CE4AE53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0.44</c:v>
                </c:pt>
                <c:pt idx="2">
                  <c:v>#N/A</c:v>
                </c:pt>
                <c:pt idx="3">
                  <c:v>0.21</c:v>
                </c:pt>
                <c:pt idx="4">
                  <c:v>#N/A</c:v>
                </c:pt>
                <c:pt idx="5">
                  <c:v>0.33</c:v>
                </c:pt>
                <c:pt idx="6">
                  <c:v>#N/A</c:v>
                </c:pt>
                <c:pt idx="7">
                  <c:v>0.03</c:v>
                </c:pt>
                <c:pt idx="8">
                  <c:v>#N/A</c:v>
                </c:pt>
                <c:pt idx="9">
                  <c:v>0.05</c:v>
                </c:pt>
              </c:numCache>
            </c:numRef>
          </c:val>
          <c:extLst>
            <c:ext xmlns:c16="http://schemas.microsoft.com/office/drawing/2014/chart" uri="{C3380CC4-5D6E-409C-BE32-E72D297353CC}">
              <c16:uniqueId val="{00000000-EC32-4442-A4F2-F5822F13DB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32-4442-A4F2-F5822F13DB05}"/>
            </c:ext>
          </c:extLst>
        </c:ser>
        <c:ser>
          <c:idx val="2"/>
          <c:order val="2"/>
          <c:tx>
            <c:strRef>
              <c:f>データシート!$A$29</c:f>
              <c:strCache>
                <c:ptCount val="1"/>
                <c:pt idx="0">
                  <c:v>地方卸売市場事業費会計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0.11</c:v>
                </c:pt>
                <c:pt idx="4">
                  <c:v>#N/A</c:v>
                </c:pt>
                <c:pt idx="5">
                  <c:v>0.12</c:v>
                </c:pt>
                <c:pt idx="6">
                  <c:v>#N/A</c:v>
                </c:pt>
                <c:pt idx="7">
                  <c:v>0.1</c:v>
                </c:pt>
                <c:pt idx="8">
                  <c:v>#N/A</c:v>
                </c:pt>
                <c:pt idx="9">
                  <c:v>0.11</c:v>
                </c:pt>
              </c:numCache>
            </c:numRef>
          </c:val>
          <c:extLst>
            <c:ext xmlns:c16="http://schemas.microsoft.com/office/drawing/2014/chart" uri="{C3380CC4-5D6E-409C-BE32-E72D297353CC}">
              <c16:uniqueId val="{00000002-EC32-4442-A4F2-F5822F13DB05}"/>
            </c:ext>
          </c:extLst>
        </c:ser>
        <c:ser>
          <c:idx val="3"/>
          <c:order val="3"/>
          <c:tx>
            <c:strRef>
              <c:f>データシート!$A$30</c:f>
              <c:strCache>
                <c:ptCount val="1"/>
                <c:pt idx="0">
                  <c:v>後期高齢者医療事業費会計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0.06</c:v>
                </c:pt>
                <c:pt idx="4">
                  <c:v>#N/A</c:v>
                </c:pt>
                <c:pt idx="5">
                  <c:v>0.21</c:v>
                </c:pt>
                <c:pt idx="6">
                  <c:v>#N/A</c:v>
                </c:pt>
                <c:pt idx="7">
                  <c:v>0.19</c:v>
                </c:pt>
                <c:pt idx="8">
                  <c:v>#N/A</c:v>
                </c:pt>
                <c:pt idx="9">
                  <c:v>0.16</c:v>
                </c:pt>
              </c:numCache>
            </c:numRef>
          </c:val>
          <c:extLst>
            <c:ext xmlns:c16="http://schemas.microsoft.com/office/drawing/2014/chart" uri="{C3380CC4-5D6E-409C-BE32-E72D297353CC}">
              <c16:uniqueId val="{00000003-EC32-4442-A4F2-F5822F13DB05}"/>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0.85</c:v>
                </c:pt>
                <c:pt idx="2">
                  <c:v>#N/A</c:v>
                </c:pt>
                <c:pt idx="3">
                  <c:v>0.97</c:v>
                </c:pt>
                <c:pt idx="4">
                  <c:v>#N/A</c:v>
                </c:pt>
                <c:pt idx="5">
                  <c:v>0.49</c:v>
                </c:pt>
                <c:pt idx="6">
                  <c:v>#N/A</c:v>
                </c:pt>
                <c:pt idx="7">
                  <c:v>0.51</c:v>
                </c:pt>
                <c:pt idx="8">
                  <c:v>#N/A</c:v>
                </c:pt>
                <c:pt idx="9">
                  <c:v>0.54</c:v>
                </c:pt>
              </c:numCache>
            </c:numRef>
          </c:val>
          <c:extLst>
            <c:ext xmlns:c16="http://schemas.microsoft.com/office/drawing/2014/chart" uri="{C3380CC4-5D6E-409C-BE32-E72D297353CC}">
              <c16:uniqueId val="{00000004-EC32-4442-A4F2-F5822F13DB05}"/>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2.65</c:v>
                </c:pt>
                <c:pt idx="4">
                  <c:v>#N/A</c:v>
                </c:pt>
                <c:pt idx="5">
                  <c:v>2.2000000000000002</c:v>
                </c:pt>
                <c:pt idx="6">
                  <c:v>#N/A</c:v>
                </c:pt>
                <c:pt idx="7">
                  <c:v>2.15</c:v>
                </c:pt>
                <c:pt idx="8">
                  <c:v>#N/A</c:v>
                </c:pt>
                <c:pt idx="9">
                  <c:v>2.56</c:v>
                </c:pt>
              </c:numCache>
            </c:numRef>
          </c:val>
          <c:extLst>
            <c:ext xmlns:c16="http://schemas.microsoft.com/office/drawing/2014/chart" uri="{C3380CC4-5D6E-409C-BE32-E72D297353CC}">
              <c16:uniqueId val="{00000005-EC32-4442-A4F2-F5822F13DB05}"/>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8.33</c:v>
                </c:pt>
                <c:pt idx="2">
                  <c:v>#N/A</c:v>
                </c:pt>
                <c:pt idx="3">
                  <c:v>8.0299999999999994</c:v>
                </c:pt>
                <c:pt idx="4">
                  <c:v>#N/A</c:v>
                </c:pt>
                <c:pt idx="5">
                  <c:v>8.61</c:v>
                </c:pt>
                <c:pt idx="6">
                  <c:v>#N/A</c:v>
                </c:pt>
                <c:pt idx="7">
                  <c:v>8.5500000000000007</c:v>
                </c:pt>
                <c:pt idx="8">
                  <c:v>#N/A</c:v>
                </c:pt>
                <c:pt idx="9">
                  <c:v>8.02</c:v>
                </c:pt>
              </c:numCache>
            </c:numRef>
          </c:val>
          <c:extLst>
            <c:ext xmlns:c16="http://schemas.microsoft.com/office/drawing/2014/chart" uri="{C3380CC4-5D6E-409C-BE32-E72D297353CC}">
              <c16:uniqueId val="{00000006-EC32-4442-A4F2-F5822F13DB0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7.23</c:v>
                </c:pt>
                <c:pt idx="2">
                  <c:v>#N/A</c:v>
                </c:pt>
                <c:pt idx="3">
                  <c:v>7.5</c:v>
                </c:pt>
                <c:pt idx="4">
                  <c:v>#N/A</c:v>
                </c:pt>
                <c:pt idx="5">
                  <c:v>8.01</c:v>
                </c:pt>
                <c:pt idx="6">
                  <c:v>#N/A</c:v>
                </c:pt>
                <c:pt idx="7">
                  <c:v>8.0500000000000007</c:v>
                </c:pt>
                <c:pt idx="8">
                  <c:v>#N/A</c:v>
                </c:pt>
                <c:pt idx="9">
                  <c:v>8.2100000000000009</c:v>
                </c:pt>
              </c:numCache>
            </c:numRef>
          </c:val>
          <c:extLst>
            <c:ext xmlns:c16="http://schemas.microsoft.com/office/drawing/2014/chart" uri="{C3380CC4-5D6E-409C-BE32-E72D297353CC}">
              <c16:uniqueId val="{00000007-EC32-4442-A4F2-F5822F13DB05}"/>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9.19</c:v>
                </c:pt>
                <c:pt idx="2">
                  <c:v>#N/A</c:v>
                </c:pt>
                <c:pt idx="3">
                  <c:v>8.69</c:v>
                </c:pt>
                <c:pt idx="4">
                  <c:v>#N/A</c:v>
                </c:pt>
                <c:pt idx="5">
                  <c:v>10.78</c:v>
                </c:pt>
                <c:pt idx="6">
                  <c:v>#N/A</c:v>
                </c:pt>
                <c:pt idx="7">
                  <c:v>10.51</c:v>
                </c:pt>
                <c:pt idx="8">
                  <c:v>#N/A</c:v>
                </c:pt>
                <c:pt idx="9">
                  <c:v>10</c:v>
                </c:pt>
              </c:numCache>
            </c:numRef>
          </c:val>
          <c:extLst>
            <c:ext xmlns:c16="http://schemas.microsoft.com/office/drawing/2014/chart" uri="{C3380CC4-5D6E-409C-BE32-E72D297353CC}">
              <c16:uniqueId val="{00000008-EC32-4442-A4F2-F5822F13DB05}"/>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12.64</c:v>
                </c:pt>
                <c:pt idx="2">
                  <c:v>#N/A</c:v>
                </c:pt>
                <c:pt idx="3">
                  <c:v>13.56</c:v>
                </c:pt>
                <c:pt idx="4">
                  <c:v>#N/A</c:v>
                </c:pt>
                <c:pt idx="5">
                  <c:v>16.600000000000001</c:v>
                </c:pt>
                <c:pt idx="6">
                  <c:v>#N/A</c:v>
                </c:pt>
                <c:pt idx="7">
                  <c:v>17.7</c:v>
                </c:pt>
                <c:pt idx="8">
                  <c:v>#N/A</c:v>
                </c:pt>
                <c:pt idx="9">
                  <c:v>18.13</c:v>
                </c:pt>
              </c:numCache>
            </c:numRef>
          </c:val>
          <c:extLst>
            <c:ext xmlns:c16="http://schemas.microsoft.com/office/drawing/2014/chart" uri="{C3380CC4-5D6E-409C-BE32-E72D297353CC}">
              <c16:uniqueId val="{00000009-EC32-4442-A4F2-F5822F13DB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17219</c:v>
                </c:pt>
                <c:pt idx="5">
                  <c:v>17719</c:v>
                </c:pt>
                <c:pt idx="8">
                  <c:v>17581</c:v>
                </c:pt>
                <c:pt idx="11">
                  <c:v>16593</c:v>
                </c:pt>
                <c:pt idx="14">
                  <c:v>16331</c:v>
                </c:pt>
              </c:numCache>
            </c:numRef>
          </c:val>
          <c:extLst>
            <c:ext xmlns:c16="http://schemas.microsoft.com/office/drawing/2014/chart" uri="{C3380CC4-5D6E-409C-BE32-E72D297353CC}">
              <c16:uniqueId val="{00000000-5F06-4901-9473-597292EB63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06-4901-9473-597292EB63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230</c:v>
                </c:pt>
                <c:pt idx="3">
                  <c:v>230</c:v>
                </c:pt>
                <c:pt idx="6">
                  <c:v>230</c:v>
                </c:pt>
                <c:pt idx="9">
                  <c:v>209</c:v>
                </c:pt>
                <c:pt idx="12">
                  <c:v>174</c:v>
                </c:pt>
              </c:numCache>
            </c:numRef>
          </c:val>
          <c:extLst>
            <c:ext xmlns:c16="http://schemas.microsoft.com/office/drawing/2014/chart" uri="{C3380CC4-5D6E-409C-BE32-E72D297353CC}">
              <c16:uniqueId val="{00000002-5F06-4901-9473-597292EB63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8</c:v>
                </c:pt>
                <c:pt idx="6">
                  <c:v>12</c:v>
                </c:pt>
                <c:pt idx="9">
                  <c:v>1</c:v>
                </c:pt>
                <c:pt idx="12">
                  <c:v>1</c:v>
                </c:pt>
              </c:numCache>
            </c:numRef>
          </c:val>
          <c:extLst>
            <c:ext xmlns:c16="http://schemas.microsoft.com/office/drawing/2014/chart" uri="{C3380CC4-5D6E-409C-BE32-E72D297353CC}">
              <c16:uniqueId val="{00000003-5F06-4901-9473-597292EB63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2850</c:v>
                </c:pt>
                <c:pt idx="3">
                  <c:v>2661</c:v>
                </c:pt>
                <c:pt idx="6">
                  <c:v>2622</c:v>
                </c:pt>
                <c:pt idx="9">
                  <c:v>2191</c:v>
                </c:pt>
                <c:pt idx="12">
                  <c:v>2029</c:v>
                </c:pt>
              </c:numCache>
            </c:numRef>
          </c:val>
          <c:extLst>
            <c:ext xmlns:c16="http://schemas.microsoft.com/office/drawing/2014/chart" uri="{C3380CC4-5D6E-409C-BE32-E72D297353CC}">
              <c16:uniqueId val="{00000004-5F06-4901-9473-597292EB63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3</c:v>
                </c:pt>
                <c:pt idx="6">
                  <c:v>0</c:v>
                </c:pt>
                <c:pt idx="9">
                  <c:v>0</c:v>
                </c:pt>
                <c:pt idx="12">
                  <c:v>2</c:v>
                </c:pt>
              </c:numCache>
            </c:numRef>
          </c:val>
          <c:extLst>
            <c:ext xmlns:c16="http://schemas.microsoft.com/office/drawing/2014/chart" uri="{C3380CC4-5D6E-409C-BE32-E72D297353CC}">
              <c16:uniqueId val="{00000005-5F06-4901-9473-597292EB63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06-4901-9473-597292EB63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23016</c:v>
                </c:pt>
                <c:pt idx="3">
                  <c:v>22125</c:v>
                </c:pt>
                <c:pt idx="6">
                  <c:v>22380</c:v>
                </c:pt>
                <c:pt idx="9">
                  <c:v>22474</c:v>
                </c:pt>
                <c:pt idx="12">
                  <c:v>21441</c:v>
                </c:pt>
              </c:numCache>
            </c:numRef>
          </c:val>
          <c:extLst>
            <c:ext xmlns:c16="http://schemas.microsoft.com/office/drawing/2014/chart" uri="{C3380CC4-5D6E-409C-BE32-E72D297353CC}">
              <c16:uniqueId val="{00000007-5F06-4901-9473-597292EB63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8903</c:v>
                </c:pt>
                <c:pt idx="2">
                  <c:v>#N/A</c:v>
                </c:pt>
                <c:pt idx="3">
                  <c:v>#N/A</c:v>
                </c:pt>
                <c:pt idx="4">
                  <c:v>7308</c:v>
                </c:pt>
                <c:pt idx="5">
                  <c:v>#N/A</c:v>
                </c:pt>
                <c:pt idx="6">
                  <c:v>#N/A</c:v>
                </c:pt>
                <c:pt idx="7">
                  <c:v>7663</c:v>
                </c:pt>
                <c:pt idx="8">
                  <c:v>#N/A</c:v>
                </c:pt>
                <c:pt idx="9">
                  <c:v>#N/A</c:v>
                </c:pt>
                <c:pt idx="10">
                  <c:v>8282</c:v>
                </c:pt>
                <c:pt idx="11">
                  <c:v>#N/A</c:v>
                </c:pt>
                <c:pt idx="12">
                  <c:v>#N/A</c:v>
                </c:pt>
                <c:pt idx="13">
                  <c:v>7316</c:v>
                </c:pt>
                <c:pt idx="14">
                  <c:v>#N/A</c:v>
                </c:pt>
              </c:numCache>
            </c:numRef>
          </c:val>
          <c:smooth val="0"/>
          <c:extLst>
            <c:ext xmlns:c16="http://schemas.microsoft.com/office/drawing/2014/chart" uri="{C3380CC4-5D6E-409C-BE32-E72D297353CC}">
              <c16:uniqueId val="{00000008-5F06-4901-9473-597292EB63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143261</c:v>
                </c:pt>
                <c:pt idx="5">
                  <c:v>142403</c:v>
                </c:pt>
                <c:pt idx="8">
                  <c:v>139041</c:v>
                </c:pt>
                <c:pt idx="11">
                  <c:v>134739</c:v>
                </c:pt>
                <c:pt idx="14">
                  <c:v>127659</c:v>
                </c:pt>
              </c:numCache>
            </c:numRef>
          </c:val>
          <c:extLst>
            <c:ext xmlns:c16="http://schemas.microsoft.com/office/drawing/2014/chart" uri="{C3380CC4-5D6E-409C-BE32-E72D297353CC}">
              <c16:uniqueId val="{00000000-21FB-4B26-92D9-AA9ABE49A3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43975</c:v>
                </c:pt>
                <c:pt idx="5">
                  <c:v>39712</c:v>
                </c:pt>
                <c:pt idx="8">
                  <c:v>35157</c:v>
                </c:pt>
                <c:pt idx="11">
                  <c:v>31349</c:v>
                </c:pt>
                <c:pt idx="14">
                  <c:v>29713</c:v>
                </c:pt>
              </c:numCache>
            </c:numRef>
          </c:val>
          <c:extLst>
            <c:ext xmlns:c16="http://schemas.microsoft.com/office/drawing/2014/chart" uri="{C3380CC4-5D6E-409C-BE32-E72D297353CC}">
              <c16:uniqueId val="{00000001-21FB-4B26-92D9-AA9ABE49A3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39408</c:v>
                </c:pt>
                <c:pt idx="5">
                  <c:v>41909</c:v>
                </c:pt>
                <c:pt idx="8">
                  <c:v>48922</c:v>
                </c:pt>
                <c:pt idx="11">
                  <c:v>55745</c:v>
                </c:pt>
                <c:pt idx="14">
                  <c:v>59709</c:v>
                </c:pt>
              </c:numCache>
            </c:numRef>
          </c:val>
          <c:extLst>
            <c:ext xmlns:c16="http://schemas.microsoft.com/office/drawing/2014/chart" uri="{C3380CC4-5D6E-409C-BE32-E72D297353CC}">
              <c16:uniqueId val="{00000002-21FB-4B26-92D9-AA9ABE49A3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FB-4B26-92D9-AA9ABE49A3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FB-4B26-92D9-AA9ABE49A3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195</c:v>
                </c:pt>
                <c:pt idx="3">
                  <c:v>182</c:v>
                </c:pt>
                <c:pt idx="6">
                  <c:v>171</c:v>
                </c:pt>
                <c:pt idx="9">
                  <c:v>160</c:v>
                </c:pt>
                <c:pt idx="12">
                  <c:v>327</c:v>
                </c:pt>
              </c:numCache>
            </c:numRef>
          </c:val>
          <c:extLst>
            <c:ext xmlns:c16="http://schemas.microsoft.com/office/drawing/2014/chart" uri="{C3380CC4-5D6E-409C-BE32-E72D297353CC}">
              <c16:uniqueId val="{00000005-21FB-4B26-92D9-AA9ABE49A3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19100</c:v>
                </c:pt>
                <c:pt idx="3">
                  <c:v>18784</c:v>
                </c:pt>
                <c:pt idx="6">
                  <c:v>18725</c:v>
                </c:pt>
                <c:pt idx="9">
                  <c:v>19285</c:v>
                </c:pt>
                <c:pt idx="12">
                  <c:v>18999</c:v>
                </c:pt>
              </c:numCache>
            </c:numRef>
          </c:val>
          <c:extLst>
            <c:ext xmlns:c16="http://schemas.microsoft.com/office/drawing/2014/chart" uri="{C3380CC4-5D6E-409C-BE32-E72D297353CC}">
              <c16:uniqueId val="{00000006-21FB-4B26-92D9-AA9ABE49A3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23</c:v>
                </c:pt>
                <c:pt idx="6">
                  <c:v>11</c:v>
                </c:pt>
                <c:pt idx="9">
                  <c:v>10</c:v>
                </c:pt>
                <c:pt idx="12">
                  <c:v>9</c:v>
                </c:pt>
              </c:numCache>
            </c:numRef>
          </c:val>
          <c:extLst>
            <c:ext xmlns:c16="http://schemas.microsoft.com/office/drawing/2014/chart" uri="{C3380CC4-5D6E-409C-BE32-E72D297353CC}">
              <c16:uniqueId val="{00000007-21FB-4B26-92D9-AA9ABE49A3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27078</c:v>
                </c:pt>
                <c:pt idx="3">
                  <c:v>27767</c:v>
                </c:pt>
                <c:pt idx="6">
                  <c:v>27678</c:v>
                </c:pt>
                <c:pt idx="9">
                  <c:v>26875</c:v>
                </c:pt>
                <c:pt idx="12">
                  <c:v>25966</c:v>
                </c:pt>
              </c:numCache>
            </c:numRef>
          </c:val>
          <c:extLst>
            <c:ext xmlns:c16="http://schemas.microsoft.com/office/drawing/2014/chart" uri="{C3380CC4-5D6E-409C-BE32-E72D297353CC}">
              <c16:uniqueId val="{00000008-21FB-4B26-92D9-AA9ABE49A3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1827</c:v>
                </c:pt>
                <c:pt idx="3">
                  <c:v>1495</c:v>
                </c:pt>
                <c:pt idx="6">
                  <c:v>1179</c:v>
                </c:pt>
                <c:pt idx="9">
                  <c:v>885</c:v>
                </c:pt>
                <c:pt idx="12">
                  <c:v>628</c:v>
                </c:pt>
              </c:numCache>
            </c:numRef>
          </c:val>
          <c:extLst>
            <c:ext xmlns:c16="http://schemas.microsoft.com/office/drawing/2014/chart" uri="{C3380CC4-5D6E-409C-BE32-E72D297353CC}">
              <c16:uniqueId val="{00000009-21FB-4B26-92D9-AA9ABE49A3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224923</c:v>
                </c:pt>
                <c:pt idx="3">
                  <c:v>210604</c:v>
                </c:pt>
                <c:pt idx="6">
                  <c:v>193639</c:v>
                </c:pt>
                <c:pt idx="9">
                  <c:v>177388</c:v>
                </c:pt>
                <c:pt idx="12">
                  <c:v>163478</c:v>
                </c:pt>
              </c:numCache>
            </c:numRef>
          </c:val>
          <c:extLst>
            <c:ext xmlns:c16="http://schemas.microsoft.com/office/drawing/2014/chart" uri="{C3380CC4-5D6E-409C-BE32-E72D297353CC}">
              <c16:uniqueId val="{0000000A-21FB-4B26-92D9-AA9ABE49A3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46510</c:v>
                </c:pt>
                <c:pt idx="2">
                  <c:v>#N/A</c:v>
                </c:pt>
                <c:pt idx="3">
                  <c:v>#N/A</c:v>
                </c:pt>
                <c:pt idx="4">
                  <c:v>34830</c:v>
                </c:pt>
                <c:pt idx="5">
                  <c:v>#N/A</c:v>
                </c:pt>
                <c:pt idx="6">
                  <c:v>#N/A</c:v>
                </c:pt>
                <c:pt idx="7">
                  <c:v>18284</c:v>
                </c:pt>
                <c:pt idx="8">
                  <c:v>#N/A</c:v>
                </c:pt>
                <c:pt idx="9">
                  <c:v>#N/A</c:v>
                </c:pt>
                <c:pt idx="10">
                  <c:v>2770</c:v>
                </c:pt>
                <c:pt idx="11">
                  <c:v>#N/A</c:v>
                </c:pt>
                <c:pt idx="12">
                  <c:v>#N/A</c:v>
                </c:pt>
                <c:pt idx="13">
                  <c:v>0</c:v>
                </c:pt>
                <c:pt idx="14">
                  <c:v>#N/A</c:v>
                </c:pt>
              </c:numCache>
            </c:numRef>
          </c:val>
          <c:smooth val="0"/>
          <c:extLst>
            <c:ext xmlns:c16="http://schemas.microsoft.com/office/drawing/2014/chart" uri="{C3380CC4-5D6E-409C-BE32-E72D297353CC}">
              <c16:uniqueId val="{0000000B-21FB-4B26-92D9-AA9ABE49A3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11732</c:v>
                </c:pt>
                <c:pt idx="1">
                  <c:v>13144</c:v>
                </c:pt>
                <c:pt idx="2">
                  <c:v>13655</c:v>
                </c:pt>
              </c:numCache>
            </c:numRef>
          </c:val>
          <c:extLst>
            <c:ext xmlns:c16="http://schemas.microsoft.com/office/drawing/2014/chart" uri="{C3380CC4-5D6E-409C-BE32-E72D297353CC}">
              <c16:uniqueId val="{00000000-B8D2-4D6A-AAA3-201036BD61A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13745</c:v>
                </c:pt>
                <c:pt idx="1">
                  <c:v>15469</c:v>
                </c:pt>
                <c:pt idx="2">
                  <c:v>16537</c:v>
                </c:pt>
              </c:numCache>
            </c:numRef>
          </c:val>
          <c:extLst>
            <c:ext xmlns:c16="http://schemas.microsoft.com/office/drawing/2014/chart" uri="{C3380CC4-5D6E-409C-BE32-E72D297353CC}">
              <c16:uniqueId val="{00000001-B8D2-4D6A-AAA3-201036BD61A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19109</c:v>
                </c:pt>
                <c:pt idx="1">
                  <c:v>23707</c:v>
                </c:pt>
                <c:pt idx="2">
                  <c:v>26248</c:v>
                </c:pt>
              </c:numCache>
            </c:numRef>
          </c:val>
          <c:extLst>
            <c:ext xmlns:c16="http://schemas.microsoft.com/office/drawing/2014/chart" uri="{C3380CC4-5D6E-409C-BE32-E72D297353CC}">
              <c16:uniqueId val="{00000002-B8D2-4D6A-AAA3-201036BD61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市債の計画的な発行に伴う将来負担の減により、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年間の財政運営の方向性を示す「財政運営方針」で掲げた令和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年度末における将来負担の残高目標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の達成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に向け、将来負担の縮減と必要な投資的事業の実施をバランスよく両立させていく。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現在、発行している満期一括償還地方債は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兵庫県市町共同公募債（グリーンボンド）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のみであり、令和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年度に全て償還する見込みである。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将来負担比率の分子は、市債の発行を計画的に行ってきたことや早期償還により市債の償還を進めてきたこと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による地方債現在高の減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、また、充当可能な基金残高が増加したことなどにより、前年度と比べ減少した。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一方で、今後は次期焼却施設の建設や、学校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施設の改修・更新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、公共施設の適正管理など、必要な投資が多数見込まれることから、将来負担の縮減と必要な投資的事業の実施をバランスよく両立させていくことで、地方債残高の縮減に向けて取り組む。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CD008D69-947E-4A6B-BAC6-66A6B2ED2E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477A729-6009-47E8-BD9C-0BEB84B93F72}"/>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D712273-1CBA-4DFF-BCA5-D0CF431D371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EA3FCF6-B642-4167-AC8C-1A3F5862AB8E}"/>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9044EFA-A807-497D-A107-35C5C99D416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78CF774-F669-4890-9874-845B14E9DB7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5675B52-253F-4113-8553-673B7D9FAC49}"/>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1702DE4-AAD3-422D-BF9B-18EB2F613AB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EE6D301-4728-4148-9E75-10BC0C4F971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112D5ED-93D5-4779-837D-AA95D7B2AFD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B16E527-272B-41A9-B8A9-ED2779900FC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・「公共施設整備保全基金」に不動産売払収入や収益事業収入の一部等を積み立てたことや、「減債基金」に不動産売払収入を積み立てたこと等により、基金全体として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・主要３基金については、令和５年度から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年間の財政運営の方向性を示す「財政運営方針」に掲げるルールに基づき積立・活用を行う。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主要３基金・・・財政調整基金、減債基金、公共施設整備保全基金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F93E047C-A49E-407C-841E-8565D9FA86F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0CE2134-B54B-4ABB-A12B-3DAA62F9D45E}"/>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967A8CD-8108-424D-B8FC-02A19F67FDD2}"/>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・公共施設整備保全基金：投資的事業への活用のために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収益事業集の一部等を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・公共施設整備保全基金：原則として直近３ヵ年における積立平均額の３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４を限度に投資的事業等に対して活用。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03362E7-5913-4145-8E8D-91389553163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42EAD84-7849-45CF-8CA6-50B07FADFCD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4356244-451D-463F-A758-8D2CB12BE15F}"/>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・令和６年度に返還した各種還付金等のために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百万円を取り崩した一方で、令和５年度決算の収支剰余金の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相当や、令和７年度に返還が必要となる各種還付金相当額に備えるなど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・災害対応や税収の大幅な変動等が生じた際に、近隣の他都市と同程度の対応を図ることができるよう、類似他都市並の残高を確保していく。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C8A04DA-8F03-4CEA-8111-908EB46EA3A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09BB742-3C82-43B1-BB66-7046E838350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45A6364B-C97A-4AB1-990F-B8F255E036B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・行政改革推進債の早期償還のほか令和７年度以降の公債費に起因する収支不足への対応等に対して必要に応じ活用。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・不動産売払収入のうち、一部を公共施設マネジメント計画に係る積立として別管理し、当該取組に係る市債の償還元金に対して活用。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FD83CBD-5F77-4E9D-8994-AD6E2A6DAF2A}"/>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457,508
443,253
50.70
239,931,667
236,476,338
2,809,101
109,613,015
163,323,950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近年は、社会保障関係費や給与改定の影響などにより基準財政需要額は増加傾向にあるが、市税収入の増などにより基準財政収入額も増加傾向にあることから、財政力指数は横ばいで推移している。</a:t>
          </a:r>
        </a:p>
        <a:p>
          <a:r>
            <a:rPr kumimoji="1" lang="ja-JP" altLang="en-US" sz="1300">
              <a:latin typeface="ＭＳ ゴシック" panose="020B0609070205080204" pitchFamily="49" charset="-128"/>
              <a:ea typeface="ＭＳ ゴシック" panose="020B0609070205080204" pitchFamily="49" charset="-128"/>
            </a:rPr>
            <a:t>　今後は、一層の高齢化や人口減少が見込まれることから、より一層の税源のかん養と公債費負担の抑制に向けて取り組む。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人件費や扶助費など経常的な歳出が増となった一方で、市税や地方交付税の増により経常的な歳入が増となったことから、前年度から</a:t>
          </a:r>
          <a:r>
            <a:rPr kumimoji="1" lang="en-US" altLang="ja-JP" sz="1300">
              <a:latin typeface="ＭＳ ゴシック" panose="020B0609070205080204" pitchFamily="49" charset="-128"/>
              <a:ea typeface="ＭＳ ゴシック" panose="020B0609070205080204" pitchFamily="49" charset="-128"/>
            </a:rPr>
            <a:t>1.3</a:t>
          </a:r>
          <a:r>
            <a:rPr kumimoji="1" lang="ja-JP" altLang="en-US" sz="1300">
              <a:latin typeface="ＭＳ ゴシック" panose="020B0609070205080204" pitchFamily="49" charset="-128"/>
              <a:ea typeface="ＭＳ ゴシック" panose="020B0609070205080204" pitchFamily="49" charset="-128"/>
            </a:rPr>
            <a:t>ポイントの減となった。</a:t>
          </a:r>
        </a:p>
        <a:p>
          <a:r>
            <a:rPr kumimoji="1" lang="ja-JP" altLang="en-US" sz="1300">
              <a:latin typeface="ＭＳ ゴシック" panose="020B0609070205080204" pitchFamily="49" charset="-128"/>
              <a:ea typeface="ＭＳ ゴシック" panose="020B0609070205080204" pitchFamily="49" charset="-128"/>
            </a:rPr>
            <a:t>　今後も扶助費等の社会保障関係費や公債費は高い水準で推移することが見込まれることから、市税等の経常一般財源の確保や経常的な一般財源が充当される公債費の縮減などの財政構造の改善に努める。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126788</xdr:rowOff>
    </xdr:from>
    <xdr:to>
      <xdr:col>23</xdr:col>
      <xdr:colOff>133350</xdr:colOff>
      <xdr:row>67</xdr:row>
      <xdr:rowOff>7620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4248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162983</xdr:rowOff>
    </xdr:from>
    <xdr:to>
      <xdr:col>19</xdr:col>
      <xdr:colOff>133350</xdr:colOff>
      <xdr:row>67</xdr:row>
      <xdr:rowOff>7620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786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66</xdr:row>
      <xdr:rowOff>162983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5347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67</xdr:row>
      <xdr:rowOff>7620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534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75988</xdr:rowOff>
    </xdr:from>
    <xdr:to>
      <xdr:col>23</xdr:col>
      <xdr:colOff>184150</xdr:colOff>
      <xdr:row>67</xdr:row>
      <xdr:rowOff>6138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48065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6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112183</xdr:rowOff>
    </xdr:from>
    <xdr:to>
      <xdr:col>15</xdr:col>
      <xdr:colOff>133350</xdr:colOff>
      <xdr:row>67</xdr:row>
      <xdr:rowOff>42333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27110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物価高騰や賃金の上昇に伴い、歳出は増加傾向にある。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類似団体内平均値よりも低額であるものの、今後も物価高騰等が見込まれることから、引き続き経費の縮減に努めながら適切に対応していく。</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85720</xdr:rowOff>
    </xdr:from>
    <xdr:to>
      <xdr:col>23</xdr:col>
      <xdr:colOff>133350</xdr:colOff>
      <xdr:row>83</xdr:row>
      <xdr:rowOff>10327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4620"/>
          <a:ext cx="8382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85720</xdr:rowOff>
    </xdr:from>
    <xdr:to>
      <xdr:col>19</xdr:col>
      <xdr:colOff>133350</xdr:colOff>
      <xdr:row>82</xdr:row>
      <xdr:rowOff>138162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44620"/>
          <a:ext cx="889000" cy="5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63460</xdr:rowOff>
    </xdr:from>
    <xdr:to>
      <xdr:col>15</xdr:col>
      <xdr:colOff>82550</xdr:colOff>
      <xdr:row>82</xdr:row>
      <xdr:rowOff>138162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2360"/>
          <a:ext cx="889000" cy="7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97952</xdr:rowOff>
    </xdr:from>
    <xdr:to>
      <xdr:col>11</xdr:col>
      <xdr:colOff>31750</xdr:colOff>
      <xdr:row>82</xdr:row>
      <xdr:rowOff>63460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5402"/>
          <a:ext cx="889000" cy="1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130977</xdr:rowOff>
    </xdr:from>
    <xdr:to>
      <xdr:col>23</xdr:col>
      <xdr:colOff>184150</xdr:colOff>
      <xdr:row>83</xdr:row>
      <xdr:rowOff>61127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8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147504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34920</xdr:rowOff>
    </xdr:from>
    <xdr:to>
      <xdr:col>19</xdr:col>
      <xdr:colOff>184150</xdr:colOff>
      <xdr:row>82</xdr:row>
      <xdr:rowOff>136520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146697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87362</xdr:rowOff>
    </xdr:from>
    <xdr:to>
      <xdr:col>15</xdr:col>
      <xdr:colOff>133350</xdr:colOff>
      <xdr:row>83</xdr:row>
      <xdr:rowOff>17512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27689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12660</xdr:rowOff>
    </xdr:from>
    <xdr:to>
      <xdr:col>11</xdr:col>
      <xdr:colOff>82550</xdr:colOff>
      <xdr:row>82</xdr:row>
      <xdr:rowOff>114260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47152</xdr:rowOff>
    </xdr:from>
    <xdr:to>
      <xdr:col>7</xdr:col>
      <xdr:colOff>31750</xdr:colOff>
      <xdr:row>81</xdr:row>
      <xdr:rowOff>148752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158929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これまで職員給与適正化の計画的な実施や、職員給与の削減措置を実施しており、近年の本市のラスパイレス指数は平成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年度に向けて新たに実施した給与制度の総合的見直しにより、一時的な削減措置をせずとも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を下回る状況となっている。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、国の給料表上の引き上げ率に準じた給与改定を行ったことから、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て横ばいとなった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1588</xdr:rowOff>
    </xdr:from>
    <xdr:to>
      <xdr:col>81</xdr:col>
      <xdr:colOff>44450</xdr:colOff>
      <xdr:row>85</xdr:row>
      <xdr:rowOff>1588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748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1588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446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76994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44675"/>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61913</xdr:rowOff>
    </xdr:from>
    <xdr:to>
      <xdr:col>68</xdr:col>
      <xdr:colOff>152400</xdr:colOff>
      <xdr:row>85</xdr:row>
      <xdr:rowOff>76994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63516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122238</xdr:rowOff>
    </xdr:from>
    <xdr:to>
      <xdr:col>81</xdr:col>
      <xdr:colOff>95250</xdr:colOff>
      <xdr:row>85</xdr:row>
      <xdr:rowOff>52388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138765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6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122238</xdr:rowOff>
    </xdr:from>
    <xdr:to>
      <xdr:col>77</xdr:col>
      <xdr:colOff>95250</xdr:colOff>
      <xdr:row>85</xdr:row>
      <xdr:rowOff>52388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62565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29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26194</xdr:rowOff>
    </xdr:from>
    <xdr:to>
      <xdr:col>68</xdr:col>
      <xdr:colOff>203200</xdr:colOff>
      <xdr:row>85</xdr:row>
      <xdr:rowOff>127794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137971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6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11113</xdr:rowOff>
    </xdr:from>
    <xdr:to>
      <xdr:col>64</xdr:col>
      <xdr:colOff>152400</xdr:colOff>
      <xdr:row>85</xdr:row>
      <xdr:rowOff>112713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122890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人口の減及び職員数の増に伴い前年度から</a:t>
          </a:r>
          <a:r>
            <a:rPr kumimoji="1" lang="en-US" altLang="ja-JP" sz="1300">
              <a:latin typeface="ＭＳ ゴシック" panose="020B0609070205080204" pitchFamily="49" charset="-128"/>
              <a:ea typeface="ＭＳ ゴシック" panose="020B0609070205080204" pitchFamily="49" charset="-128"/>
            </a:rPr>
            <a:t>0.09</a:t>
          </a:r>
          <a:r>
            <a:rPr kumimoji="1" lang="ja-JP" altLang="en-US" sz="1300">
              <a:latin typeface="ＭＳ ゴシック" panose="020B0609070205080204" pitchFamily="49" charset="-128"/>
              <a:ea typeface="ＭＳ ゴシック" panose="020B0609070205080204" pitchFamily="49" charset="-128"/>
            </a:rPr>
            <a:t>ポイントの増となった。</a:t>
          </a:r>
        </a:p>
        <a:p>
          <a:r>
            <a:rPr kumimoji="1" lang="ja-JP" altLang="en-US" sz="1300">
              <a:latin typeface="ＭＳ ゴシック" panose="020B0609070205080204" pitchFamily="49" charset="-128"/>
              <a:ea typeface="ＭＳ ゴシック" panose="020B0609070205080204" pitchFamily="49" charset="-128"/>
            </a:rPr>
            <a:t>　今後については、少子化・高齢化の進行に伴い増加・多様化する行政ニーズに対応していくため、業務のＩＣＴ化等による効率化や民間事業者の活用など、業務執行体制の見直しを図る中で、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80554</xdr:rowOff>
    </xdr:from>
    <xdr:to>
      <xdr:col>81</xdr:col>
      <xdr:colOff>44450</xdr:colOff>
      <xdr:row>60</xdr:row>
      <xdr:rowOff>111578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3675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80554</xdr:rowOff>
    </xdr:from>
    <xdr:to>
      <xdr:col>77</xdr:col>
      <xdr:colOff>44450</xdr:colOff>
      <xdr:row>60</xdr:row>
      <xdr:rowOff>84001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3675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94343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37100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94343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6755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60778</xdr:rowOff>
    </xdr:from>
    <xdr:to>
      <xdr:col>81</xdr:col>
      <xdr:colOff>95250</xdr:colOff>
      <xdr:row>60</xdr:row>
      <xdr:rowOff>162378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77305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29754</xdr:rowOff>
    </xdr:from>
    <xdr:to>
      <xdr:col>77</xdr:col>
      <xdr:colOff>95250</xdr:colOff>
      <xdr:row>60</xdr:row>
      <xdr:rowOff>131354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141531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08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33201</xdr:rowOff>
    </xdr:from>
    <xdr:to>
      <xdr:col>73</xdr:col>
      <xdr:colOff>44450</xdr:colOff>
      <xdr:row>60</xdr:row>
      <xdr:rowOff>134801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％で、市債の計画的な発行に伴う将来負担の減により、市債の残高及び元利償還金が減少したことから、前年度から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今後は次期焼却施設の建設や、学校の施設の改修・更新、公共施設の適正管理など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、将来負担の増加が見込まれることから、将来負担の縮減と必要な投資的事業の実施をバランスよく両立させていくことで、適切な実質公債費比率の水準となるよう取り組む。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33444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2263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65617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162137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2665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87206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3630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％で、市債の計画的な発行に伴う将来負担の減により、市債の残高及び元利償還金が減少したことから、前年度から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一方で、今後は次期焼却施設の建設や、学校の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施設の改修・更新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、公共施設の適正管理など、必要な投資が多数見込まれることから、将来負担の縮減と必要な投資的事業の実施をバランスよく両立させていく。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77826</xdr:rowOff>
    </xdr:from>
    <xdr:to>
      <xdr:col>77</xdr:col>
      <xdr:colOff>44450</xdr:colOff>
      <xdr:row>15</xdr:row>
      <xdr:rowOff>67564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78126"/>
          <a:ext cx="889000" cy="1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67564</xdr:rowOff>
    </xdr:from>
    <xdr:to>
      <xdr:col>72</xdr:col>
      <xdr:colOff>203200</xdr:colOff>
      <xdr:row>16</xdr:row>
      <xdr:rowOff>58268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639314"/>
          <a:ext cx="889000" cy="1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58268</xdr:rowOff>
    </xdr:from>
    <xdr:to>
      <xdr:col>68</xdr:col>
      <xdr:colOff>152400</xdr:colOff>
      <xdr:row>17</xdr:row>
      <xdr:rowOff>32563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01468"/>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27026</xdr:rowOff>
    </xdr:from>
    <xdr:to>
      <xdr:col>77</xdr:col>
      <xdr:colOff>95250</xdr:colOff>
      <xdr:row>14</xdr:row>
      <xdr:rowOff>128626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138803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9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16764</xdr:rowOff>
    </xdr:from>
    <xdr:to>
      <xdr:col>73</xdr:col>
      <xdr:colOff>44450</xdr:colOff>
      <xdr:row>15</xdr:row>
      <xdr:rowOff>118364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103141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7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7468</xdr:rowOff>
    </xdr:from>
    <xdr:to>
      <xdr:col>68</xdr:col>
      <xdr:colOff>203200</xdr:colOff>
      <xdr:row>16</xdr:row>
      <xdr:rowOff>109068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7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93845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153213</xdr:rowOff>
    </xdr:from>
    <xdr:to>
      <xdr:col>64</xdr:col>
      <xdr:colOff>152400</xdr:colOff>
      <xdr:row>17</xdr:row>
      <xdr:rowOff>83363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8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68140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9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B103417-495A-4ACA-886B-ACF59B2F8E9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9E84B9E-0013-4786-923E-3FC0D20DF42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6928BC97-A7B3-4600-84C2-14C39732B83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A2A6C7F2-5F20-47B0-B95C-B318B08D74AD}"/>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59EABE3-C815-4411-A48E-9787162031E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C19A909-8F19-4946-A6CC-52E5C5F72D7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DB37F50-C2EF-497F-9847-33FE9642BD34}"/>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DC4E45C-5E3A-468A-AF8F-BD6F963A2105}"/>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86A95548-8D5D-4BD1-8A93-4D4A59E84A4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937CFC6-EF1E-43AC-BD0F-0594AE45C60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1415220-8071-48C8-8ADF-928008633F43}"/>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457,508
443,253
50.70
239,931,667
236,476,338
2,809,101
109,613,015
163,323,950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60389B9-15D3-4E76-8483-0CAFF82D150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E02A000-D8FF-4C05-9A27-801A5F81DD0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61605AC-D38B-4FEF-A508-A6FD65FCE777}"/>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5E04B04A-3773-40BB-A1D5-D9FD297C6E9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43516FA5-440E-4C18-A559-1A60344F159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B067B93-312B-4B0F-AD8E-2DAA481B7793}"/>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EA1F776-8C73-4025-AC21-F34FD80D1A55}"/>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1930601-D1E4-4876-BBFD-739D03E1181C}"/>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E7B0304-1587-44FF-8550-5EB8AC985A4C}"/>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0D2515D-33D2-4434-823D-BB97E8603A6F}"/>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5D1CABA-2BFB-45BC-B5CA-E1AD50E0A3B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8E755ECB-F6AB-4EDD-89CD-5354FADADFB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FE3CDF3-D237-4CB3-BE58-33CD4B951A8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8D19FE5-B0F2-498D-932D-F1FA9C54B5E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2DBD116F-842D-4117-AD40-A33890735CD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E1DF661-7D65-4EFC-881F-55A681EB8D5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DF01847-9BC5-4AE3-922F-3FD7553A2CD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6D33AF4-03F3-4D1D-B487-DB8F61E89C79}"/>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D5B3651-1FF4-46A2-9685-CB50D82AE0D7}"/>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1D20692C-645E-4BFC-B8B3-C1A7370569D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44F1FD5-7592-4696-A947-61AF960DB2A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8131AE2-D1F9-4F2A-822C-2BBB3372A68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51D13901-4764-4440-A018-A04A8762037B}"/>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23A19E7-3597-44DC-8C62-7F687DFCC13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8F4BFC4-301E-4CB7-AC13-68E51BAB5F3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117C8FD-D0C8-45E2-A585-DD8C34E828C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A3BFEB8-97D5-4367-830C-F0BDF5E44B4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AC59AB0-A31E-486E-B9B2-4A3EA574FA5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F120908E-6C4B-412A-992C-1F395F2B49B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DFD702BB-D417-4F56-930C-74FCED8F96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C9290914-1931-4637-A501-0969F973042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97AE737-4001-44EF-B7AE-51C023E6BD0D}"/>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本市では、これまで定数削減や給与等の抑制を行ってきたため、類似団体等と比べて低い水準で推移しており、令和６年度は定年延長制度に伴う退職者数の増等により、</a:t>
          </a:r>
          <a:r>
            <a:rPr kumimoji="1" lang="en-US" altLang="ja-JP" sz="1300">
              <a:latin typeface="ＭＳ ゴシック" panose="020B0609070205080204" pitchFamily="49" charset="-128"/>
              <a:ea typeface="ＭＳ ゴシック" panose="020B0609070205080204" pitchFamily="49" charset="-128"/>
            </a:rPr>
            <a:t>1.3</a:t>
          </a:r>
          <a:r>
            <a:rPr kumimoji="1" lang="ja-JP" altLang="en-US" sz="1300">
              <a:latin typeface="ＭＳ ゴシック" panose="020B0609070205080204" pitchFamily="49" charset="-128"/>
              <a:ea typeface="ＭＳ ゴシック" panose="020B0609070205080204" pitchFamily="49" charset="-128"/>
            </a:rPr>
            <a:t>ポイント増加している。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今後も、国の給与水準や本市の財政状況を勘案する中で適正な水準の維持に努めるとともに、業務の</a:t>
          </a:r>
          <a:r>
            <a:rPr kumimoji="1" lang="en-US" altLang="ja-JP" sz="1300">
              <a:latin typeface="ＭＳ ゴシック" panose="020B0609070205080204" pitchFamily="49" charset="-128"/>
              <a:ea typeface="ＭＳ ゴシック" panose="020B0609070205080204" pitchFamily="49" charset="-128"/>
            </a:rPr>
            <a:t>ICT</a:t>
          </a:r>
          <a:r>
            <a:rPr kumimoji="1" lang="ja-JP" altLang="en-US" sz="1300">
              <a:latin typeface="ＭＳ ゴシック" panose="020B0609070205080204" pitchFamily="49" charset="-128"/>
              <a:ea typeface="ＭＳ ゴシック" panose="020B0609070205080204" pitchFamily="49" charset="-128"/>
            </a:rPr>
            <a:t>化等による効率化などに取組む。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4D94891-DDC5-4942-8855-71CF1AC0EF11}"/>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F6E13CD-B9EF-428B-9197-0E8D4986FD73}"/>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EAB93DB-BEE1-4139-863A-CFD5A608E962}"/>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F0273754-9FC0-4B1F-98D9-00C038BAE2B4}"/>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92C2C5F8-6F42-4112-8954-427F7AC542C3}"/>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97866F44-21D7-4081-8955-70D4DDFEE863}"/>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490088F2-7A0E-4A19-AA68-A0BE774E80E1}"/>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317C476D-56F6-4B60-8CB4-AF13C1E7FD7A}"/>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A6924D33-986A-4D26-8F6A-111906597B66}"/>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7D41F892-8D24-40B1-9BE2-EA48E2E41F96}"/>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E364CD00-DE7A-4C3D-9E74-B628C1E9C3AB}"/>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A1F8F4FD-5766-4A6B-BA61-190900BBCC8D}"/>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E5AD2767-7F88-4B7A-9C4F-B7D5C895A331}"/>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190F9B94-4C07-4FFA-BE51-1DD9C6928749}"/>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E405325C-D493-4CFD-8B53-DDD0E069360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35B75129-CA1B-4344-9A29-179509D5A98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BB1D0C91-DB42-4BEE-B483-1D9A73915A3C}"/>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F0D5C64F-F0DD-45FA-9AE7-59BE5357B93E}"/>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61C9692D-87CA-41CC-887E-6292E9464C11}"/>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FF9C0073-0DDD-4C7B-9213-D27693B40257}"/>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1ED275A3-8613-479D-A104-E2DFAE4C2A96}"/>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4A8AAE62-B3D2-4965-B32D-F26C173A87EF}"/>
            </a:ext>
          </a:extLst>
        </xdr:cNvPr>
        <xdr:cNvCxnSpPr/>
      </xdr:nvCxnSpPr>
      <xdr:spPr>
        <a:xfrm>
          <a:off x="3987800" y="62153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38301979-8FB8-4609-ADE1-4ED21E709C09}"/>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307DE7AC-ECFE-4352-8BA4-C29D2C971C7E}"/>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89DFDAA0-1484-44C3-8287-B7D8DC59E665}"/>
            </a:ext>
          </a:extLst>
        </xdr:cNvPr>
        <xdr:cNvCxnSpPr/>
      </xdr:nvCxnSpPr>
      <xdr:spPr>
        <a:xfrm flipV="1">
          <a:off x="3098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978AD925-8DC0-4272-AED6-6F092A4B8B6C}"/>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A061BA51-F5BB-4FB9-A363-32C315A78F24}"/>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6C63B07C-7874-4473-9501-8D54037EBA71}"/>
            </a:ext>
          </a:extLst>
        </xdr:cNvPr>
        <xdr:cNvCxnSpPr/>
      </xdr:nvCxnSpPr>
      <xdr:spPr>
        <a:xfrm>
          <a:off x="2209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5046BC45-64F8-498B-9F1D-443E6795464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6D29953E-F1C7-49EA-868B-8B00B0E18974}"/>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D7C8BC12-3CDE-4C27-B3E8-01CA06FC1D2F}"/>
            </a:ext>
          </a:extLst>
        </xdr:cNvPr>
        <xdr:cNvCxnSpPr/>
      </xdr:nvCxnSpPr>
      <xdr:spPr>
        <a:xfrm flipV="1">
          <a:off x="1320800" y="6207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51FB0283-498F-44C8-A9DB-1FFDD44E6656}"/>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2DB72CD3-FAB3-4DAC-ACE2-C92FD0BC4659}"/>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165A734-6020-40A6-929D-0D0C3DE053BC}"/>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B91F42FB-E7A4-44B0-9708-1A33A633DA13}"/>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436B8F5F-AD4C-4F3C-BDC7-AEC08AE3E063}"/>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8A78DC0F-355A-4B5F-9943-4768694DD36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BC9483D-F174-4994-9508-CE86BEFAB396}"/>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FDDF84C1-99C0-4A89-AA40-F677D5E52CE5}"/>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E6EC4035-7741-4364-860B-C2C4E8E6BF8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C75DDCA0-A5FF-4005-B60C-34E895369E56}"/>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87D9236D-BE1C-4D11-B372-8FBACEA098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B0062FAB-E6E5-4B4B-AA0E-BD919B9F2C65}"/>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FF38EA76-D933-4274-81C7-2D375BB3A7B6}"/>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DE842D87-38A4-44EE-A33B-8205954870D4}"/>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A21B3BE1-7A65-4B83-867F-5877627352EE}"/>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EBC434D-32E9-4D8E-BE6F-EBDD20F7A74D}"/>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60569F49-7E65-4B5E-A79A-BC5FBE9E1A4A}"/>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3A27A4C8-B628-42FC-ACFE-48DD10A60242}"/>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17C8BC81-98B5-4F23-98FB-E33568AA28D5}"/>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398B92A-CA4A-45FF-B745-4708400F7D7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C4AB31A8-21D4-4B03-AEDE-25C341DCCB1A}"/>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15E01E25-161D-4370-B352-E6251059D502}"/>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94101908-50A4-46D8-B1E3-FC0F1237FB17}"/>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C4BFE2C6-F48B-4261-A0D3-C8A374830D4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506CA873-322B-41D7-99C9-8D53A6D7519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AD8E57C-055C-409A-83A7-752B69F3441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5735F7A4-23FC-4091-935D-DF729BF89B8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A9D591FB-58EB-4037-A512-99B424900F37}"/>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EE1607A8-EB3D-4C3E-A7E9-9A7231D5183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E0DE3FFE-2584-4B7D-A3A7-E2A2D26EB2E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物価高騰の影響は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経常一般財源も増となったことなどにより、前年同水準となっている。また、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これまで行ってきた財政の健全化に向けた様々な節減努力により類似団体平均を下回っている。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も物価高騰や労務単価の上昇による影響が見込まれることから、引き続き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コスト削減に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EF73276-DB2E-452D-9039-2BC8DBDD36D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5954B54E-A0DB-46E0-9313-049AAACC797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8D6E8FC-DA45-467E-9DBE-89B35FC5552F}"/>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24E31351-0595-4F23-9167-D6D54453CAF8}"/>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418F2E07-0E20-4C35-9D99-3A3FF8B673ED}"/>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E31E75AB-4D07-4C32-A62C-30C4F2718D6F}"/>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A24FA72D-6BC4-4218-B0B0-72BF6317370D}"/>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91578417-5267-45D1-AB81-9E0CEAA361A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1931B9D3-9151-49F5-AB8A-199F52E5590D}"/>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7F172A22-14B4-4B5D-9532-354B811CAD27}"/>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BC3A251E-3936-4752-B852-F534E7708CC7}"/>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679AACCE-3AD1-4880-A882-FAF36BCE4F9B}"/>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667A17DB-E6BD-4ABA-846B-62EC2696B10A}"/>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449F02BB-D3C3-4AB8-B045-31706C762CFF}"/>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80DE54B7-E93E-4534-8AC7-C53DE0A8DBC2}"/>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D3598730-017D-41EB-9820-B7C7F46EE49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A6815093-363A-4194-B285-F4D0525C748D}"/>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5BC13EE0-1FFB-4A8A-B4D5-D59AACC56F63}"/>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F06BAAEF-3B31-43BE-AC31-E82B7104E1F8}"/>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BE40C5BE-55B3-471B-86E5-D0C70FB64E1A}"/>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B6876AC8-E5CD-499F-9224-A4F62E020D68}"/>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46990</xdr:rowOff>
    </xdr:to>
    <xdr:cxnSp macro="">
      <xdr:nvCxnSpPr>
        <xdr:cNvPr id="127" name="直線コネクタ 126">
          <a:extLst>
            <a:ext uri="{FF2B5EF4-FFF2-40B4-BE49-F238E27FC236}">
              <a16:creationId xmlns:a16="http://schemas.microsoft.com/office/drawing/2014/main" id="{B65E23C9-BBA1-4A1E-A9E0-7BE39B612C92}"/>
            </a:ext>
          </a:extLst>
        </xdr:cNvPr>
        <xdr:cNvCxnSpPr/>
      </xdr:nvCxnSpPr>
      <xdr:spPr>
        <a:xfrm flipV="1">
          <a:off x="15671800" y="2946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AE36E42E-58A2-4CDD-B280-75A6384C1C29}"/>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6DCA5836-F911-4460-9BDE-7E20591D119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46990</xdr:rowOff>
    </xdr:to>
    <xdr:cxnSp macro="">
      <xdr:nvCxnSpPr>
        <xdr:cNvPr id="130" name="直線コネクタ 129">
          <a:extLst>
            <a:ext uri="{FF2B5EF4-FFF2-40B4-BE49-F238E27FC236}">
              <a16:creationId xmlns:a16="http://schemas.microsoft.com/office/drawing/2014/main" id="{2FC94E3E-3964-41D7-9E96-0210A13CFCD9}"/>
            </a:ext>
          </a:extLst>
        </xdr:cNvPr>
        <xdr:cNvCxnSpPr/>
      </xdr:nvCxnSpPr>
      <xdr:spPr>
        <a:xfrm>
          <a:off x="14782800" y="2938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A3CBC2D6-1A01-4A89-85A1-F65B6644B373}"/>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68A8F133-4B9C-45D2-A6C4-C29B449A007E}"/>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id="{0BD0211C-14C5-4BE2-9C09-C13E5BF32C6D}"/>
            </a:ext>
          </a:extLst>
        </xdr:cNvPr>
        <xdr:cNvCxnSpPr/>
      </xdr:nvCxnSpPr>
      <xdr:spPr>
        <a:xfrm>
          <a:off x="13893800" y="2801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EC345EBE-212D-441F-A3BD-317A5C1500C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BAD71EAE-DD69-4F77-8B64-24FD7F4F8E5A}"/>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5209E7AD-1F5F-4943-A40A-D075913E0149}"/>
            </a:ext>
          </a:extLst>
        </xdr:cNvPr>
        <xdr:cNvCxnSpPr/>
      </xdr:nvCxnSpPr>
      <xdr:spPr>
        <a:xfrm flipV="1">
          <a:off x="13004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742EB724-2FF9-4443-AC7D-8B96E91B84E4}"/>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40FF74F0-F926-4158-A4B1-7C4D1AF31712}"/>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E7738056-B3AC-40E9-8F12-D3E624A56C01}"/>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5C2DAC4-95B0-40DC-95BE-A084CABD17B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3B0A8A3-3D7B-4C44-8A08-1380B248C73D}"/>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401C1CC-3440-48C8-AE8C-99D7CD98F8F8}"/>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06D264D-109F-452D-A0CB-FF452CEDD903}"/>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B3F8755-71F8-43A8-B95D-CCA7EF85158D}"/>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2A4B13B0-390F-4F70-9BD3-F13AFA470F8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a:extLst>
            <a:ext uri="{FF2B5EF4-FFF2-40B4-BE49-F238E27FC236}">
              <a16:creationId xmlns:a16="http://schemas.microsoft.com/office/drawing/2014/main" id="{219D7905-58AC-4DAE-82ED-1086B03FCB36}"/>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7" name="物件費該当値テキスト">
          <a:extLst>
            <a:ext uri="{FF2B5EF4-FFF2-40B4-BE49-F238E27FC236}">
              <a16:creationId xmlns:a16="http://schemas.microsoft.com/office/drawing/2014/main" id="{B49D7BE1-E239-4474-80AD-9837D463F14B}"/>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a:extLst>
            <a:ext uri="{FF2B5EF4-FFF2-40B4-BE49-F238E27FC236}">
              <a16:creationId xmlns:a16="http://schemas.microsoft.com/office/drawing/2014/main" id="{CE385FC5-83C2-437F-ACB4-F2E6AE9F922C}"/>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9" name="テキスト ボックス 148">
          <a:extLst>
            <a:ext uri="{FF2B5EF4-FFF2-40B4-BE49-F238E27FC236}">
              <a16:creationId xmlns:a16="http://schemas.microsoft.com/office/drawing/2014/main" id="{C70C7D20-29B7-4042-96F5-33053BFA0AF5}"/>
            </a:ext>
          </a:extLst>
        </xdr:cNvPr>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a:extLst>
            <a:ext uri="{FF2B5EF4-FFF2-40B4-BE49-F238E27FC236}">
              <a16:creationId xmlns:a16="http://schemas.microsoft.com/office/drawing/2014/main" id="{6DB9A470-C765-4DFC-9D59-322E80087146}"/>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51" name="テキスト ボックス 150">
          <a:extLst>
            <a:ext uri="{FF2B5EF4-FFF2-40B4-BE49-F238E27FC236}">
              <a16:creationId xmlns:a16="http://schemas.microsoft.com/office/drawing/2014/main" id="{3EFFCEC3-D042-4BA6-BE74-576927FF5A76}"/>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C1878F6-779A-4989-ABCF-DB69800CAC44}"/>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BC735903-EBEB-44B1-A0B3-610EFD7F50DF}"/>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C397912B-A850-4A33-91A8-C6E47C2E3859}"/>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99530C14-CD25-48CA-B2BE-08838E098791}"/>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FA5203DF-E358-44E5-A162-275FD598671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3C52873D-5544-43D6-8207-8FB7E615EBB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266F7B4-A401-426D-80A0-2193467BD81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C304CA45-3506-49A3-ADBD-3D70604AD8B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8E35C843-392A-4DC2-B3E6-EB2260DB104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7D31EF9B-549A-44D2-8BFD-6B3FF1CD3AD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C7221E1C-90A7-4987-8B76-1790B589E30D}"/>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A54CAFD7-DC60-4AF9-A5F1-BE662CD9B8A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2E089F3-BABD-4318-A892-8C451924320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223A0909-B106-41BA-AF50-B40BC64567E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DBA03919-D594-4D81-A9CA-20175E8E681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扶助費に係る経常収支比率は、令和３年度は一時的な要因もあり減少していたが、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施設型給付費の増や障害サービスに係る経費の増により、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類似団体と比較すると、特に生活保護受給者の割合（保護率）が高いことによって、扶助費に係る経常収支比率が高く、義務的経費が高い水準にあり、硬直化した財政構造が続いている。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10E3D228-9FC2-4263-B541-78CD678E7B1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8C92D8E7-9D90-4248-A80D-12383C906C8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53BE967F-7E13-45DF-B408-14EFBDA4847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4E183838-D4BB-434E-9176-9D56AE0104E4}"/>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271CC9A9-41E1-44A7-AE4A-2BE36A778953}"/>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5590E96F-885F-42E6-88D1-D2AB9ABD1981}"/>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A6BD3885-BD32-4222-93DF-809790E1B8DC}"/>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FBEE0646-E565-4F26-B925-DC10D3962595}"/>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25F904F9-203F-4F23-9D9B-C8FC78FFB1BB}"/>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EEECBB2D-C0B2-47C5-B3F9-C05FB8232306}"/>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A4059B7E-9A56-413A-99E9-47583802A867}"/>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5CCF493B-CF8A-4838-B4FF-8876C7242073}"/>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DD936563-9F58-4C52-9268-7248FC1CBC43}"/>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E09FC8FD-CBE0-40EF-8F83-41AE02FCE06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627E7417-6203-4EF4-A162-06F786A65AAE}"/>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AF5AF141-7E15-4C7C-B89D-5096D8BE1F8D}"/>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4634612D-269D-4255-B532-F37DC5132646}"/>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81488671-0928-4583-9A0F-34113245BAC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19F018F3-8362-4F08-A6E4-E3C29B96822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FE3F6902-4794-4012-B2DA-0AD99918890B}"/>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3EABD576-5DB0-472A-95BE-9C0CF3865C18}"/>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19050</xdr:rowOff>
    </xdr:from>
    <xdr:to>
      <xdr:col>24</xdr:col>
      <xdr:colOff>25400</xdr:colOff>
      <xdr:row>61</xdr:row>
      <xdr:rowOff>19050</xdr:rowOff>
    </xdr:to>
    <xdr:cxnSp macro="">
      <xdr:nvCxnSpPr>
        <xdr:cNvPr id="188" name="直線コネクタ 187">
          <a:extLst>
            <a:ext uri="{FF2B5EF4-FFF2-40B4-BE49-F238E27FC236}">
              <a16:creationId xmlns:a16="http://schemas.microsoft.com/office/drawing/2014/main" id="{8BA2292B-75FE-4D95-8813-A3FDCA681F26}"/>
            </a:ext>
          </a:extLst>
        </xdr:cNvPr>
        <xdr:cNvCxnSpPr/>
      </xdr:nvCxnSpPr>
      <xdr:spPr>
        <a:xfrm>
          <a:off x="3987800" y="1047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D3839608-77E2-442A-8921-3541B5B728BF}"/>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1EBDAD3-ACF3-43EC-AE6A-EC3039251BAC}"/>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152400</xdr:rowOff>
    </xdr:from>
    <xdr:to>
      <xdr:col>19</xdr:col>
      <xdr:colOff>187325</xdr:colOff>
      <xdr:row>61</xdr:row>
      <xdr:rowOff>19050</xdr:rowOff>
    </xdr:to>
    <xdr:cxnSp macro="">
      <xdr:nvCxnSpPr>
        <xdr:cNvPr id="191" name="直線コネクタ 190">
          <a:extLst>
            <a:ext uri="{FF2B5EF4-FFF2-40B4-BE49-F238E27FC236}">
              <a16:creationId xmlns:a16="http://schemas.microsoft.com/office/drawing/2014/main" id="{B84FC6DE-4FDD-4C60-AFD2-8916B841CABC}"/>
            </a:ext>
          </a:extLst>
        </xdr:cNvPr>
        <xdr:cNvCxnSpPr/>
      </xdr:nvCxnSpPr>
      <xdr:spPr>
        <a:xfrm>
          <a:off x="30988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28E9D24-86E2-45B9-86AF-9FD8EEFF2752}"/>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B54BA4B5-F67E-4875-A62F-FFF23ED8BAA6}"/>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152400</xdr:rowOff>
    </xdr:to>
    <xdr:cxnSp macro="">
      <xdr:nvCxnSpPr>
        <xdr:cNvPr id="194" name="直線コネクタ 193">
          <a:extLst>
            <a:ext uri="{FF2B5EF4-FFF2-40B4-BE49-F238E27FC236}">
              <a16:creationId xmlns:a16="http://schemas.microsoft.com/office/drawing/2014/main" id="{EB7E766C-0DE6-43D3-B299-8533B47285E1}"/>
            </a:ext>
          </a:extLst>
        </xdr:cNvPr>
        <xdr:cNvCxnSpPr/>
      </xdr:nvCxnSpPr>
      <xdr:spPr>
        <a:xfrm>
          <a:off x="2209800" y="10223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DBDCFDA8-2882-4BAE-9EAB-B865F63F7B33}"/>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422002C7-FB44-49E0-931E-2828530F559E}"/>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114300</xdr:rowOff>
    </xdr:to>
    <xdr:cxnSp macro="">
      <xdr:nvCxnSpPr>
        <xdr:cNvPr id="197" name="直線コネクタ 196">
          <a:extLst>
            <a:ext uri="{FF2B5EF4-FFF2-40B4-BE49-F238E27FC236}">
              <a16:creationId xmlns:a16="http://schemas.microsoft.com/office/drawing/2014/main" id="{F2835617-48BB-42BB-8C1F-6049DFE39E56}"/>
            </a:ext>
          </a:extLst>
        </xdr:cNvPr>
        <xdr:cNvCxnSpPr/>
      </xdr:nvCxnSpPr>
      <xdr:spPr>
        <a:xfrm flipV="1">
          <a:off x="1320800" y="10223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DE5966DB-7090-4C3F-86EC-D6BC5B8C805A}"/>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9A324960-C396-4A87-81AA-2594949E228B}"/>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2E024F41-DFA2-4818-B6F6-BF19426DADA1}"/>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74CA419D-932C-4071-B64B-6DFCB3D4EBA3}"/>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A7CA8B1-31DF-4C55-B1E6-2A691747E88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3E6C93A5-8550-4056-A963-B9AFCF59BDBD}"/>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CC6F5E1F-7F34-4821-97CE-85F270F2352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429EE442-E9AD-46F2-996A-1155119A517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F601EF84-66E6-4916-9CF6-6BA5AA7DCA3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139700</xdr:rowOff>
    </xdr:from>
    <xdr:to>
      <xdr:col>24</xdr:col>
      <xdr:colOff>76200</xdr:colOff>
      <xdr:row>61</xdr:row>
      <xdr:rowOff>69850</xdr:rowOff>
    </xdr:to>
    <xdr:sp macro="" textlink="">
      <xdr:nvSpPr>
        <xdr:cNvPr id="207" name="楕円 206">
          <a:extLst>
            <a:ext uri="{FF2B5EF4-FFF2-40B4-BE49-F238E27FC236}">
              <a16:creationId xmlns:a16="http://schemas.microsoft.com/office/drawing/2014/main" id="{E2B0F442-CFCF-4886-ACD5-0612145A07D0}"/>
            </a:ext>
          </a:extLst>
        </xdr:cNvPr>
        <xdr:cNvSpPr/>
      </xdr:nvSpPr>
      <xdr:spPr>
        <a:xfrm>
          <a:off x="4775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08" name="扶助費該当値テキスト">
          <a:extLst>
            <a:ext uri="{FF2B5EF4-FFF2-40B4-BE49-F238E27FC236}">
              <a16:creationId xmlns:a16="http://schemas.microsoft.com/office/drawing/2014/main" id="{0435C104-B193-4D2D-B5C1-AC1C25674D28}"/>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139700</xdr:rowOff>
    </xdr:from>
    <xdr:to>
      <xdr:col>20</xdr:col>
      <xdr:colOff>38100</xdr:colOff>
      <xdr:row>61</xdr:row>
      <xdr:rowOff>69850</xdr:rowOff>
    </xdr:to>
    <xdr:sp macro="" textlink="">
      <xdr:nvSpPr>
        <xdr:cNvPr id="209" name="楕円 208">
          <a:extLst>
            <a:ext uri="{FF2B5EF4-FFF2-40B4-BE49-F238E27FC236}">
              <a16:creationId xmlns:a16="http://schemas.microsoft.com/office/drawing/2014/main" id="{B8557C45-B69A-42DB-91E9-FEDF5B1400F1}"/>
            </a:ext>
          </a:extLst>
        </xdr:cNvPr>
        <xdr:cNvSpPr/>
      </xdr:nvSpPr>
      <xdr:spPr>
        <a:xfrm>
          <a:off x="3937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54627</xdr:rowOff>
    </xdr:from>
    <xdr:ext cx="736600" cy="259045"/>
    <xdr:sp macro="" textlink="">
      <xdr:nvSpPr>
        <xdr:cNvPr id="210" name="テキスト ボックス 209">
          <a:extLst>
            <a:ext uri="{FF2B5EF4-FFF2-40B4-BE49-F238E27FC236}">
              <a16:creationId xmlns:a16="http://schemas.microsoft.com/office/drawing/2014/main" id="{5AA1BE99-2175-484E-B7A1-856B3A789BDE}"/>
            </a:ext>
          </a:extLst>
        </xdr:cNvPr>
        <xdr:cNvSpPr txBox="1"/>
      </xdr:nvSpPr>
      <xdr:spPr>
        <a:xfrm>
          <a:off x="3606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101600</xdr:rowOff>
    </xdr:from>
    <xdr:to>
      <xdr:col>15</xdr:col>
      <xdr:colOff>149225</xdr:colOff>
      <xdr:row>61</xdr:row>
      <xdr:rowOff>31750</xdr:rowOff>
    </xdr:to>
    <xdr:sp macro="" textlink="">
      <xdr:nvSpPr>
        <xdr:cNvPr id="211" name="楕円 210">
          <a:extLst>
            <a:ext uri="{FF2B5EF4-FFF2-40B4-BE49-F238E27FC236}">
              <a16:creationId xmlns:a16="http://schemas.microsoft.com/office/drawing/2014/main" id="{D70019F8-0F96-4112-B72D-182124B83C47}"/>
            </a:ext>
          </a:extLst>
        </xdr:cNvPr>
        <xdr:cNvSpPr/>
      </xdr:nvSpPr>
      <xdr:spPr>
        <a:xfrm>
          <a:off x="3048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16527</xdr:rowOff>
    </xdr:from>
    <xdr:ext cx="762000" cy="259045"/>
    <xdr:sp macro="" textlink="">
      <xdr:nvSpPr>
        <xdr:cNvPr id="212" name="テキスト ボックス 211">
          <a:extLst>
            <a:ext uri="{FF2B5EF4-FFF2-40B4-BE49-F238E27FC236}">
              <a16:creationId xmlns:a16="http://schemas.microsoft.com/office/drawing/2014/main" id="{FEEC5225-B6F2-40AE-B966-E63C985CB824}"/>
            </a:ext>
          </a:extLst>
        </xdr:cNvPr>
        <xdr:cNvSpPr txBox="1"/>
      </xdr:nvSpPr>
      <xdr:spPr>
        <a:xfrm>
          <a:off x="2717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3" name="楕円 212">
          <a:extLst>
            <a:ext uri="{FF2B5EF4-FFF2-40B4-BE49-F238E27FC236}">
              <a16:creationId xmlns:a16="http://schemas.microsoft.com/office/drawing/2014/main" id="{B6E7AF4F-BA94-421F-8E87-0316C17794DA}"/>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4" name="テキスト ボックス 213">
          <a:extLst>
            <a:ext uri="{FF2B5EF4-FFF2-40B4-BE49-F238E27FC236}">
              <a16:creationId xmlns:a16="http://schemas.microsoft.com/office/drawing/2014/main" id="{E5A9F739-07A7-46C0-9B55-BDA9DD941CB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63500</xdr:rowOff>
    </xdr:from>
    <xdr:to>
      <xdr:col>6</xdr:col>
      <xdr:colOff>171450</xdr:colOff>
      <xdr:row>60</xdr:row>
      <xdr:rowOff>165100</xdr:rowOff>
    </xdr:to>
    <xdr:sp macro="" textlink="">
      <xdr:nvSpPr>
        <xdr:cNvPr id="215" name="楕円 214">
          <a:extLst>
            <a:ext uri="{FF2B5EF4-FFF2-40B4-BE49-F238E27FC236}">
              <a16:creationId xmlns:a16="http://schemas.microsoft.com/office/drawing/2014/main" id="{C0E47DE8-D702-4BFA-9291-229FC29C6479}"/>
            </a:ext>
          </a:extLst>
        </xdr:cNvPr>
        <xdr:cNvSpPr/>
      </xdr:nvSpPr>
      <xdr:spPr>
        <a:xfrm>
          <a:off x="1270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149877</xdr:rowOff>
    </xdr:from>
    <xdr:ext cx="762000" cy="259045"/>
    <xdr:sp macro="" textlink="">
      <xdr:nvSpPr>
        <xdr:cNvPr id="216" name="テキスト ボックス 215">
          <a:extLst>
            <a:ext uri="{FF2B5EF4-FFF2-40B4-BE49-F238E27FC236}">
              <a16:creationId xmlns:a16="http://schemas.microsoft.com/office/drawing/2014/main" id="{6DA2665C-11EB-4455-ADD9-0904F760C239}"/>
            </a:ext>
          </a:extLst>
        </xdr:cNvPr>
        <xdr:cNvSpPr txBox="1"/>
      </xdr:nvSpPr>
      <xdr:spPr>
        <a:xfrm>
          <a:off x="939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3B2ED7F4-0D5A-49AD-9527-B3873E65BC58}"/>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7EC8D1B3-427F-4A0E-BA36-D8E963B686A8}"/>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F168A0CF-EDDF-4056-A9D7-E7A1EF2B3F6F}"/>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47FC88DF-8239-49F0-A213-3F169676965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21E9F10A-F605-418E-90B3-6ABD6DA1548F}"/>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771BF267-2B3F-48D7-B54B-81361182260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BDC18E77-32CE-4879-8814-25683B8B4D6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D390DB67-52BE-47EA-981E-219AC1AC32BB}"/>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3C3D727F-9FE7-4291-B2F9-13E808514AC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2F0D9103-205F-4ACD-811D-53DF2D76FD1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E0A060FF-7A1A-4D15-99A6-994035EE1C2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その他を構成する主な経費は繰出金で、国民健康保険事業会計繰出金や介護保険事業費会計繰出金が増となった一方で、経常一般財源も増となったことなどから、前年度と比べて</a:t>
          </a:r>
          <a:r>
            <a:rPr kumimoji="1" lang="en-US" altLang="ja-JP" sz="1300">
              <a:latin typeface="ＭＳ ゴシック" panose="020B0609070205080204" pitchFamily="49" charset="-128"/>
              <a:ea typeface="ＭＳ ゴシック" panose="020B0609070205080204" pitchFamily="49" charset="-128"/>
            </a:rPr>
            <a:t>0.5</a:t>
          </a:r>
          <a:r>
            <a:rPr kumimoji="1" lang="ja-JP" altLang="en-US" sz="1300">
              <a:latin typeface="ＭＳ ゴシック" panose="020B0609070205080204" pitchFamily="49" charset="-128"/>
              <a:ea typeface="ＭＳ ゴシック" panose="020B0609070205080204" pitchFamily="49"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E473237B-F9AC-42C2-AA93-9FCF34B3529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A51A0E17-4960-4F5C-BD13-C339CE2A809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B731EB34-23A1-4523-B877-F23677B560E2}"/>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3B7AD37F-5A0D-44CD-AF9B-28D53E0AB3FD}"/>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9773106-B616-4DA2-855C-08B1135E1CDB}"/>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84D983C9-4E2B-411F-8D1E-3C9F8DBB6A15}"/>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8F16B9EB-6F0C-4388-BA65-A69D4E781321}"/>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CE68DDE3-C875-4040-9F20-4432796C92AD}"/>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8C35DC0-C257-4990-9A95-911278AD9F0B}"/>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96B94FCA-4685-4B21-A6F2-B2F4DA07CA8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79F089A0-3FEB-494D-9710-2F7CA57A8557}"/>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FBEED2BC-65A6-4163-8423-F4FF6D9348A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4C2249C8-770F-4557-8390-84E5FDBDC73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FDAB9713-878B-47C2-B510-9DCD06BC33B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7BA7673D-B03C-47AE-9116-D3C631EFD00F}"/>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63F32E56-647A-4715-B632-49A376154BA6}"/>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8F8CB94D-7C58-4381-B15C-7C0024AB2C9F}"/>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F7473411-A9AE-4F98-B090-8B84326B7B03}"/>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64180782-5DFD-45F7-9764-F7707D0305E5}"/>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F870D989-3AD6-4A1A-8878-E1CC1D849298}"/>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99D788FD-BB64-44ED-B97D-A6901AEE4FEF}"/>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57150</xdr:rowOff>
    </xdr:to>
    <xdr:cxnSp macro="">
      <xdr:nvCxnSpPr>
        <xdr:cNvPr id="249" name="直線コネクタ 248">
          <a:extLst>
            <a:ext uri="{FF2B5EF4-FFF2-40B4-BE49-F238E27FC236}">
              <a16:creationId xmlns:a16="http://schemas.microsoft.com/office/drawing/2014/main" id="{ADD41476-2CFD-461D-A319-116683B9D1A3}"/>
            </a:ext>
          </a:extLst>
        </xdr:cNvPr>
        <xdr:cNvCxnSpPr/>
      </xdr:nvCxnSpPr>
      <xdr:spPr>
        <a:xfrm flipV="1">
          <a:off x="15671800" y="10109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9DBA1A5F-8069-47AE-9C80-BEC2D389893D}"/>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BEB546BE-38DC-44ED-B638-0C956EB72BE4}"/>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57150</xdr:rowOff>
    </xdr:to>
    <xdr:cxnSp macro="">
      <xdr:nvCxnSpPr>
        <xdr:cNvPr id="252" name="直線コネクタ 251">
          <a:extLst>
            <a:ext uri="{FF2B5EF4-FFF2-40B4-BE49-F238E27FC236}">
              <a16:creationId xmlns:a16="http://schemas.microsoft.com/office/drawing/2014/main" id="{E4DB189D-5261-47D1-807C-312B43D54B47}"/>
            </a:ext>
          </a:extLst>
        </xdr:cNvPr>
        <xdr:cNvCxnSpPr/>
      </xdr:nvCxnSpPr>
      <xdr:spPr>
        <a:xfrm>
          <a:off x="14782800" y="1009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D8580004-6CD1-4B4F-AF3F-56F09874596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BF09E9E3-2763-4A69-A55E-84969478C9C9}"/>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152400</xdr:rowOff>
    </xdr:to>
    <xdr:cxnSp macro="">
      <xdr:nvCxnSpPr>
        <xdr:cNvPr id="255" name="直線コネクタ 254">
          <a:extLst>
            <a:ext uri="{FF2B5EF4-FFF2-40B4-BE49-F238E27FC236}">
              <a16:creationId xmlns:a16="http://schemas.microsoft.com/office/drawing/2014/main" id="{5A26E38F-4C99-41CC-AC44-68000723BC8A}"/>
            </a:ext>
          </a:extLst>
        </xdr:cNvPr>
        <xdr:cNvCxnSpPr/>
      </xdr:nvCxnSpPr>
      <xdr:spPr>
        <a:xfrm>
          <a:off x="13893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ECA6B9AC-83B1-45A5-99C4-29BE99649AB7}"/>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EDC0A8B6-F838-4F58-8D1D-6602F9A9739A}"/>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FF59766C-C7A7-486D-813C-2C56CAFB3539}"/>
            </a:ext>
          </a:extLst>
        </xdr:cNvPr>
        <xdr:cNvCxnSpPr/>
      </xdr:nvCxnSpPr>
      <xdr:spPr>
        <a:xfrm flipV="1">
          <a:off x="13004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ED820EBF-730D-475C-9F0A-36EC08AF93DA}"/>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7C6AB053-B58A-4110-9773-F2935320C172}"/>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7D102173-EBF6-4F38-89C2-2D6E01A368FD}"/>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A2461116-653A-4F17-8B68-AF2B0188353E}"/>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57B34DEE-E916-4110-9CFF-87C3BCA6C29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23670C6F-AC95-4CAD-858C-614FE704ABE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6AE4CF9B-45DF-4DB0-9F1E-DC4D013EE40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CC2A022-57A5-4344-BACF-3697A06F98D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ADEE8F53-CAC7-45EC-AA15-60FF904B9893}"/>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a:extLst>
            <a:ext uri="{FF2B5EF4-FFF2-40B4-BE49-F238E27FC236}">
              <a16:creationId xmlns:a16="http://schemas.microsoft.com/office/drawing/2014/main" id="{34E74A1B-4E10-486E-8777-AE90F9424367}"/>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a:extLst>
            <a:ext uri="{FF2B5EF4-FFF2-40B4-BE49-F238E27FC236}">
              <a16:creationId xmlns:a16="http://schemas.microsoft.com/office/drawing/2014/main" id="{2B80633F-8814-4F6D-8E0E-003C37BDD8FF}"/>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0" name="楕円 269">
          <a:extLst>
            <a:ext uri="{FF2B5EF4-FFF2-40B4-BE49-F238E27FC236}">
              <a16:creationId xmlns:a16="http://schemas.microsoft.com/office/drawing/2014/main" id="{F43A308F-FC1E-4654-B0FA-03B7CBEF46FD}"/>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1" name="テキスト ボックス 270">
          <a:extLst>
            <a:ext uri="{FF2B5EF4-FFF2-40B4-BE49-F238E27FC236}">
              <a16:creationId xmlns:a16="http://schemas.microsoft.com/office/drawing/2014/main" id="{B954C452-AD02-4DCD-B2B0-E6642EE94B4C}"/>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a:extLst>
            <a:ext uri="{FF2B5EF4-FFF2-40B4-BE49-F238E27FC236}">
              <a16:creationId xmlns:a16="http://schemas.microsoft.com/office/drawing/2014/main" id="{CFE0F6E2-F819-469A-82E4-45D8F2D999C4}"/>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3" name="テキスト ボックス 272">
          <a:extLst>
            <a:ext uri="{FF2B5EF4-FFF2-40B4-BE49-F238E27FC236}">
              <a16:creationId xmlns:a16="http://schemas.microsoft.com/office/drawing/2014/main" id="{26B936E5-3182-41B7-874B-3C0F0923C822}"/>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A96E689D-B3F2-4279-8F93-65B22E8AC2D6}"/>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381C1F94-719B-4C6D-BEB9-5DD5596D9056}"/>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7FF4F6C0-27A2-46B3-901C-1CB9426464E8}"/>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87822CA3-9B4A-4961-A177-FCB22C64E2D5}"/>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6AF3BCA5-6B83-44F1-A120-7D518821AC71}"/>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C71F2710-F75B-45F7-94B2-468584F6EE96}"/>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6A2B7D7D-B310-437E-AA2F-7C3DE86FE47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E85DF25-AF37-4651-B811-3F603A854698}"/>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FC582A32-6612-43D7-857B-C33F25FD81A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3CB59F6C-7AAB-4133-AE48-784B4256717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BC0EC7AA-DF4F-4ED9-B74C-87196D5C6FBC}"/>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8C2596D5-766B-4BFA-983F-CFEF023DB24E}"/>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3C3C825F-1A36-4D6B-8342-AE8A60952D6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CC64A326-63B0-4141-BDC8-6E334CC7F4F9}"/>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8ED55CD0-0B68-46A0-9B43-169875E68433}"/>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過大交付された国庫補助金等の返還金の減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補助費等に係る経常収支比率は類似団体平均を下回っている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労務単価の上昇などにより、今後各種団体への補助金額の増加が見込まれることから、引き続き事業の見直しなど、適切な執行管理に努める。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67A4E15F-C1B5-4D4F-98FD-BADA4E8A222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F4246267-F999-4F94-B3E0-F68618BD5F0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34355173-315C-43AD-A3F4-76985EA36C4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4BBAA38F-B264-4C62-8017-ECC3C47F843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A1D44AE9-EC2A-4AB4-9A72-A52D16666EB2}"/>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92AF9A36-2648-4F8B-B2AC-01811F335E4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B225EB39-F76E-4D68-B95A-0F5E8B6DE78D}"/>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4BF2EF81-CFD5-4154-96B6-8741FA21FAAF}"/>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C1FCCC6C-4A71-433F-91C7-09F734B772F6}"/>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52A346D4-263A-4028-8CED-2574B176EB0E}"/>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8BF599AD-B8C3-4E99-ABCA-34CC054BDB57}"/>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8E639C00-CCFA-4FC0-88FA-148B66DC38B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F1B2FC84-DCBB-4A0C-963F-D73E5B9B1E74}"/>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A89EF67F-8DA7-43CC-A2F3-20AEE391464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81240219-A357-4EF5-A4AF-32CB3962E5CA}"/>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74FC571F-0702-4C46-B325-92158CC979DE}"/>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27212A17-FAFD-4F5F-B811-6F2D47E9AFB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819CEB8A-968A-47E4-867A-B7B504DC1D84}"/>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75A0706F-4EF6-4408-B912-151590C5D25A}"/>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72136</xdr:rowOff>
    </xdr:to>
    <xdr:cxnSp macro="">
      <xdr:nvCxnSpPr>
        <xdr:cNvPr id="308" name="直線コネクタ 307">
          <a:extLst>
            <a:ext uri="{FF2B5EF4-FFF2-40B4-BE49-F238E27FC236}">
              <a16:creationId xmlns:a16="http://schemas.microsoft.com/office/drawing/2014/main" id="{EE89C4F7-4B10-451D-AFFC-2DE4901B3B1B}"/>
            </a:ext>
          </a:extLst>
        </xdr:cNvPr>
        <xdr:cNvCxnSpPr/>
      </xdr:nvCxnSpPr>
      <xdr:spPr>
        <a:xfrm flipV="1">
          <a:off x="15671800" y="58831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A08424A9-AD31-4B14-8372-B0C2CC3DB46F}"/>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BF5155A6-6640-4FF2-B16E-BC0A1676230C}"/>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81280</xdr:rowOff>
    </xdr:to>
    <xdr:cxnSp macro="">
      <xdr:nvCxnSpPr>
        <xdr:cNvPr id="311" name="直線コネクタ 310">
          <a:extLst>
            <a:ext uri="{FF2B5EF4-FFF2-40B4-BE49-F238E27FC236}">
              <a16:creationId xmlns:a16="http://schemas.microsoft.com/office/drawing/2014/main" id="{86619249-BD61-4686-89B7-E1FD420B9B84}"/>
            </a:ext>
          </a:extLst>
        </xdr:cNvPr>
        <xdr:cNvCxnSpPr/>
      </xdr:nvCxnSpPr>
      <xdr:spPr>
        <a:xfrm flipV="1">
          <a:off x="14782800" y="5901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4665556-3D41-46BB-B6D4-8C01819ACEA4}"/>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5CFF7C61-FBB5-4D0C-A5CD-F9762EE8B08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81280</xdr:rowOff>
    </xdr:to>
    <xdr:cxnSp macro="">
      <xdr:nvCxnSpPr>
        <xdr:cNvPr id="314" name="直線コネクタ 313">
          <a:extLst>
            <a:ext uri="{FF2B5EF4-FFF2-40B4-BE49-F238E27FC236}">
              <a16:creationId xmlns:a16="http://schemas.microsoft.com/office/drawing/2014/main" id="{DD308CF0-DF4A-4F07-9102-9909CE541A6F}"/>
            </a:ext>
          </a:extLst>
        </xdr:cNvPr>
        <xdr:cNvCxnSpPr/>
      </xdr:nvCxnSpPr>
      <xdr:spPr>
        <a:xfrm>
          <a:off x="13893800" y="5874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6059B122-7A4E-46B1-947A-E82FD35FFA36}"/>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F13DD857-8222-45D8-9372-1FBF3B3D1C4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44704</xdr:rowOff>
    </xdr:from>
    <xdr:to>
      <xdr:col>69</xdr:col>
      <xdr:colOff>92075</xdr:colOff>
      <xdr:row>34</xdr:row>
      <xdr:rowOff>53848</xdr:rowOff>
    </xdr:to>
    <xdr:cxnSp macro="">
      <xdr:nvCxnSpPr>
        <xdr:cNvPr id="317" name="直線コネクタ 316">
          <a:extLst>
            <a:ext uri="{FF2B5EF4-FFF2-40B4-BE49-F238E27FC236}">
              <a16:creationId xmlns:a16="http://schemas.microsoft.com/office/drawing/2014/main" id="{3D3B88D3-DC5B-4E03-AA3C-CF0EB2E8F87F}"/>
            </a:ext>
          </a:extLst>
        </xdr:cNvPr>
        <xdr:cNvCxnSpPr/>
      </xdr:nvCxnSpPr>
      <xdr:spPr>
        <a:xfrm flipV="1">
          <a:off x="13004800" y="5874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F6BAA1E8-8A45-42EF-8DBF-C375F3B81759}"/>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6B9B2C92-5BDC-4D74-9DAF-59849128E03C}"/>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8A51D306-3118-4E35-94C0-C9A831560A19}"/>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526C3033-4CD7-4EE3-948D-E1717DBEF6BB}"/>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C7637A4D-C12F-4498-A990-E032BBE158C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2FBBDD44-DB07-4A8A-B3AA-0F1FDAAED562}"/>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CA57BDBD-86EB-4B82-8821-AC583BC255F9}"/>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ECBC0DFD-644F-4700-8B67-E075C24C5B77}"/>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8FDB3F67-920B-4F4D-B842-084043239D47}"/>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7" name="楕円 326">
          <a:extLst>
            <a:ext uri="{FF2B5EF4-FFF2-40B4-BE49-F238E27FC236}">
              <a16:creationId xmlns:a16="http://schemas.microsoft.com/office/drawing/2014/main" id="{BEE5DF6F-41A1-453E-984A-7D677F167684}"/>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28" name="補助費等該当値テキスト">
          <a:extLst>
            <a:ext uri="{FF2B5EF4-FFF2-40B4-BE49-F238E27FC236}">
              <a16:creationId xmlns:a16="http://schemas.microsoft.com/office/drawing/2014/main" id="{7EA33A80-1594-481B-9575-78D118D5965F}"/>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9" name="楕円 328">
          <a:extLst>
            <a:ext uri="{FF2B5EF4-FFF2-40B4-BE49-F238E27FC236}">
              <a16:creationId xmlns:a16="http://schemas.microsoft.com/office/drawing/2014/main" id="{31751C01-F237-4709-B5B3-3D3D204D54E6}"/>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0" name="テキスト ボックス 329">
          <a:extLst>
            <a:ext uri="{FF2B5EF4-FFF2-40B4-BE49-F238E27FC236}">
              <a16:creationId xmlns:a16="http://schemas.microsoft.com/office/drawing/2014/main" id="{4E1DE2A7-B0B8-4A3B-A792-47409F5188A2}"/>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1" name="楕円 330">
          <a:extLst>
            <a:ext uri="{FF2B5EF4-FFF2-40B4-BE49-F238E27FC236}">
              <a16:creationId xmlns:a16="http://schemas.microsoft.com/office/drawing/2014/main" id="{39975649-7F4A-40DF-AB05-DAC4F4FAEEB6}"/>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2" name="テキスト ボックス 331">
          <a:extLst>
            <a:ext uri="{FF2B5EF4-FFF2-40B4-BE49-F238E27FC236}">
              <a16:creationId xmlns:a16="http://schemas.microsoft.com/office/drawing/2014/main" id="{6610D0A4-08C3-452A-9858-80BF438C6D1A}"/>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165354</xdr:rowOff>
    </xdr:from>
    <xdr:to>
      <xdr:col>69</xdr:col>
      <xdr:colOff>142875</xdr:colOff>
      <xdr:row>34</xdr:row>
      <xdr:rowOff>95504</xdr:rowOff>
    </xdr:to>
    <xdr:sp macro="" textlink="">
      <xdr:nvSpPr>
        <xdr:cNvPr id="333" name="楕円 332">
          <a:extLst>
            <a:ext uri="{FF2B5EF4-FFF2-40B4-BE49-F238E27FC236}">
              <a16:creationId xmlns:a16="http://schemas.microsoft.com/office/drawing/2014/main" id="{C6CB3B01-59C7-4A2E-91A0-86658E5641F6}"/>
            </a:ext>
          </a:extLst>
        </xdr:cNvPr>
        <xdr:cNvSpPr/>
      </xdr:nvSpPr>
      <xdr:spPr>
        <a:xfrm>
          <a:off x="13843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105681</xdr:rowOff>
    </xdr:from>
    <xdr:ext cx="762000" cy="259045"/>
    <xdr:sp macro="" textlink="">
      <xdr:nvSpPr>
        <xdr:cNvPr id="334" name="テキスト ボックス 333">
          <a:extLst>
            <a:ext uri="{FF2B5EF4-FFF2-40B4-BE49-F238E27FC236}">
              <a16:creationId xmlns:a16="http://schemas.microsoft.com/office/drawing/2014/main" id="{53CAF6C8-9277-4BEF-B6F5-D94264B4C5F5}"/>
            </a:ext>
          </a:extLst>
        </xdr:cNvPr>
        <xdr:cNvSpPr txBox="1"/>
      </xdr:nvSpPr>
      <xdr:spPr>
        <a:xfrm>
          <a:off x="13512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35" name="楕円 334">
          <a:extLst>
            <a:ext uri="{FF2B5EF4-FFF2-40B4-BE49-F238E27FC236}">
              <a16:creationId xmlns:a16="http://schemas.microsoft.com/office/drawing/2014/main" id="{ACDFA58A-26F9-4D00-B2AC-C0D035D7EABA}"/>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6" name="テキスト ボックス 335">
          <a:extLst>
            <a:ext uri="{FF2B5EF4-FFF2-40B4-BE49-F238E27FC236}">
              <a16:creationId xmlns:a16="http://schemas.microsoft.com/office/drawing/2014/main" id="{50CC7AE4-5479-420E-B805-980B32B2BAA7}"/>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64D4D6F5-C663-42BA-ADD7-0FC37CD2351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DB860C75-A0A2-4867-96B0-E1E9B96EAB7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332A3A9E-FB71-4F88-8B81-6175DE89BC6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70D5B102-D64D-4B57-BE80-889464C7EF3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2AE2225F-F7BF-4D12-BCA3-15501D556B0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13A9112E-7C8D-41C9-80D5-162484AFB40E}"/>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9818C9CE-7094-429C-BDCE-38F3C81544D1}"/>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A40D1F6F-716C-47B5-B334-9F732E0DCDC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8A521895-81B8-4019-AE54-71FAE270635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E13CE45C-C310-40F3-AD64-298FFF58390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9C7D76D6-7C81-4738-892F-65E29EC816F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早期償還や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計画的な発行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、市債の残高及び元利償還金が減少し、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公債費の経常収支比率は減少傾向にあるものの、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今後は次期焼却施設の建設や学校の施設の改修・更新、公共施設の適正管理など、将来負担の増加が見込まれることから、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将来負担の縮減と必要な投資的事業の実施をバランスよく両立させていくことで、公債費の適正な管理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CE657170-63BF-426F-836A-16FC200DEF85}"/>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BB4CE7E0-7120-4346-A5DB-8F25C886503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6B217F90-A99E-44E1-AC1C-E15B36F53D1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884ADD83-46AD-40BC-A5C6-2A466B5CEF34}"/>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DCD74DA7-FA4F-464B-A024-134B40525E48}"/>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D9B62F5B-64F3-47E4-A1DC-228E08E2FFB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3D499118-462C-4C84-941A-FEB1EFD1824A}"/>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35225706-A57A-4E48-81A9-CD569569E875}"/>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814C9C5-B21F-41D0-B55F-F7976B3F5663}"/>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8C3A3BDB-055A-4411-86C7-CF67B16C4191}"/>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222E28D3-BEFE-4E27-8E61-3A553D97C3E8}"/>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62D4A93A-8464-46E6-864F-5796C6F0E3AB}"/>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91A3577A-5B75-4AE2-9CDC-7F0B2A807333}"/>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FC1325F8-6DF8-4730-B535-4FE264204A1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EA696257-B10A-431B-A955-C05BD9256891}"/>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1A825994-DB70-4902-BE09-90EF0E9A7FB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BC945B2C-6052-4B3E-969A-8547A4B3FC4A}"/>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9F3FB847-33AA-46ED-A65D-20D6C4C3FB74}"/>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7C538B70-BE90-458A-8D53-547A437AD88C}"/>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4D2FFE66-13F7-43DF-A590-ED5F890156E2}"/>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C7F21A2F-0340-4C59-AF6B-377994ABCB6A}"/>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79</xdr:row>
      <xdr:rowOff>16511</xdr:rowOff>
    </xdr:to>
    <xdr:cxnSp macro="">
      <xdr:nvCxnSpPr>
        <xdr:cNvPr id="369" name="直線コネクタ 368">
          <a:extLst>
            <a:ext uri="{FF2B5EF4-FFF2-40B4-BE49-F238E27FC236}">
              <a16:creationId xmlns:a16="http://schemas.microsoft.com/office/drawing/2014/main" id="{D15EE07F-5390-4453-A29F-F61A8AA16381}"/>
            </a:ext>
          </a:extLst>
        </xdr:cNvPr>
        <xdr:cNvCxnSpPr/>
      </xdr:nvCxnSpPr>
      <xdr:spPr>
        <a:xfrm flipV="1">
          <a:off x="3987800" y="1343152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DFB88215-0BA3-4683-85B0-A0F73CE7D888}"/>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94152628-958E-4C8E-811C-675DCF327CFC}"/>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16511</xdr:rowOff>
    </xdr:from>
    <xdr:to>
      <xdr:col>19</xdr:col>
      <xdr:colOff>187325</xdr:colOff>
      <xdr:row>79</xdr:row>
      <xdr:rowOff>24130</xdr:rowOff>
    </xdr:to>
    <xdr:cxnSp macro="">
      <xdr:nvCxnSpPr>
        <xdr:cNvPr id="372" name="直線コネクタ 371">
          <a:extLst>
            <a:ext uri="{FF2B5EF4-FFF2-40B4-BE49-F238E27FC236}">
              <a16:creationId xmlns:a16="http://schemas.microsoft.com/office/drawing/2014/main" id="{BDBD7652-EAF6-4E6A-836E-CEFB078290C7}"/>
            </a:ext>
          </a:extLst>
        </xdr:cNvPr>
        <xdr:cNvCxnSpPr/>
      </xdr:nvCxnSpPr>
      <xdr:spPr>
        <a:xfrm flipV="1">
          <a:off x="3098800" y="13561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FDD96D38-D9D3-4D34-963B-0D88712688CE}"/>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7170F673-FED1-4F68-8292-E15DAC7A3098}"/>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24130</xdr:rowOff>
    </xdr:to>
    <xdr:cxnSp macro="">
      <xdr:nvCxnSpPr>
        <xdr:cNvPr id="375" name="直線コネクタ 374">
          <a:extLst>
            <a:ext uri="{FF2B5EF4-FFF2-40B4-BE49-F238E27FC236}">
              <a16:creationId xmlns:a16="http://schemas.microsoft.com/office/drawing/2014/main" id="{F1A7991D-ED91-49A1-9E7B-F85653B38583}"/>
            </a:ext>
          </a:extLst>
        </xdr:cNvPr>
        <xdr:cNvCxnSpPr/>
      </xdr:nvCxnSpPr>
      <xdr:spPr>
        <a:xfrm>
          <a:off x="2209800" y="13515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D4D26E1E-32EF-4947-B12C-2C9FD518C176}"/>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B373F3B1-134A-4732-AE81-26EFC3638F8B}"/>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146050</xdr:rowOff>
    </xdr:to>
    <xdr:cxnSp macro="">
      <xdr:nvCxnSpPr>
        <xdr:cNvPr id="378" name="直線コネクタ 377">
          <a:extLst>
            <a:ext uri="{FF2B5EF4-FFF2-40B4-BE49-F238E27FC236}">
              <a16:creationId xmlns:a16="http://schemas.microsoft.com/office/drawing/2014/main" id="{2DADD3EA-7C41-4BEE-B1E9-71EEB9F81F69}"/>
            </a:ext>
          </a:extLst>
        </xdr:cNvPr>
        <xdr:cNvCxnSpPr/>
      </xdr:nvCxnSpPr>
      <xdr:spPr>
        <a:xfrm flipV="1">
          <a:off x="1320800" y="135153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5A33851-6CC2-4AFF-A954-E264D01E8B5A}"/>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35584E9E-CAC8-42AD-B459-A6D4513EB097}"/>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C8E5D623-04E7-4318-A387-A8AC99898456}"/>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CB107476-8D61-4FFC-920E-7AFC56BB825C}"/>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26BDE203-05D4-48A5-8E31-B256FCD62F04}"/>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E63E135B-B021-4072-8F0F-2CD7953F9CC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56D562B3-397B-4FC4-804E-996B26E91FF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540DDF23-CF52-4E5E-A0EE-7B9CB6AEA71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93FF5007-50EF-4ECF-B9EA-A2C659AD0D94}"/>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8" name="楕円 387">
          <a:extLst>
            <a:ext uri="{FF2B5EF4-FFF2-40B4-BE49-F238E27FC236}">
              <a16:creationId xmlns:a16="http://schemas.microsoft.com/office/drawing/2014/main" id="{C3B93E59-2D8E-4E17-ABC4-18E9D0CDB2AD}"/>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9" name="公債費該当値テキスト">
          <a:extLst>
            <a:ext uri="{FF2B5EF4-FFF2-40B4-BE49-F238E27FC236}">
              <a16:creationId xmlns:a16="http://schemas.microsoft.com/office/drawing/2014/main" id="{21B1F4A7-D549-4EDA-9DA2-EB5245C6E5C3}"/>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137161</xdr:rowOff>
    </xdr:from>
    <xdr:to>
      <xdr:col>20</xdr:col>
      <xdr:colOff>38100</xdr:colOff>
      <xdr:row>79</xdr:row>
      <xdr:rowOff>67311</xdr:rowOff>
    </xdr:to>
    <xdr:sp macro="" textlink="">
      <xdr:nvSpPr>
        <xdr:cNvPr id="390" name="楕円 389">
          <a:extLst>
            <a:ext uri="{FF2B5EF4-FFF2-40B4-BE49-F238E27FC236}">
              <a16:creationId xmlns:a16="http://schemas.microsoft.com/office/drawing/2014/main" id="{158222E4-9AAD-4251-959A-6938D4C5036C}"/>
            </a:ext>
          </a:extLst>
        </xdr:cNvPr>
        <xdr:cNvSpPr/>
      </xdr:nvSpPr>
      <xdr:spPr>
        <a:xfrm>
          <a:off x="3937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52088</xdr:rowOff>
    </xdr:from>
    <xdr:ext cx="736600" cy="259045"/>
    <xdr:sp macro="" textlink="">
      <xdr:nvSpPr>
        <xdr:cNvPr id="391" name="テキスト ボックス 390">
          <a:extLst>
            <a:ext uri="{FF2B5EF4-FFF2-40B4-BE49-F238E27FC236}">
              <a16:creationId xmlns:a16="http://schemas.microsoft.com/office/drawing/2014/main" id="{D88341D9-0D5F-4056-9E73-72AF7FDE669B}"/>
            </a:ext>
          </a:extLst>
        </xdr:cNvPr>
        <xdr:cNvSpPr txBox="1"/>
      </xdr:nvSpPr>
      <xdr:spPr>
        <a:xfrm>
          <a:off x="3606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92" name="楕円 391">
          <a:extLst>
            <a:ext uri="{FF2B5EF4-FFF2-40B4-BE49-F238E27FC236}">
              <a16:creationId xmlns:a16="http://schemas.microsoft.com/office/drawing/2014/main" id="{1AD68524-E9E8-4AFC-B3A8-A18C6DCB18B2}"/>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93" name="テキスト ボックス 392">
          <a:extLst>
            <a:ext uri="{FF2B5EF4-FFF2-40B4-BE49-F238E27FC236}">
              <a16:creationId xmlns:a16="http://schemas.microsoft.com/office/drawing/2014/main" id="{5D79A00B-19DB-4A59-B6E3-E67F7774007D}"/>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4" name="楕円 393">
          <a:extLst>
            <a:ext uri="{FF2B5EF4-FFF2-40B4-BE49-F238E27FC236}">
              <a16:creationId xmlns:a16="http://schemas.microsoft.com/office/drawing/2014/main" id="{B248425A-55F4-4A6B-99E7-2E639F072ED1}"/>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5" name="テキスト ボックス 394">
          <a:extLst>
            <a:ext uri="{FF2B5EF4-FFF2-40B4-BE49-F238E27FC236}">
              <a16:creationId xmlns:a16="http://schemas.microsoft.com/office/drawing/2014/main" id="{05C427E7-085A-4C79-97A5-61B7B05C8CCC}"/>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96" name="楕円 395">
          <a:extLst>
            <a:ext uri="{FF2B5EF4-FFF2-40B4-BE49-F238E27FC236}">
              <a16:creationId xmlns:a16="http://schemas.microsoft.com/office/drawing/2014/main" id="{093DAAFA-C6C5-4B0B-B6BB-CEC797EE284E}"/>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97" name="テキスト ボックス 396">
          <a:extLst>
            <a:ext uri="{FF2B5EF4-FFF2-40B4-BE49-F238E27FC236}">
              <a16:creationId xmlns:a16="http://schemas.microsoft.com/office/drawing/2014/main" id="{D827B435-01C9-4B84-A96D-B4CDB40C5D72}"/>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B618BE79-09DF-4972-9C25-2B1616438EB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53CE207A-97D8-43E7-AA3A-1CB315DE7C7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A60A9D18-EB92-42E9-9B8C-B847877FB41D}"/>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72870B87-C64E-41F5-8812-6043EC47CF3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3FDDCA74-5F83-4B9F-A033-C6692980379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37182E3B-48B3-4F44-90CF-E3DA44CF5B16}"/>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F072575C-B02E-4C26-9D60-99C4F77E121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E786CFCD-6B85-4015-86C8-4378265EDF3F}"/>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959D9F86-5D66-404E-A4F9-2F8AA46C9A03}"/>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55051F46-422B-4BE1-B6F5-13AC19761228}"/>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425550E-8770-4B3F-84C0-18EFB102755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本市は生活保護受給者率が高いことから、扶助費の経常収支比率は類似団体より大幅に高いものの、公債費以外の全体でみると、類似団体と同水準を推移している。しかしながら、今後も人件費や扶助費の義務的経費は増加傾向にあると見込まれるため、事業の見直しや業務の</a:t>
          </a:r>
          <a:r>
            <a:rPr kumimoji="1" lang="en-US" altLang="ja-JP" sz="1300">
              <a:latin typeface="ＭＳ ゴシック" panose="020B0609070205080204" pitchFamily="49" charset="-128"/>
              <a:ea typeface="ＭＳ ゴシック" panose="020B0609070205080204" pitchFamily="49" charset="-128"/>
            </a:rPr>
            <a:t>ICT</a:t>
          </a:r>
          <a:r>
            <a:rPr kumimoji="1" lang="ja-JP" altLang="en-US" sz="1300">
              <a:latin typeface="ＭＳ ゴシック" panose="020B0609070205080204" pitchFamily="49" charset="-128"/>
              <a:ea typeface="ＭＳ ゴシック" panose="020B0609070205080204" pitchFamily="49" charset="-128"/>
            </a:rPr>
            <a:t>化等による効率化など、コスト削減に向けた取組を進める。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FE0786B1-1AB7-4BB0-90D7-89F6C416620B}"/>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E4BB0FC-A06F-4A8E-9F69-2CA3B5270DC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C3F09B4B-5526-4FA0-9ED9-266B221340F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1168FFFB-AC62-4712-AD70-590FBFE015E1}"/>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25225163-389F-43CD-84AD-8920060FF37E}"/>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ABA934C5-E57B-4962-A67E-B7A8B3859E2E}"/>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CA434EF1-A443-4D1A-A7A6-F301E2012592}"/>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CFC9ACB2-9920-4411-8A36-11B1360CE519}"/>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356C4F5F-7210-4CEE-85A5-E492B0065853}"/>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F26FACF-E362-49E4-9D10-B04C4C592DB9}"/>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1C5DD3CD-C867-4AD4-B1AB-DFD71BC4D7E6}"/>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F0942BD9-7178-4FAC-B690-C50C2242D5EE}"/>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99A10C55-44DA-419E-8444-F386D3493FB1}"/>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23B869D0-A559-4D6F-BC08-8534C9BC552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32B74D8F-9335-4943-92E0-410B0017DE6A}"/>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6CD1E8D5-A2BC-4F24-A9B7-52B380872E76}"/>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D1F559D3-36E7-4807-B007-EE1D4A0FD111}"/>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D0584308-96C3-406D-8BC4-B420FEC82E21}"/>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9C81CA2D-7AEA-4A56-8953-7B3E30D887CA}"/>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520A5284-DA0C-4AB7-A043-F8F2A077C826}"/>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55E7FF57-8A6B-4DBD-AB9F-4D31595BF7DB}"/>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31750</xdr:rowOff>
    </xdr:to>
    <xdr:cxnSp macro="">
      <xdr:nvCxnSpPr>
        <xdr:cNvPr id="430" name="直線コネクタ 429">
          <a:extLst>
            <a:ext uri="{FF2B5EF4-FFF2-40B4-BE49-F238E27FC236}">
              <a16:creationId xmlns:a16="http://schemas.microsoft.com/office/drawing/2014/main" id="{321CDF11-C76E-4C3D-8BA0-E65DADDDA4D1}"/>
            </a:ext>
          </a:extLst>
        </xdr:cNvPr>
        <xdr:cNvCxnSpPr/>
      </xdr:nvCxnSpPr>
      <xdr:spPr>
        <a:xfrm>
          <a:off x="15671800" y="132181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F1DFC78C-97DA-4E0B-A2FF-5CF742A17FFD}"/>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2374A0B8-8A6A-465B-A82C-A4E9B6E6D23A}"/>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16511</xdr:rowOff>
    </xdr:to>
    <xdr:cxnSp macro="">
      <xdr:nvCxnSpPr>
        <xdr:cNvPr id="433" name="直線コネクタ 432">
          <a:extLst>
            <a:ext uri="{FF2B5EF4-FFF2-40B4-BE49-F238E27FC236}">
              <a16:creationId xmlns:a16="http://schemas.microsoft.com/office/drawing/2014/main" id="{755945D2-4313-492C-946A-1F6BB715B1E9}"/>
            </a:ext>
          </a:extLst>
        </xdr:cNvPr>
        <xdr:cNvCxnSpPr/>
      </xdr:nvCxnSpPr>
      <xdr:spPr>
        <a:xfrm>
          <a:off x="14782800" y="131991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8AFA88E0-650A-4A9E-A7B3-44D5CF49B123}"/>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5559E78E-BB47-47E9-9F47-1228D0902B9E}"/>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76</xdr:row>
      <xdr:rowOff>168911</xdr:rowOff>
    </xdr:to>
    <xdr:cxnSp macro="">
      <xdr:nvCxnSpPr>
        <xdr:cNvPr id="436" name="直線コネクタ 435">
          <a:extLst>
            <a:ext uri="{FF2B5EF4-FFF2-40B4-BE49-F238E27FC236}">
              <a16:creationId xmlns:a16="http://schemas.microsoft.com/office/drawing/2014/main" id="{18060B05-B711-4C83-A9CF-1B5F74B6FEA9}"/>
            </a:ext>
          </a:extLst>
        </xdr:cNvPr>
        <xdr:cNvCxnSpPr/>
      </xdr:nvCxnSpPr>
      <xdr:spPr>
        <a:xfrm>
          <a:off x="13893800" y="1301242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B2AC8312-B899-4F42-A6D1-DDA038A3A72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7B075B6F-97DF-47DE-AC25-67AD82E3E3CC}"/>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123189</xdr:rowOff>
    </xdr:to>
    <xdr:cxnSp macro="">
      <xdr:nvCxnSpPr>
        <xdr:cNvPr id="439" name="直線コネクタ 438">
          <a:extLst>
            <a:ext uri="{FF2B5EF4-FFF2-40B4-BE49-F238E27FC236}">
              <a16:creationId xmlns:a16="http://schemas.microsoft.com/office/drawing/2014/main" id="{AE6FC04F-9E07-48B3-847E-55F0070CB724}"/>
            </a:ext>
          </a:extLst>
        </xdr:cNvPr>
        <xdr:cNvCxnSpPr/>
      </xdr:nvCxnSpPr>
      <xdr:spPr>
        <a:xfrm flipV="1">
          <a:off x="13004800" y="130124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23F08689-217E-4C5C-BC27-43E5484E3A34}"/>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462CC30-33C6-48EE-BA61-B829F4A6D059}"/>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835C4128-F48B-4788-A846-AC51E699BBCA}"/>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96AF5186-7E96-4C2E-986F-DC52750233D2}"/>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9BCE0EFC-0BC3-4CB1-924A-764F0AB1FC2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1A95219-EBD1-4C34-879F-0AFACB9F00F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5806B6BD-62BA-4647-BBAA-D673AED04C2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5EE199D8-2098-4251-B2E3-A86ABD02405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8A4A5449-F13B-4CA3-9DD6-4D9853F50631}"/>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9" name="楕円 448">
          <a:extLst>
            <a:ext uri="{FF2B5EF4-FFF2-40B4-BE49-F238E27FC236}">
              <a16:creationId xmlns:a16="http://schemas.microsoft.com/office/drawing/2014/main" id="{667B7A46-84EE-4048-ADB1-5E208898862A}"/>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50" name="公債費以外該当値テキスト">
          <a:extLst>
            <a:ext uri="{FF2B5EF4-FFF2-40B4-BE49-F238E27FC236}">
              <a16:creationId xmlns:a16="http://schemas.microsoft.com/office/drawing/2014/main" id="{EEE34F59-758F-49BE-88E9-FAF6C34CE81E}"/>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51" name="楕円 450">
          <a:extLst>
            <a:ext uri="{FF2B5EF4-FFF2-40B4-BE49-F238E27FC236}">
              <a16:creationId xmlns:a16="http://schemas.microsoft.com/office/drawing/2014/main" id="{4679299B-5265-4C2B-A300-4960B6FCB328}"/>
            </a:ext>
          </a:extLst>
        </xdr:cNvPr>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52" name="テキスト ボックス 451">
          <a:extLst>
            <a:ext uri="{FF2B5EF4-FFF2-40B4-BE49-F238E27FC236}">
              <a16:creationId xmlns:a16="http://schemas.microsoft.com/office/drawing/2014/main" id="{9248FAF7-22A4-4643-9379-5F8E37DC7556}"/>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53" name="楕円 452">
          <a:extLst>
            <a:ext uri="{FF2B5EF4-FFF2-40B4-BE49-F238E27FC236}">
              <a16:creationId xmlns:a16="http://schemas.microsoft.com/office/drawing/2014/main" id="{61F03B4A-FEB9-4318-9337-6C492D4D6905}"/>
            </a:ext>
          </a:extLst>
        </xdr:cNvPr>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33038</xdr:rowOff>
    </xdr:from>
    <xdr:ext cx="762000" cy="259045"/>
    <xdr:sp macro="" textlink="">
      <xdr:nvSpPr>
        <xdr:cNvPr id="454" name="テキスト ボックス 453">
          <a:extLst>
            <a:ext uri="{FF2B5EF4-FFF2-40B4-BE49-F238E27FC236}">
              <a16:creationId xmlns:a16="http://schemas.microsoft.com/office/drawing/2014/main" id="{83DD2B35-B496-4A0E-B844-44CBF3B65FB0}"/>
            </a:ext>
          </a:extLst>
        </xdr:cNvPr>
        <xdr:cNvSpPr txBox="1"/>
      </xdr:nvSpPr>
      <xdr:spPr>
        <a:xfrm>
          <a:off x="14401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55" name="楕円 454">
          <a:extLst>
            <a:ext uri="{FF2B5EF4-FFF2-40B4-BE49-F238E27FC236}">
              <a16:creationId xmlns:a16="http://schemas.microsoft.com/office/drawing/2014/main" id="{CC4656C6-2913-4C35-A763-23AD0BFB833A}"/>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56" name="テキスト ボックス 455">
          <a:extLst>
            <a:ext uri="{FF2B5EF4-FFF2-40B4-BE49-F238E27FC236}">
              <a16:creationId xmlns:a16="http://schemas.microsoft.com/office/drawing/2014/main" id="{54BEFA03-6452-430C-AA3F-04E2CDA5D5A2}"/>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57" name="楕円 456">
          <a:extLst>
            <a:ext uri="{FF2B5EF4-FFF2-40B4-BE49-F238E27FC236}">
              <a16:creationId xmlns:a16="http://schemas.microsoft.com/office/drawing/2014/main" id="{B8B20DA2-67E0-49A7-8BA2-A3AF628C4B07}"/>
            </a:ext>
          </a:extLst>
        </xdr:cNvPr>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58" name="テキスト ボックス 457">
          <a:extLst>
            <a:ext uri="{FF2B5EF4-FFF2-40B4-BE49-F238E27FC236}">
              <a16:creationId xmlns:a16="http://schemas.microsoft.com/office/drawing/2014/main" id="{7007215E-F1A2-4BFD-A57E-0D6D5ECBC311}"/>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32741</xdr:rowOff>
    </xdr:from>
    <xdr:to>
      <xdr:col>29</xdr:col>
      <xdr:colOff>127000</xdr:colOff>
      <xdr:row>17</xdr:row>
      <xdr:rowOff>16739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3566"/>
          <a:ext cx="647700" cy="15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16739</xdr:rowOff>
    </xdr:from>
    <xdr:to>
      <xdr:col>26</xdr:col>
      <xdr:colOff>50800</xdr:colOff>
      <xdr:row>17</xdr:row>
      <xdr:rowOff>31331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9014"/>
          <a:ext cx="698500" cy="14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31331</xdr:rowOff>
    </xdr:from>
    <xdr:to>
      <xdr:col>22</xdr:col>
      <xdr:colOff>114300</xdr:colOff>
      <xdr:row>17</xdr:row>
      <xdr:rowOff>34112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3606"/>
          <a:ext cx="6985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34112</xdr:rowOff>
    </xdr:from>
    <xdr:to>
      <xdr:col>18</xdr:col>
      <xdr:colOff>177800</xdr:colOff>
      <xdr:row>17</xdr:row>
      <xdr:rowOff>53048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6387"/>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153391</xdr:rowOff>
    </xdr:from>
    <xdr:to>
      <xdr:col>29</xdr:col>
      <xdr:colOff>177800</xdr:colOff>
      <xdr:row>16</xdr:row>
      <xdr:rowOff>83541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125468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137389</xdr:rowOff>
    </xdr:from>
    <xdr:to>
      <xdr:col>26</xdr:col>
      <xdr:colOff>101600</xdr:colOff>
      <xdr:row>17</xdr:row>
      <xdr:rowOff>67539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52316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151981</xdr:rowOff>
    </xdr:from>
    <xdr:to>
      <xdr:col>22</xdr:col>
      <xdr:colOff>165100</xdr:colOff>
      <xdr:row>17</xdr:row>
      <xdr:rowOff>82131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66908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154762</xdr:rowOff>
    </xdr:from>
    <xdr:to>
      <xdr:col>19</xdr:col>
      <xdr:colOff>38100</xdr:colOff>
      <xdr:row>17</xdr:row>
      <xdr:rowOff>84912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69689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2248</xdr:rowOff>
    </xdr:from>
    <xdr:to>
      <xdr:col>15</xdr:col>
      <xdr:colOff>101600</xdr:colOff>
      <xdr:row>17</xdr:row>
      <xdr:rowOff>103848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219240</xdr:rowOff>
    </xdr:from>
    <xdr:to>
      <xdr:col>29</xdr:col>
      <xdr:colOff>127000</xdr:colOff>
      <xdr:row>34</xdr:row>
      <xdr:rowOff>298907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86690"/>
          <a:ext cx="6477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219240</xdr:rowOff>
    </xdr:from>
    <xdr:to>
      <xdr:col>26</xdr:col>
      <xdr:colOff>50800</xdr:colOff>
      <xdr:row>34</xdr:row>
      <xdr:rowOff>271780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86690"/>
          <a:ext cx="698500" cy="52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271780</xdr:rowOff>
    </xdr:from>
    <xdr:to>
      <xdr:col>22</xdr:col>
      <xdr:colOff>114300</xdr:colOff>
      <xdr:row>34</xdr:row>
      <xdr:rowOff>302870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39230"/>
          <a:ext cx="698500" cy="31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175158</xdr:rowOff>
    </xdr:from>
    <xdr:to>
      <xdr:col>18</xdr:col>
      <xdr:colOff>177800</xdr:colOff>
      <xdr:row>34</xdr:row>
      <xdr:rowOff>302870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42608"/>
          <a:ext cx="698500" cy="12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248107</xdr:rowOff>
    </xdr:from>
    <xdr:to>
      <xdr:col>29</xdr:col>
      <xdr:colOff>177800</xdr:colOff>
      <xdr:row>35</xdr:row>
      <xdr:rowOff>6807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15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93184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6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168440</xdr:rowOff>
    </xdr:from>
    <xdr:to>
      <xdr:col>26</xdr:col>
      <xdr:colOff>101600</xdr:colOff>
      <xdr:row>34</xdr:row>
      <xdr:rowOff>270040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3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280217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220980</xdr:rowOff>
    </xdr:from>
    <xdr:to>
      <xdr:col>22</xdr:col>
      <xdr:colOff>165100</xdr:colOff>
      <xdr:row>34</xdr:row>
      <xdr:rowOff>322580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8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332757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5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252070</xdr:rowOff>
    </xdr:from>
    <xdr:to>
      <xdr:col>19</xdr:col>
      <xdr:colOff>38100</xdr:colOff>
      <xdr:row>35</xdr:row>
      <xdr:rowOff>10770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1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20946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124358</xdr:rowOff>
    </xdr:from>
    <xdr:to>
      <xdr:col>15</xdr:col>
      <xdr:colOff>101600</xdr:colOff>
      <xdr:row>34</xdr:row>
      <xdr:rowOff>225958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9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236135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6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457,508
443,253
50.70
239,931,667
236,476,338
2,809,101
109,613,015
163,323,950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151685</xdr:rowOff>
    </xdr:from>
    <xdr:to>
      <xdr:col>24</xdr:col>
      <xdr:colOff>63500</xdr:colOff>
      <xdr:row>37</xdr:row>
      <xdr:rowOff>19097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2435"/>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146950</xdr:rowOff>
    </xdr:from>
    <xdr:to>
      <xdr:col>19</xdr:col>
      <xdr:colOff>177800</xdr:colOff>
      <xdr:row>37</xdr:row>
      <xdr:rowOff>19097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19150"/>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146950</xdr:rowOff>
    </xdr:from>
    <xdr:to>
      <xdr:col>15</xdr:col>
      <xdr:colOff>50800</xdr:colOff>
      <xdr:row>36</xdr:row>
      <xdr:rowOff>157171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9150"/>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157171</xdr:rowOff>
    </xdr:from>
    <xdr:to>
      <xdr:col>10</xdr:col>
      <xdr:colOff>114300</xdr:colOff>
      <xdr:row>37</xdr:row>
      <xdr:rowOff>5838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937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100885</xdr:rowOff>
    </xdr:from>
    <xdr:to>
      <xdr:col>24</xdr:col>
      <xdr:colOff>114300</xdr:colOff>
      <xdr:row>36</xdr:row>
      <xdr:rowOff>31035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123762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139747</xdr:rowOff>
    </xdr:from>
    <xdr:to>
      <xdr:col>20</xdr:col>
      <xdr:colOff>38100</xdr:colOff>
      <xdr:row>37</xdr:row>
      <xdr:rowOff>69897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86424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96150</xdr:rowOff>
    </xdr:from>
    <xdr:to>
      <xdr:col>15</xdr:col>
      <xdr:colOff>101600</xdr:colOff>
      <xdr:row>37</xdr:row>
      <xdr:rowOff>26300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42827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106371</xdr:rowOff>
    </xdr:from>
    <xdr:to>
      <xdr:col>10</xdr:col>
      <xdr:colOff>165100</xdr:colOff>
      <xdr:row>37</xdr:row>
      <xdr:rowOff>36521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53048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126488</xdr:rowOff>
    </xdr:from>
    <xdr:to>
      <xdr:col>6</xdr:col>
      <xdr:colOff>38100</xdr:colOff>
      <xdr:row>37</xdr:row>
      <xdr:rowOff>56638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73165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130042</xdr:rowOff>
    </xdr:from>
    <xdr:to>
      <xdr:col>24</xdr:col>
      <xdr:colOff>63500</xdr:colOff>
      <xdr:row>57</xdr:row>
      <xdr:rowOff>149787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902692"/>
          <a:ext cx="838200" cy="1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57490</xdr:rowOff>
    </xdr:from>
    <xdr:to>
      <xdr:col>19</xdr:col>
      <xdr:colOff>177800</xdr:colOff>
      <xdr:row>57</xdr:row>
      <xdr:rowOff>149787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830140"/>
          <a:ext cx="889000" cy="9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57490</xdr:rowOff>
    </xdr:from>
    <xdr:to>
      <xdr:col>15</xdr:col>
      <xdr:colOff>50800</xdr:colOff>
      <xdr:row>57</xdr:row>
      <xdr:rowOff>164760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830140"/>
          <a:ext cx="889000" cy="10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164760</xdr:rowOff>
    </xdr:from>
    <xdr:to>
      <xdr:col>10</xdr:col>
      <xdr:colOff>114300</xdr:colOff>
      <xdr:row>58</xdr:row>
      <xdr:rowOff>166189</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37410"/>
          <a:ext cx="889000" cy="17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79242</xdr:rowOff>
    </xdr:from>
    <xdr:to>
      <xdr:col>24</xdr:col>
      <xdr:colOff>114300</xdr:colOff>
      <xdr:row>58</xdr:row>
      <xdr:rowOff>9392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8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57669</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98987</xdr:rowOff>
    </xdr:from>
    <xdr:to>
      <xdr:col>20</xdr:col>
      <xdr:colOff>38100</xdr:colOff>
      <xdr:row>58</xdr:row>
      <xdr:rowOff>29137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20264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6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6690</xdr:rowOff>
    </xdr:from>
    <xdr:to>
      <xdr:col>15</xdr:col>
      <xdr:colOff>101600</xdr:colOff>
      <xdr:row>57</xdr:row>
      <xdr:rowOff>108290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7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99417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87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113960</xdr:rowOff>
    </xdr:from>
    <xdr:to>
      <xdr:col>10</xdr:col>
      <xdr:colOff>165100</xdr:colOff>
      <xdr:row>58</xdr:row>
      <xdr:rowOff>44110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35237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7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115389</xdr:rowOff>
    </xdr:from>
    <xdr:to>
      <xdr:col>6</xdr:col>
      <xdr:colOff>38100</xdr:colOff>
      <xdr:row>59</xdr:row>
      <xdr:rowOff>45539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05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36666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5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146969</xdr:rowOff>
    </xdr:from>
    <xdr:to>
      <xdr:col>24</xdr:col>
      <xdr:colOff>63500</xdr:colOff>
      <xdr:row>77</xdr:row>
      <xdr:rowOff>157759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48619"/>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157759</xdr:rowOff>
    </xdr:from>
    <xdr:to>
      <xdr:col>19</xdr:col>
      <xdr:colOff>177800</xdr:colOff>
      <xdr:row>77</xdr:row>
      <xdr:rowOff>167681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59409"/>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163703</xdr:rowOff>
    </xdr:from>
    <xdr:to>
      <xdr:col>15</xdr:col>
      <xdr:colOff>50800</xdr:colOff>
      <xdr:row>77</xdr:row>
      <xdr:rowOff>167681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65353"/>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163703</xdr:rowOff>
    </xdr:from>
    <xdr:to>
      <xdr:col>10</xdr:col>
      <xdr:colOff>114300</xdr:colOff>
      <xdr:row>78</xdr:row>
      <xdr:rowOff>4780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65353"/>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96169</xdr:rowOff>
    </xdr:from>
    <xdr:to>
      <xdr:col>24</xdr:col>
      <xdr:colOff>114300</xdr:colOff>
      <xdr:row>78</xdr:row>
      <xdr:rowOff>26319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74596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106959</xdr:rowOff>
    </xdr:from>
    <xdr:to>
      <xdr:col>20</xdr:col>
      <xdr:colOff>38100</xdr:colOff>
      <xdr:row>78</xdr:row>
      <xdr:rowOff>37109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28236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116881</xdr:rowOff>
    </xdr:from>
    <xdr:to>
      <xdr:col>15</xdr:col>
      <xdr:colOff>101600</xdr:colOff>
      <xdr:row>78</xdr:row>
      <xdr:rowOff>47031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38158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112903</xdr:rowOff>
    </xdr:from>
    <xdr:to>
      <xdr:col>10</xdr:col>
      <xdr:colOff>165100</xdr:colOff>
      <xdr:row>78</xdr:row>
      <xdr:rowOff>43053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34180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125430</xdr:rowOff>
    </xdr:from>
    <xdr:to>
      <xdr:col>6</xdr:col>
      <xdr:colOff>38100</xdr:colOff>
      <xdr:row>78</xdr:row>
      <xdr:rowOff>55580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46707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82212</xdr:rowOff>
    </xdr:from>
    <xdr:to>
      <xdr:col>24</xdr:col>
      <xdr:colOff>63500</xdr:colOff>
      <xdr:row>92</xdr:row>
      <xdr:rowOff>171355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855612"/>
          <a:ext cx="838200" cy="8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171355</xdr:rowOff>
    </xdr:from>
    <xdr:to>
      <xdr:col>19</xdr:col>
      <xdr:colOff>177800</xdr:colOff>
      <xdr:row>93</xdr:row>
      <xdr:rowOff>88047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944755"/>
          <a:ext cx="8890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158206</xdr:rowOff>
    </xdr:from>
    <xdr:to>
      <xdr:col>15</xdr:col>
      <xdr:colOff>50800</xdr:colOff>
      <xdr:row>93</xdr:row>
      <xdr:rowOff>88047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931606"/>
          <a:ext cx="889000" cy="10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158206</xdr:rowOff>
    </xdr:from>
    <xdr:to>
      <xdr:col>10</xdr:col>
      <xdr:colOff>114300</xdr:colOff>
      <xdr:row>94</xdr:row>
      <xdr:rowOff>147298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931606"/>
          <a:ext cx="889000" cy="3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31412</xdr:rowOff>
    </xdr:from>
    <xdr:to>
      <xdr:col>24</xdr:col>
      <xdr:colOff>114300</xdr:colOff>
      <xdr:row>92</xdr:row>
      <xdr:rowOff>133012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54289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65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120555</xdr:rowOff>
    </xdr:from>
    <xdr:to>
      <xdr:col>20</xdr:col>
      <xdr:colOff>38100</xdr:colOff>
      <xdr:row>93</xdr:row>
      <xdr:rowOff>50705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67232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66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37247</xdr:rowOff>
    </xdr:from>
    <xdr:to>
      <xdr:col>15</xdr:col>
      <xdr:colOff>101600</xdr:colOff>
      <xdr:row>93</xdr:row>
      <xdr:rowOff>138847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9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155374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75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107406</xdr:rowOff>
    </xdr:from>
    <xdr:to>
      <xdr:col>10</xdr:col>
      <xdr:colOff>165100</xdr:colOff>
      <xdr:row>93</xdr:row>
      <xdr:rowOff>37556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8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54083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65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96498</xdr:rowOff>
    </xdr:from>
    <xdr:to>
      <xdr:col>6</xdr:col>
      <xdr:colOff>38100</xdr:colOff>
      <xdr:row>95</xdr:row>
      <xdr:rowOff>26648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2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43175</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9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75899</xdr:rowOff>
    </xdr:from>
    <xdr:to>
      <xdr:col>55</xdr:col>
      <xdr:colOff>0</xdr:colOff>
      <xdr:row>37</xdr:row>
      <xdr:rowOff>86164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419549"/>
          <a:ext cx="838200" cy="1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70314</xdr:rowOff>
    </xdr:from>
    <xdr:to>
      <xdr:col>50</xdr:col>
      <xdr:colOff>114300</xdr:colOff>
      <xdr:row>37</xdr:row>
      <xdr:rowOff>86164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13964"/>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70314</xdr:rowOff>
    </xdr:from>
    <xdr:to>
      <xdr:col>45</xdr:col>
      <xdr:colOff>177800</xdr:colOff>
      <xdr:row>37</xdr:row>
      <xdr:rowOff>121336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13964"/>
          <a:ext cx="889000" cy="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92391</xdr:rowOff>
    </xdr:from>
    <xdr:to>
      <xdr:col>41</xdr:col>
      <xdr:colOff>50800</xdr:colOff>
      <xdr:row>37</xdr:row>
      <xdr:rowOff>121336</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07341"/>
          <a:ext cx="889000" cy="10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25099</xdr:rowOff>
    </xdr:from>
    <xdr:to>
      <xdr:col>55</xdr:col>
      <xdr:colOff>50800</xdr:colOff>
      <xdr:row>37</xdr:row>
      <xdr:rowOff>126699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3526</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35364</xdr:rowOff>
    </xdr:from>
    <xdr:to>
      <xdr:col>50</xdr:col>
      <xdr:colOff>165100</xdr:colOff>
      <xdr:row>37</xdr:row>
      <xdr:rowOff>136964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128091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19514</xdr:rowOff>
    </xdr:from>
    <xdr:to>
      <xdr:col>46</xdr:col>
      <xdr:colOff>38100</xdr:colOff>
      <xdr:row>37</xdr:row>
      <xdr:rowOff>121114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112241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70536</xdr:rowOff>
    </xdr:from>
    <xdr:to>
      <xdr:col>41</xdr:col>
      <xdr:colOff>101600</xdr:colOff>
      <xdr:row>38</xdr:row>
      <xdr:rowOff>685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163263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41591</xdr:rowOff>
    </xdr:from>
    <xdr:to>
      <xdr:col>36</xdr:col>
      <xdr:colOff>165100</xdr:colOff>
      <xdr:row>31</xdr:row>
      <xdr:rowOff>143191</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134318</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4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105143</xdr:rowOff>
    </xdr:from>
    <xdr:to>
      <xdr:col>55</xdr:col>
      <xdr:colOff>0</xdr:colOff>
      <xdr:row>58</xdr:row>
      <xdr:rowOff>78663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06343"/>
          <a:ext cx="838200" cy="3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47993</xdr:rowOff>
    </xdr:from>
    <xdr:to>
      <xdr:col>50</xdr:col>
      <xdr:colOff>114300</xdr:colOff>
      <xdr:row>58</xdr:row>
      <xdr:rowOff>78663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9209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75349</xdr:rowOff>
    </xdr:from>
    <xdr:to>
      <xdr:col>45</xdr:col>
      <xdr:colOff>177800</xdr:colOff>
      <xdr:row>58</xdr:row>
      <xdr:rowOff>47993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47999"/>
          <a:ext cx="889000" cy="14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113316</xdr:rowOff>
    </xdr:from>
    <xdr:to>
      <xdr:col>41</xdr:col>
      <xdr:colOff>50800</xdr:colOff>
      <xdr:row>57</xdr:row>
      <xdr:rowOff>75349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714516"/>
          <a:ext cx="889000" cy="1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54343</xdr:rowOff>
    </xdr:from>
    <xdr:to>
      <xdr:col>55</xdr:col>
      <xdr:colOff>50800</xdr:colOff>
      <xdr:row>56</xdr:row>
      <xdr:rowOff>155943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32770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27863</xdr:rowOff>
    </xdr:from>
    <xdr:to>
      <xdr:col>50</xdr:col>
      <xdr:colOff>165100</xdr:colOff>
      <xdr:row>58</xdr:row>
      <xdr:rowOff>129463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120590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168643</xdr:rowOff>
    </xdr:from>
    <xdr:to>
      <xdr:col>46</xdr:col>
      <xdr:colOff>38100</xdr:colOff>
      <xdr:row>58</xdr:row>
      <xdr:rowOff>98793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89920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3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24549</xdr:rowOff>
    </xdr:from>
    <xdr:to>
      <xdr:col>41</xdr:col>
      <xdr:colOff>101600</xdr:colOff>
      <xdr:row>57</xdr:row>
      <xdr:rowOff>126149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117276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62516</xdr:rowOff>
    </xdr:from>
    <xdr:to>
      <xdr:col>36</xdr:col>
      <xdr:colOff>165100</xdr:colOff>
      <xdr:row>56</xdr:row>
      <xdr:rowOff>164116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155243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96989</xdr:rowOff>
    </xdr:from>
    <xdr:to>
      <xdr:col>55</xdr:col>
      <xdr:colOff>0</xdr:colOff>
      <xdr:row>79</xdr:row>
      <xdr:rowOff>330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70089"/>
          <a:ext cx="8382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153112</xdr:rowOff>
    </xdr:from>
    <xdr:to>
      <xdr:col>50</xdr:col>
      <xdr:colOff>114300</xdr:colOff>
      <xdr:row>79</xdr:row>
      <xdr:rowOff>330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26212"/>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10961</xdr:rowOff>
    </xdr:from>
    <xdr:to>
      <xdr:col>45</xdr:col>
      <xdr:colOff>177800</xdr:colOff>
      <xdr:row>78</xdr:row>
      <xdr:rowOff>153112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84061"/>
          <a:ext cx="889000" cy="1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10961</xdr:rowOff>
    </xdr:from>
    <xdr:to>
      <xdr:col>41</xdr:col>
      <xdr:colOff>50800</xdr:colOff>
      <xdr:row>79</xdr:row>
      <xdr:rowOff>17247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84061"/>
          <a:ext cx="889000" cy="17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46189</xdr:rowOff>
    </xdr:from>
    <xdr:to>
      <xdr:col>55</xdr:col>
      <xdr:colOff>50800</xdr:colOff>
      <xdr:row>78</xdr:row>
      <xdr:rowOff>147789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132566</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3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120980</xdr:rowOff>
    </xdr:from>
    <xdr:to>
      <xdr:col>50</xdr:col>
      <xdr:colOff>165100</xdr:colOff>
      <xdr:row>79</xdr:row>
      <xdr:rowOff>51130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42257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8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102312</xdr:rowOff>
    </xdr:from>
    <xdr:to>
      <xdr:col>46</xdr:col>
      <xdr:colOff>38100</xdr:colOff>
      <xdr:row>79</xdr:row>
      <xdr:rowOff>32462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23589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6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131611</xdr:rowOff>
    </xdr:from>
    <xdr:to>
      <xdr:col>41</xdr:col>
      <xdr:colOff>101600</xdr:colOff>
      <xdr:row>78</xdr:row>
      <xdr:rowOff>61761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52888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137897</xdr:rowOff>
    </xdr:from>
    <xdr:to>
      <xdr:col>36</xdr:col>
      <xdr:colOff>165100</xdr:colOff>
      <xdr:row>79</xdr:row>
      <xdr:rowOff>68047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59174</xdr:rowOff>
    </xdr:from>
    <xdr:ext cx="378565"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83017" y="1360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39249</xdr:rowOff>
    </xdr:from>
    <xdr:to>
      <xdr:col>55</xdr:col>
      <xdr:colOff>0</xdr:colOff>
      <xdr:row>96</xdr:row>
      <xdr:rowOff>158711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326999"/>
          <a:ext cx="838200" cy="29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132499</xdr:rowOff>
    </xdr:from>
    <xdr:to>
      <xdr:col>50</xdr:col>
      <xdr:colOff>114300</xdr:colOff>
      <xdr:row>96</xdr:row>
      <xdr:rowOff>158711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91699"/>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29115</xdr:rowOff>
    </xdr:from>
    <xdr:to>
      <xdr:col>45</xdr:col>
      <xdr:colOff>177800</xdr:colOff>
      <xdr:row>96</xdr:row>
      <xdr:rowOff>132499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488315"/>
          <a:ext cx="889000" cy="10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20523</xdr:rowOff>
    </xdr:from>
    <xdr:to>
      <xdr:col>41</xdr:col>
      <xdr:colOff>50800</xdr:colOff>
      <xdr:row>96</xdr:row>
      <xdr:rowOff>29115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08273"/>
          <a:ext cx="889000" cy="18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159899</xdr:rowOff>
    </xdr:from>
    <xdr:to>
      <xdr:col>55</xdr:col>
      <xdr:colOff>50800</xdr:colOff>
      <xdr:row>95</xdr:row>
      <xdr:rowOff>90049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2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11326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2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107911</xdr:rowOff>
    </xdr:from>
    <xdr:to>
      <xdr:col>50</xdr:col>
      <xdr:colOff>165100</xdr:colOff>
      <xdr:row>97</xdr:row>
      <xdr:rowOff>38061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29188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81699</xdr:rowOff>
    </xdr:from>
    <xdr:to>
      <xdr:col>46</xdr:col>
      <xdr:colOff>38100</xdr:colOff>
      <xdr:row>97</xdr:row>
      <xdr:rowOff>11849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2976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149765</xdr:rowOff>
    </xdr:from>
    <xdr:to>
      <xdr:col>41</xdr:col>
      <xdr:colOff>101600</xdr:colOff>
      <xdr:row>96</xdr:row>
      <xdr:rowOff>79915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96442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141173</xdr:rowOff>
    </xdr:from>
    <xdr:to>
      <xdr:col>36</xdr:col>
      <xdr:colOff>165100</xdr:colOff>
      <xdr:row>95</xdr:row>
      <xdr:rowOff>71323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87850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97137</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3687"/>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46337</xdr:rowOff>
    </xdr:from>
    <xdr:to>
      <xdr:col>67</xdr:col>
      <xdr:colOff>101600</xdr:colOff>
      <xdr:row>39</xdr:row>
      <xdr:rowOff>147937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139064</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56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117823</xdr:rowOff>
    </xdr:from>
    <xdr:to>
      <xdr:col>85</xdr:col>
      <xdr:colOff>127000</xdr:colOff>
      <xdr:row>74</xdr:row>
      <xdr:rowOff>135379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05123"/>
          <a:ext cx="8382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92242</xdr:rowOff>
    </xdr:from>
    <xdr:to>
      <xdr:col>81</xdr:col>
      <xdr:colOff>50800</xdr:colOff>
      <xdr:row>74</xdr:row>
      <xdr:rowOff>117823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779542"/>
          <a:ext cx="8890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60765</xdr:rowOff>
    </xdr:from>
    <xdr:to>
      <xdr:col>76</xdr:col>
      <xdr:colOff>114300</xdr:colOff>
      <xdr:row>74</xdr:row>
      <xdr:rowOff>92242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76615"/>
          <a:ext cx="889000" cy="20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60765</xdr:rowOff>
    </xdr:from>
    <xdr:to>
      <xdr:col>71</xdr:col>
      <xdr:colOff>177800</xdr:colOff>
      <xdr:row>74</xdr:row>
      <xdr:rowOff>1100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576615"/>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84579</xdr:rowOff>
    </xdr:from>
    <xdr:to>
      <xdr:col>85</xdr:col>
      <xdr:colOff>177800</xdr:colOff>
      <xdr:row>75</xdr:row>
      <xdr:rowOff>14729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107456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2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67023</xdr:rowOff>
    </xdr:from>
    <xdr:to>
      <xdr:col>81</xdr:col>
      <xdr:colOff>101600</xdr:colOff>
      <xdr:row>74</xdr:row>
      <xdr:rowOff>168623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13700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41442</xdr:rowOff>
    </xdr:from>
    <xdr:to>
      <xdr:col>76</xdr:col>
      <xdr:colOff>165100</xdr:colOff>
      <xdr:row>74</xdr:row>
      <xdr:rowOff>143042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159569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0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9965</xdr:rowOff>
    </xdr:from>
    <xdr:to>
      <xdr:col>72</xdr:col>
      <xdr:colOff>38100</xdr:colOff>
      <xdr:row>73</xdr:row>
      <xdr:rowOff>111565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5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128092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121750</xdr:rowOff>
    </xdr:from>
    <xdr:to>
      <xdr:col>67</xdr:col>
      <xdr:colOff>101600</xdr:colOff>
      <xdr:row>74</xdr:row>
      <xdr:rowOff>51900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68427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1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108953</xdr:rowOff>
    </xdr:from>
    <xdr:to>
      <xdr:col>85</xdr:col>
      <xdr:colOff>127000</xdr:colOff>
      <xdr:row>97</xdr:row>
      <xdr:rowOff>50051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68153"/>
          <a:ext cx="838200" cy="1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102819</xdr:rowOff>
    </xdr:from>
    <xdr:to>
      <xdr:col>81</xdr:col>
      <xdr:colOff>50800</xdr:colOff>
      <xdr:row>96</xdr:row>
      <xdr:rowOff>108953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62019"/>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102819</xdr:rowOff>
    </xdr:from>
    <xdr:to>
      <xdr:col>76</xdr:col>
      <xdr:colOff>114300</xdr:colOff>
      <xdr:row>98</xdr:row>
      <xdr:rowOff>25648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562019"/>
          <a:ext cx="889000" cy="2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121241</xdr:rowOff>
    </xdr:from>
    <xdr:to>
      <xdr:col>71</xdr:col>
      <xdr:colOff>177800</xdr:colOff>
      <xdr:row>98</xdr:row>
      <xdr:rowOff>25648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51891"/>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170701</xdr:rowOff>
    </xdr:from>
    <xdr:to>
      <xdr:col>85</xdr:col>
      <xdr:colOff>177800</xdr:colOff>
      <xdr:row>97</xdr:row>
      <xdr:rowOff>100851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22128</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58153</xdr:rowOff>
    </xdr:from>
    <xdr:to>
      <xdr:col>81</xdr:col>
      <xdr:colOff>101600</xdr:colOff>
      <xdr:row>96</xdr:row>
      <xdr:rowOff>159753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4830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52019</xdr:rowOff>
    </xdr:from>
    <xdr:to>
      <xdr:col>76</xdr:col>
      <xdr:colOff>165100</xdr:colOff>
      <xdr:row>96</xdr:row>
      <xdr:rowOff>153619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170146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8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146298</xdr:rowOff>
    </xdr:from>
    <xdr:to>
      <xdr:col>72</xdr:col>
      <xdr:colOff>38100</xdr:colOff>
      <xdr:row>98</xdr:row>
      <xdr:rowOff>76448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67575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86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70441</xdr:rowOff>
    </xdr:from>
    <xdr:to>
      <xdr:col>67</xdr:col>
      <xdr:colOff>101600</xdr:colOff>
      <xdr:row>98</xdr:row>
      <xdr:rowOff>591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139243</xdr:rowOff>
    </xdr:from>
    <xdr:to>
      <xdr:col>116</xdr:col>
      <xdr:colOff>63500</xdr:colOff>
      <xdr:row>38</xdr:row>
      <xdr:rowOff>139243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139243</xdr:rowOff>
    </xdr:from>
    <xdr:to>
      <xdr:col>111</xdr:col>
      <xdr:colOff>177800</xdr:colOff>
      <xdr:row>38</xdr:row>
      <xdr:rowOff>139243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139243</xdr:rowOff>
    </xdr:from>
    <xdr:to>
      <xdr:col>107</xdr:col>
      <xdr:colOff>50800</xdr:colOff>
      <xdr:row>38</xdr:row>
      <xdr:rowOff>139471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543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134214</xdr:rowOff>
    </xdr:from>
    <xdr:to>
      <xdr:col>102</xdr:col>
      <xdr:colOff>114300</xdr:colOff>
      <xdr:row>38</xdr:row>
      <xdr:rowOff>139471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4931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88443</xdr:rowOff>
    </xdr:from>
    <xdr:to>
      <xdr:col>116</xdr:col>
      <xdr:colOff>114300</xdr:colOff>
      <xdr:row>39</xdr:row>
      <xdr:rowOff>18593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3370</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88443</xdr:rowOff>
    </xdr:from>
    <xdr:to>
      <xdr:col>112</xdr:col>
      <xdr:colOff>38100</xdr:colOff>
      <xdr:row>39</xdr:row>
      <xdr:rowOff>18593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9720</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88443</xdr:rowOff>
    </xdr:from>
    <xdr:to>
      <xdr:col>107</xdr:col>
      <xdr:colOff>101600</xdr:colOff>
      <xdr:row>39</xdr:row>
      <xdr:rowOff>18593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9720</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88671</xdr:rowOff>
    </xdr:from>
    <xdr:to>
      <xdr:col>102</xdr:col>
      <xdr:colOff>165100</xdr:colOff>
      <xdr:row>39</xdr:row>
      <xdr:rowOff>18821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9948</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4691</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42164</xdr:rowOff>
    </xdr:from>
    <xdr:to>
      <xdr:col>116</xdr:col>
      <xdr:colOff>63500</xdr:colOff>
      <xdr:row>59</xdr:row>
      <xdr:rowOff>42697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7714"/>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41764</xdr:rowOff>
    </xdr:from>
    <xdr:to>
      <xdr:col>111</xdr:col>
      <xdr:colOff>177800</xdr:colOff>
      <xdr:row>59</xdr:row>
      <xdr:rowOff>42164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731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11322</xdr:rowOff>
    </xdr:from>
    <xdr:to>
      <xdr:col>107</xdr:col>
      <xdr:colOff>50800</xdr:colOff>
      <xdr:row>59</xdr:row>
      <xdr:rowOff>41764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26872"/>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8789</xdr:rowOff>
    </xdr:from>
    <xdr:to>
      <xdr:col>102</xdr:col>
      <xdr:colOff>114300</xdr:colOff>
      <xdr:row>59</xdr:row>
      <xdr:rowOff>11322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24339"/>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163347</xdr:rowOff>
    </xdr:from>
    <xdr:to>
      <xdr:col>116</xdr:col>
      <xdr:colOff>114300</xdr:colOff>
      <xdr:row>59</xdr:row>
      <xdr:rowOff>93497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78274</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162814</xdr:rowOff>
    </xdr:from>
    <xdr:to>
      <xdr:col>112</xdr:col>
      <xdr:colOff>38100</xdr:colOff>
      <xdr:row>59</xdr:row>
      <xdr:rowOff>92964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84091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162414</xdr:rowOff>
    </xdr:from>
    <xdr:to>
      <xdr:col>107</xdr:col>
      <xdr:colOff>101600</xdr:colOff>
      <xdr:row>59</xdr:row>
      <xdr:rowOff>92564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83691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131972</xdr:rowOff>
    </xdr:from>
    <xdr:to>
      <xdr:col>102</xdr:col>
      <xdr:colOff>165100</xdr:colOff>
      <xdr:row>59</xdr:row>
      <xdr:rowOff>62122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53249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129439</xdr:rowOff>
    </xdr:from>
    <xdr:to>
      <xdr:col>98</xdr:col>
      <xdr:colOff>38100</xdr:colOff>
      <xdr:row>59</xdr:row>
      <xdr:rowOff>59589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50716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144538</xdr:rowOff>
    </xdr:from>
    <xdr:to>
      <xdr:col>116</xdr:col>
      <xdr:colOff>63500</xdr:colOff>
      <xdr:row>74</xdr:row>
      <xdr:rowOff>11226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60388"/>
          <a:ext cx="8382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11226</xdr:rowOff>
    </xdr:from>
    <xdr:to>
      <xdr:col>111</xdr:col>
      <xdr:colOff>177800</xdr:colOff>
      <xdr:row>74</xdr:row>
      <xdr:rowOff>67234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98526"/>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67234</xdr:rowOff>
    </xdr:from>
    <xdr:to>
      <xdr:col>107</xdr:col>
      <xdr:colOff>50800</xdr:colOff>
      <xdr:row>74</xdr:row>
      <xdr:rowOff>71348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5453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71348</xdr:rowOff>
    </xdr:from>
    <xdr:to>
      <xdr:col>102</xdr:col>
      <xdr:colOff>114300</xdr:colOff>
      <xdr:row>74</xdr:row>
      <xdr:rowOff>142481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58648"/>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93738</xdr:rowOff>
    </xdr:from>
    <xdr:to>
      <xdr:col>116</xdr:col>
      <xdr:colOff>114300</xdr:colOff>
      <xdr:row>74</xdr:row>
      <xdr:rowOff>23888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116615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131876</xdr:rowOff>
    </xdr:from>
    <xdr:to>
      <xdr:col>112</xdr:col>
      <xdr:colOff>38100</xdr:colOff>
      <xdr:row>74</xdr:row>
      <xdr:rowOff>62026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78553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16434</xdr:rowOff>
    </xdr:from>
    <xdr:to>
      <xdr:col>107</xdr:col>
      <xdr:colOff>101600</xdr:colOff>
      <xdr:row>74</xdr:row>
      <xdr:rowOff>118034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134561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7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20548</xdr:rowOff>
    </xdr:from>
    <xdr:to>
      <xdr:col>102</xdr:col>
      <xdr:colOff>165100</xdr:colOff>
      <xdr:row>74</xdr:row>
      <xdr:rowOff>122148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138675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91681</xdr:rowOff>
    </xdr:from>
    <xdr:to>
      <xdr:col>98</xdr:col>
      <xdr:colOff>38100</xdr:colOff>
      <xdr:row>75</xdr:row>
      <xdr:rowOff>21831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38358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・歳出決算総額は、住民一人当たり約</a:t>
          </a:r>
          <a:r>
            <a:rPr kumimoji="1" lang="en-US" altLang="ja-JP" sz="1300">
              <a:latin typeface="ＭＳ ゴシック" panose="020B0609070205080204" pitchFamily="49" charset="-128"/>
              <a:ea typeface="ＭＳ ゴシック" panose="020B0609070205080204" pitchFamily="49" charset="-128"/>
            </a:rPr>
            <a:t>517</a:t>
          </a:r>
          <a:r>
            <a:rPr kumimoji="1" lang="ja-JP" altLang="en-US" sz="1300">
              <a:latin typeface="ＭＳ ゴシック" panose="020B0609070205080204" pitchFamily="49" charset="-128"/>
              <a:ea typeface="ＭＳ ゴシック" panose="020B0609070205080204" pitchFamily="49" charset="-128"/>
            </a:rPr>
            <a:t>千円で、義務的経費である人件費、扶助費、公債費が高い割合をしてめており、類似団体と比較して特に扶助費と公債費が高い数値であることから、本市は他市と比較して、硬直化した財政構造となっていることが分かる。</a:t>
          </a:r>
        </a:p>
        <a:p>
          <a:r>
            <a:rPr kumimoji="1" lang="ja-JP" altLang="en-US" sz="1300">
              <a:latin typeface="ＭＳ ゴシック" panose="020B0609070205080204" pitchFamily="49" charset="-128"/>
              <a:ea typeface="ＭＳ ゴシック" panose="020B0609070205080204" pitchFamily="49" charset="-128"/>
            </a:rPr>
            <a:t>・人件費は、住民一人当たり</a:t>
          </a:r>
          <a:r>
            <a:rPr kumimoji="1" lang="en-US" altLang="ja-JP" sz="1300">
              <a:latin typeface="ＭＳ ゴシック" panose="020B0609070205080204" pitchFamily="49" charset="-128"/>
              <a:ea typeface="ＭＳ ゴシック" panose="020B0609070205080204" pitchFamily="49" charset="-128"/>
            </a:rPr>
            <a:t>69,383</a:t>
          </a:r>
          <a:r>
            <a:rPr kumimoji="1" lang="ja-JP" altLang="en-US" sz="1300">
              <a:latin typeface="ＭＳ ゴシック" panose="020B0609070205080204" pitchFamily="49" charset="-128"/>
              <a:ea typeface="ＭＳ ゴシック" panose="020B0609070205080204" pitchFamily="49" charset="-128"/>
            </a:rPr>
            <a:t>円で、令和</a:t>
          </a:r>
          <a:r>
            <a:rPr kumimoji="1" lang="en-US" altLang="ja-JP" sz="1300">
              <a:latin typeface="ＭＳ ゴシック" panose="020B0609070205080204" pitchFamily="49" charset="-128"/>
              <a:ea typeface="ＭＳ ゴシック" panose="020B0609070205080204" pitchFamily="49" charset="-128"/>
            </a:rPr>
            <a:t>6</a:t>
          </a:r>
          <a:r>
            <a:rPr kumimoji="1" lang="ja-JP" altLang="en-US" sz="1300">
              <a:latin typeface="ＭＳ ゴシック" panose="020B0609070205080204" pitchFamily="49" charset="-128"/>
              <a:ea typeface="ＭＳ ゴシック" panose="020B0609070205080204" pitchFamily="49" charset="-128"/>
            </a:rPr>
            <a:t>年度は人事院勧告に伴う給与改定に加え、定年引き上げに伴う退職手当の増などにより、前年度より</a:t>
          </a:r>
          <a:r>
            <a:rPr kumimoji="1" lang="en-US" altLang="ja-JP" sz="1300">
              <a:latin typeface="ＭＳ ゴシック" panose="020B0609070205080204" pitchFamily="49" charset="-128"/>
              <a:ea typeface="ＭＳ ゴシック" panose="020B0609070205080204" pitchFamily="49" charset="-128"/>
            </a:rPr>
            <a:t>6,440</a:t>
          </a:r>
          <a:r>
            <a:rPr kumimoji="1" lang="ja-JP" altLang="en-US" sz="1300">
              <a:latin typeface="ＭＳ ゴシック" panose="020B0609070205080204" pitchFamily="49" charset="-128"/>
              <a:ea typeface="ＭＳ ゴシック" panose="020B0609070205080204" pitchFamily="49" charset="-128"/>
            </a:rPr>
            <a:t>円増加したが、依然として類似団体と同水準を保っている。</a:t>
          </a:r>
        </a:p>
        <a:p>
          <a:r>
            <a:rPr kumimoji="1" lang="ja-JP" altLang="en-US" sz="1300">
              <a:latin typeface="ＭＳ ゴシック" panose="020B0609070205080204" pitchFamily="49" charset="-128"/>
              <a:ea typeface="ＭＳ ゴシック" panose="020B0609070205080204" pitchFamily="49" charset="-128"/>
            </a:rPr>
            <a:t>・扶助費は、住民一人当たり</a:t>
          </a:r>
          <a:r>
            <a:rPr kumimoji="1" lang="en-US" altLang="ja-JP" sz="1300">
              <a:latin typeface="ＭＳ ゴシック" panose="020B0609070205080204" pitchFamily="49" charset="-128"/>
              <a:ea typeface="ＭＳ ゴシック" panose="020B0609070205080204" pitchFamily="49" charset="-128"/>
            </a:rPr>
            <a:t>201,781</a:t>
          </a:r>
          <a:r>
            <a:rPr kumimoji="1" lang="ja-JP" altLang="en-US" sz="1300">
              <a:latin typeface="ＭＳ ゴシック" panose="020B0609070205080204" pitchFamily="49" charset="-128"/>
              <a:ea typeface="ＭＳ ゴシック" panose="020B0609070205080204" pitchFamily="49" charset="-128"/>
            </a:rPr>
            <a:t>円であり、施設型給付費や障害者（児）自立支援事業費などの増により、増加傾向にある。また、生活保護受給者の割合（保護率）は減少傾向にあるものの、類似団体と比較すると依然として高い推移となっており、生活保護受給者の高齢化による生活保護医療扶助費の増加が見込まれることから、引き続き適正な執行管理に努める必要がある。</a:t>
          </a:r>
        </a:p>
        <a:p>
          <a:r>
            <a:rPr kumimoji="1" lang="ja-JP" altLang="en-US" sz="1300">
              <a:latin typeface="ＭＳ ゴシック" panose="020B0609070205080204" pitchFamily="49" charset="-128"/>
              <a:ea typeface="ＭＳ ゴシック" panose="020B0609070205080204" pitchFamily="49" charset="-128"/>
            </a:rPr>
            <a:t>・公債費は、住民一人当たり</a:t>
          </a:r>
          <a:r>
            <a:rPr kumimoji="1" lang="en-US" altLang="ja-JP" sz="1300">
              <a:latin typeface="ＭＳ ゴシック" panose="020B0609070205080204" pitchFamily="49" charset="-128"/>
              <a:ea typeface="ＭＳ ゴシック" panose="020B0609070205080204" pitchFamily="49" charset="-128"/>
            </a:rPr>
            <a:t>50,189</a:t>
          </a:r>
          <a:r>
            <a:rPr kumimoji="1" lang="ja-JP" altLang="en-US" sz="1300">
              <a:latin typeface="ＭＳ ゴシック" panose="020B0609070205080204" pitchFamily="49" charset="-128"/>
              <a:ea typeface="ＭＳ ゴシック" panose="020B0609070205080204" pitchFamily="49" charset="-128"/>
            </a:rPr>
            <a:t>円であり、市債の計画的な発行に伴う将来負担の減により、市債の残高及び元利償還金が減少したことから、減少傾向にあるが、類似団体と比較すると依然として高い推移となっている。引き続き、令和</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年度から</a:t>
          </a:r>
          <a:r>
            <a:rPr kumimoji="1" lang="en-US" altLang="ja-JP" sz="1300">
              <a:latin typeface="ＭＳ ゴシック" panose="020B0609070205080204" pitchFamily="49" charset="-128"/>
              <a:ea typeface="ＭＳ ゴシック" panose="020B0609070205080204" pitchFamily="49" charset="-128"/>
            </a:rPr>
            <a:t>10</a:t>
          </a:r>
          <a:r>
            <a:rPr kumimoji="1" lang="ja-JP" altLang="en-US" sz="1300">
              <a:latin typeface="ＭＳ ゴシック" panose="020B0609070205080204" pitchFamily="49" charset="-128"/>
              <a:ea typeface="ＭＳ ゴシック" panose="020B0609070205080204" pitchFamily="49" charset="-128"/>
            </a:rPr>
            <a:t>年間の財政運営の方向性を示す「財政運営方針」で掲げた令和</a:t>
          </a:r>
          <a:r>
            <a:rPr kumimoji="1" lang="en-US" altLang="ja-JP" sz="1300">
              <a:latin typeface="ＭＳ ゴシック" panose="020B0609070205080204" pitchFamily="49" charset="-128"/>
              <a:ea typeface="ＭＳ ゴシック" panose="020B0609070205080204" pitchFamily="49" charset="-128"/>
            </a:rPr>
            <a:t>14</a:t>
          </a:r>
          <a:r>
            <a:rPr kumimoji="1" lang="ja-JP" altLang="en-US" sz="1300">
              <a:latin typeface="ＭＳ ゴシック" panose="020B0609070205080204" pitchFamily="49" charset="-128"/>
              <a:ea typeface="ＭＳ ゴシック" panose="020B0609070205080204" pitchFamily="49"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457,508
443,253
50.70
239,931,667
236,476,338
2,809,101
109,613,015
163,323,950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166370</xdr:rowOff>
    </xdr:from>
    <xdr:to>
      <xdr:col>24</xdr:col>
      <xdr:colOff>63500</xdr:colOff>
      <xdr:row>36</xdr:row>
      <xdr:rowOff>10922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6712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164084</xdr:rowOff>
    </xdr:from>
    <xdr:to>
      <xdr:col>19</xdr:col>
      <xdr:colOff>177800</xdr:colOff>
      <xdr:row>35</xdr:row>
      <xdr:rowOff>166370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48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164084</xdr:rowOff>
    </xdr:from>
    <xdr:to>
      <xdr:col>15</xdr:col>
      <xdr:colOff>50800</xdr:colOff>
      <xdr:row>36</xdr:row>
      <xdr:rowOff>27686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483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27686</xdr:rowOff>
    </xdr:from>
    <xdr:to>
      <xdr:col>10</xdr:col>
      <xdr:colOff>114300</xdr:colOff>
      <xdr:row>36</xdr:row>
      <xdr:rowOff>49784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988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131572</xdr:rowOff>
    </xdr:from>
    <xdr:to>
      <xdr:col>24</xdr:col>
      <xdr:colOff>114300</xdr:colOff>
      <xdr:row>36</xdr:row>
      <xdr:rowOff>61722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109999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115570</xdr:rowOff>
    </xdr:from>
    <xdr:to>
      <xdr:col>20</xdr:col>
      <xdr:colOff>38100</xdr:colOff>
      <xdr:row>36</xdr:row>
      <xdr:rowOff>45720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36847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113284</xdr:rowOff>
    </xdr:from>
    <xdr:to>
      <xdr:col>15</xdr:col>
      <xdr:colOff>101600</xdr:colOff>
      <xdr:row>36</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34561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148336</xdr:rowOff>
    </xdr:from>
    <xdr:to>
      <xdr:col>10</xdr:col>
      <xdr:colOff>165100</xdr:colOff>
      <xdr:row>36</xdr:row>
      <xdr:rowOff>78486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69613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170434</xdr:rowOff>
    </xdr:from>
    <xdr:to>
      <xdr:col>6</xdr:col>
      <xdr:colOff>38100</xdr:colOff>
      <xdr:row>36</xdr:row>
      <xdr:rowOff>100584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91711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151333</xdr:rowOff>
    </xdr:from>
    <xdr:to>
      <xdr:col>24</xdr:col>
      <xdr:colOff>63500</xdr:colOff>
      <xdr:row>58</xdr:row>
      <xdr:rowOff>14415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23983"/>
          <a:ext cx="838200" cy="3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106947</xdr:rowOff>
    </xdr:from>
    <xdr:to>
      <xdr:col>19</xdr:col>
      <xdr:colOff>177800</xdr:colOff>
      <xdr:row>57</xdr:row>
      <xdr:rowOff>151333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79597"/>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106947</xdr:rowOff>
    </xdr:from>
    <xdr:to>
      <xdr:col>15</xdr:col>
      <xdr:colOff>50800</xdr:colOff>
      <xdr:row>58</xdr:row>
      <xdr:rowOff>113081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79597"/>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123152</xdr:rowOff>
    </xdr:from>
    <xdr:to>
      <xdr:col>10</xdr:col>
      <xdr:colOff>114300</xdr:colOff>
      <xdr:row>58</xdr:row>
      <xdr:rowOff>113081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5652"/>
          <a:ext cx="889000" cy="13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135065</xdr:rowOff>
    </xdr:from>
    <xdr:to>
      <xdr:col>24</xdr:col>
      <xdr:colOff>114300</xdr:colOff>
      <xdr:row>58</xdr:row>
      <xdr:rowOff>65215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113492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100533</xdr:rowOff>
    </xdr:from>
    <xdr:to>
      <xdr:col>20</xdr:col>
      <xdr:colOff>38100</xdr:colOff>
      <xdr:row>58</xdr:row>
      <xdr:rowOff>30683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47210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56147</xdr:rowOff>
    </xdr:from>
    <xdr:to>
      <xdr:col>15</xdr:col>
      <xdr:colOff>101600</xdr:colOff>
      <xdr:row>57</xdr:row>
      <xdr:rowOff>157747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2824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62281</xdr:rowOff>
    </xdr:from>
    <xdr:to>
      <xdr:col>10</xdr:col>
      <xdr:colOff>165100</xdr:colOff>
      <xdr:row>58</xdr:row>
      <xdr:rowOff>163881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155008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72352</xdr:rowOff>
    </xdr:from>
    <xdr:to>
      <xdr:col>6</xdr:col>
      <xdr:colOff>38100</xdr:colOff>
      <xdr:row>51</xdr:row>
      <xdr:rowOff>2502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19029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2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135768</xdr:rowOff>
    </xdr:from>
    <xdr:to>
      <xdr:col>24</xdr:col>
      <xdr:colOff>63500</xdr:colOff>
      <xdr:row>74</xdr:row>
      <xdr:rowOff>47871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651618"/>
          <a:ext cx="8382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47871</xdr:rowOff>
    </xdr:from>
    <xdr:to>
      <xdr:col>19</xdr:col>
      <xdr:colOff>177800</xdr:colOff>
      <xdr:row>74</xdr:row>
      <xdr:rowOff>148258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35171"/>
          <a:ext cx="889000" cy="10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94361</xdr:rowOff>
    </xdr:from>
    <xdr:to>
      <xdr:col>15</xdr:col>
      <xdr:colOff>50800</xdr:colOff>
      <xdr:row>74</xdr:row>
      <xdr:rowOff>148258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781661"/>
          <a:ext cx="889000" cy="5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94361</xdr:rowOff>
    </xdr:from>
    <xdr:to>
      <xdr:col>10</xdr:col>
      <xdr:colOff>114300</xdr:colOff>
      <xdr:row>75</xdr:row>
      <xdr:rowOff>168374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81661"/>
          <a:ext cx="889000" cy="2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84968</xdr:rowOff>
    </xdr:from>
    <xdr:to>
      <xdr:col>24</xdr:col>
      <xdr:colOff>114300</xdr:colOff>
      <xdr:row>74</xdr:row>
      <xdr:rowOff>15118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107845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5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168521</xdr:rowOff>
    </xdr:from>
    <xdr:to>
      <xdr:col>20</xdr:col>
      <xdr:colOff>38100</xdr:colOff>
      <xdr:row>74</xdr:row>
      <xdr:rowOff>98671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115198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5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97458</xdr:rowOff>
    </xdr:from>
    <xdr:to>
      <xdr:col>15</xdr:col>
      <xdr:colOff>101600</xdr:colOff>
      <xdr:row>75</xdr:row>
      <xdr:rowOff>27608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44135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5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43561</xdr:rowOff>
    </xdr:from>
    <xdr:to>
      <xdr:col>10</xdr:col>
      <xdr:colOff>165100</xdr:colOff>
      <xdr:row>74</xdr:row>
      <xdr:rowOff>145161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161688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0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117574</xdr:rowOff>
    </xdr:from>
    <xdr:to>
      <xdr:col>6</xdr:col>
      <xdr:colOff>38100</xdr:colOff>
      <xdr:row>76</xdr:row>
      <xdr:rowOff>47724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7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64251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5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49197</xdr:rowOff>
    </xdr:from>
    <xdr:to>
      <xdr:col>24</xdr:col>
      <xdr:colOff>63500</xdr:colOff>
      <xdr:row>96</xdr:row>
      <xdr:rowOff>127721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08397"/>
          <a:ext cx="8382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100199</xdr:rowOff>
    </xdr:from>
    <xdr:to>
      <xdr:col>19</xdr:col>
      <xdr:colOff>177800</xdr:colOff>
      <xdr:row>96</xdr:row>
      <xdr:rowOff>127721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87949"/>
          <a:ext cx="889000" cy="19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100199</xdr:rowOff>
    </xdr:from>
    <xdr:to>
      <xdr:col>15</xdr:col>
      <xdr:colOff>50800</xdr:colOff>
      <xdr:row>96</xdr:row>
      <xdr:rowOff>1786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87949"/>
          <a:ext cx="889000" cy="7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1786</xdr:rowOff>
    </xdr:from>
    <xdr:to>
      <xdr:col>10</xdr:col>
      <xdr:colOff>114300</xdr:colOff>
      <xdr:row>97</xdr:row>
      <xdr:rowOff>66182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60986"/>
          <a:ext cx="889000" cy="2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169847</xdr:rowOff>
    </xdr:from>
    <xdr:to>
      <xdr:col>24</xdr:col>
      <xdr:colOff>114300</xdr:colOff>
      <xdr:row>96</xdr:row>
      <xdr:rowOff>99997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5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148274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3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76921</xdr:rowOff>
    </xdr:from>
    <xdr:to>
      <xdr:col>20</xdr:col>
      <xdr:colOff>38100</xdr:colOff>
      <xdr:row>97</xdr:row>
      <xdr:rowOff>7071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169648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49399</xdr:rowOff>
    </xdr:from>
    <xdr:to>
      <xdr:col>15</xdr:col>
      <xdr:colOff>101600</xdr:colOff>
      <xdr:row>95</xdr:row>
      <xdr:rowOff>150999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142126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122436</xdr:rowOff>
    </xdr:from>
    <xdr:to>
      <xdr:col>10</xdr:col>
      <xdr:colOff>165100</xdr:colOff>
      <xdr:row>96</xdr:row>
      <xdr:rowOff>52586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43713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15382</xdr:rowOff>
    </xdr:from>
    <xdr:to>
      <xdr:col>6</xdr:col>
      <xdr:colOff>38100</xdr:colOff>
      <xdr:row>97</xdr:row>
      <xdr:rowOff>116982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108109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149758</xdr:rowOff>
    </xdr:from>
    <xdr:to>
      <xdr:col>55</xdr:col>
      <xdr:colOff>0</xdr:colOff>
      <xdr:row>37</xdr:row>
      <xdr:rowOff>160274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93408"/>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146101</xdr:rowOff>
    </xdr:from>
    <xdr:to>
      <xdr:col>50</xdr:col>
      <xdr:colOff>114300</xdr:colOff>
      <xdr:row>37</xdr:row>
      <xdr:rowOff>160274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8975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134671</xdr:rowOff>
    </xdr:from>
    <xdr:to>
      <xdr:col>45</xdr:col>
      <xdr:colOff>177800</xdr:colOff>
      <xdr:row>37</xdr:row>
      <xdr:rowOff>146101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306871"/>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134671</xdr:rowOff>
    </xdr:from>
    <xdr:to>
      <xdr:col>41</xdr:col>
      <xdr:colOff>50800</xdr:colOff>
      <xdr:row>37</xdr:row>
      <xdr:rowOff>146101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306871"/>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98958</xdr:rowOff>
    </xdr:from>
    <xdr:to>
      <xdr:col>55</xdr:col>
      <xdr:colOff>50800</xdr:colOff>
      <xdr:row>38</xdr:row>
      <xdr:rowOff>29108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77385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109474</xdr:rowOff>
    </xdr:from>
    <xdr:to>
      <xdr:col>50</xdr:col>
      <xdr:colOff>165100</xdr:colOff>
      <xdr:row>38</xdr:row>
      <xdr:rowOff>39624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30751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95301</xdr:rowOff>
    </xdr:from>
    <xdr:to>
      <xdr:col>46</xdr:col>
      <xdr:colOff>38100</xdr:colOff>
      <xdr:row>38</xdr:row>
      <xdr:rowOff>25451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16578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83871</xdr:rowOff>
    </xdr:from>
    <xdr:to>
      <xdr:col>41</xdr:col>
      <xdr:colOff>101600</xdr:colOff>
      <xdr:row>37</xdr:row>
      <xdr:rowOff>14021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30548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031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95301</xdr:rowOff>
    </xdr:from>
    <xdr:to>
      <xdr:col>36</xdr:col>
      <xdr:colOff>165100</xdr:colOff>
      <xdr:row>38</xdr:row>
      <xdr:rowOff>25451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17704</xdr:rowOff>
    </xdr:from>
    <xdr:to>
      <xdr:col>55</xdr:col>
      <xdr:colOff>0</xdr:colOff>
      <xdr:row>59</xdr:row>
      <xdr:rowOff>18923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33254"/>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12370</xdr:rowOff>
    </xdr:from>
    <xdr:to>
      <xdr:col>50</xdr:col>
      <xdr:colOff>114300</xdr:colOff>
      <xdr:row>59</xdr:row>
      <xdr:rowOff>18923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7920"/>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12370</xdr:rowOff>
    </xdr:from>
    <xdr:to>
      <xdr:col>45</xdr:col>
      <xdr:colOff>177800</xdr:colOff>
      <xdr:row>59</xdr:row>
      <xdr:rowOff>21209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792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15570</xdr:rowOff>
    </xdr:from>
    <xdr:to>
      <xdr:col>41</xdr:col>
      <xdr:colOff>50800</xdr:colOff>
      <xdr:row>59</xdr:row>
      <xdr:rowOff>21209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1120"/>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138354</xdr:rowOff>
    </xdr:from>
    <xdr:to>
      <xdr:col>55</xdr:col>
      <xdr:colOff>50800</xdr:colOff>
      <xdr:row>59</xdr:row>
      <xdr:rowOff>68504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53281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139573</xdr:rowOff>
    </xdr:from>
    <xdr:to>
      <xdr:col>50</xdr:col>
      <xdr:colOff>165100</xdr:colOff>
      <xdr:row>59</xdr:row>
      <xdr:rowOff>69723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60850</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133020</xdr:rowOff>
    </xdr:from>
    <xdr:to>
      <xdr:col>46</xdr:col>
      <xdr:colOff>38100</xdr:colOff>
      <xdr:row>59</xdr:row>
      <xdr:rowOff>63170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54297</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141859</xdr:rowOff>
    </xdr:from>
    <xdr:to>
      <xdr:col>41</xdr:col>
      <xdr:colOff>101600</xdr:colOff>
      <xdr:row>59</xdr:row>
      <xdr:rowOff>72009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63136</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136220</xdr:rowOff>
    </xdr:from>
    <xdr:to>
      <xdr:col>36</xdr:col>
      <xdr:colOff>165100</xdr:colOff>
      <xdr:row>59</xdr:row>
      <xdr:rowOff>66370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57497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3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31020</xdr:rowOff>
    </xdr:from>
    <xdr:to>
      <xdr:col>55</xdr:col>
      <xdr:colOff>0</xdr:colOff>
      <xdr:row>78</xdr:row>
      <xdr:rowOff>67672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04120"/>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67672</xdr:rowOff>
    </xdr:from>
    <xdr:to>
      <xdr:col>50</xdr:col>
      <xdr:colOff>114300</xdr:colOff>
      <xdr:row>78</xdr:row>
      <xdr:rowOff>153473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40772"/>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88875</xdr:rowOff>
    </xdr:from>
    <xdr:to>
      <xdr:col>45</xdr:col>
      <xdr:colOff>177800</xdr:colOff>
      <xdr:row>78</xdr:row>
      <xdr:rowOff>153473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61975"/>
          <a:ext cx="889000" cy="6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83731</xdr:rowOff>
    </xdr:from>
    <xdr:to>
      <xdr:col>41</xdr:col>
      <xdr:colOff>50800</xdr:colOff>
      <xdr:row>78</xdr:row>
      <xdr:rowOff>88875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5683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151670</xdr:rowOff>
    </xdr:from>
    <xdr:to>
      <xdr:col>55</xdr:col>
      <xdr:colOff>50800</xdr:colOff>
      <xdr:row>78</xdr:row>
      <xdr:rowOff>81820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130097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16872</xdr:rowOff>
    </xdr:from>
    <xdr:to>
      <xdr:col>50</xdr:col>
      <xdr:colOff>165100</xdr:colOff>
      <xdr:row>78</xdr:row>
      <xdr:rowOff>118472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109599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102673</xdr:rowOff>
    </xdr:from>
    <xdr:to>
      <xdr:col>46</xdr:col>
      <xdr:colOff>38100</xdr:colOff>
      <xdr:row>79</xdr:row>
      <xdr:rowOff>32823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23950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38075</xdr:rowOff>
    </xdr:from>
    <xdr:to>
      <xdr:col>41</xdr:col>
      <xdr:colOff>101600</xdr:colOff>
      <xdr:row>78</xdr:row>
      <xdr:rowOff>139675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130802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32931</xdr:rowOff>
    </xdr:from>
    <xdr:to>
      <xdr:col>36</xdr:col>
      <xdr:colOff>165100</xdr:colOff>
      <xdr:row>78</xdr:row>
      <xdr:rowOff>134531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125658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9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77521</xdr:rowOff>
    </xdr:from>
    <xdr:to>
      <xdr:col>55</xdr:col>
      <xdr:colOff>0</xdr:colOff>
      <xdr:row>97</xdr:row>
      <xdr:rowOff>154045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8171"/>
          <a:ext cx="838200" cy="7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145320</xdr:rowOff>
    </xdr:from>
    <xdr:to>
      <xdr:col>50</xdr:col>
      <xdr:colOff>114300</xdr:colOff>
      <xdr:row>97</xdr:row>
      <xdr:rowOff>154045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597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144044</xdr:rowOff>
    </xdr:from>
    <xdr:to>
      <xdr:col>45</xdr:col>
      <xdr:colOff>177800</xdr:colOff>
      <xdr:row>97</xdr:row>
      <xdr:rowOff>145320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74694"/>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158655</xdr:rowOff>
    </xdr:from>
    <xdr:to>
      <xdr:col>41</xdr:col>
      <xdr:colOff>50800</xdr:colOff>
      <xdr:row>97</xdr:row>
      <xdr:rowOff>144044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17855"/>
          <a:ext cx="889000" cy="15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26721</xdr:rowOff>
    </xdr:from>
    <xdr:to>
      <xdr:col>55</xdr:col>
      <xdr:colOff>50800</xdr:colOff>
      <xdr:row>97</xdr:row>
      <xdr:rowOff>128321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5148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103245</xdr:rowOff>
    </xdr:from>
    <xdr:to>
      <xdr:col>50</xdr:col>
      <xdr:colOff>165100</xdr:colOff>
      <xdr:row>98</xdr:row>
      <xdr:rowOff>33395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24522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94520</xdr:rowOff>
    </xdr:from>
    <xdr:to>
      <xdr:col>46</xdr:col>
      <xdr:colOff>38100</xdr:colOff>
      <xdr:row>98</xdr:row>
      <xdr:rowOff>24670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93244</xdr:rowOff>
    </xdr:from>
    <xdr:to>
      <xdr:col>41</xdr:col>
      <xdr:colOff>101600</xdr:colOff>
      <xdr:row>98</xdr:row>
      <xdr:rowOff>23394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107855</xdr:rowOff>
    </xdr:from>
    <xdr:to>
      <xdr:col>36</xdr:col>
      <xdr:colOff>165100</xdr:colOff>
      <xdr:row>97</xdr:row>
      <xdr:rowOff>38005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29132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70467</xdr:rowOff>
    </xdr:from>
    <xdr:to>
      <xdr:col>85</xdr:col>
      <xdr:colOff>127000</xdr:colOff>
      <xdr:row>38</xdr:row>
      <xdr:rowOff>37157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4117"/>
          <a:ext cx="838200" cy="13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37157</xdr:rowOff>
    </xdr:from>
    <xdr:to>
      <xdr:col>81</xdr:col>
      <xdr:colOff>50800</xdr:colOff>
      <xdr:row>38</xdr:row>
      <xdr:rowOff>76236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52257"/>
          <a:ext cx="8890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71991</xdr:rowOff>
    </xdr:from>
    <xdr:to>
      <xdr:col>76</xdr:col>
      <xdr:colOff>114300</xdr:colOff>
      <xdr:row>38</xdr:row>
      <xdr:rowOff>76236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87091"/>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143945</xdr:rowOff>
    </xdr:from>
    <xdr:to>
      <xdr:col>71</xdr:col>
      <xdr:colOff>177800</xdr:colOff>
      <xdr:row>38</xdr:row>
      <xdr:rowOff>71991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16145"/>
          <a:ext cx="889000" cy="2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19667</xdr:rowOff>
    </xdr:from>
    <xdr:to>
      <xdr:col>85</xdr:col>
      <xdr:colOff>177800</xdr:colOff>
      <xdr:row>37</xdr:row>
      <xdr:rowOff>121267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169544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157807</xdr:rowOff>
    </xdr:from>
    <xdr:to>
      <xdr:col>81</xdr:col>
      <xdr:colOff>101600</xdr:colOff>
      <xdr:row>38</xdr:row>
      <xdr:rowOff>87957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79084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25436</xdr:rowOff>
    </xdr:from>
    <xdr:to>
      <xdr:col>76</xdr:col>
      <xdr:colOff>165100</xdr:colOff>
      <xdr:row>38</xdr:row>
      <xdr:rowOff>127036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118163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3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21191</xdr:rowOff>
    </xdr:from>
    <xdr:to>
      <xdr:col>72</xdr:col>
      <xdr:colOff>38100</xdr:colOff>
      <xdr:row>38</xdr:row>
      <xdr:rowOff>122791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113918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2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93145</xdr:rowOff>
    </xdr:from>
    <xdr:to>
      <xdr:col>67</xdr:col>
      <xdr:colOff>101600</xdr:colOff>
      <xdr:row>37</xdr:row>
      <xdr:rowOff>23295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39822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138329</xdr:rowOff>
    </xdr:from>
    <xdr:to>
      <xdr:col>85</xdr:col>
      <xdr:colOff>127000</xdr:colOff>
      <xdr:row>58</xdr:row>
      <xdr:rowOff>60147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39529"/>
          <a:ext cx="838200" cy="26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133042</xdr:rowOff>
    </xdr:from>
    <xdr:to>
      <xdr:col>81</xdr:col>
      <xdr:colOff>50800</xdr:colOff>
      <xdr:row>58</xdr:row>
      <xdr:rowOff>60147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05692"/>
          <a:ext cx="889000" cy="9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72720</xdr:rowOff>
    </xdr:from>
    <xdr:to>
      <xdr:col>76</xdr:col>
      <xdr:colOff>114300</xdr:colOff>
      <xdr:row>57</xdr:row>
      <xdr:rowOff>133042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45370"/>
          <a:ext cx="889000" cy="6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72720</xdr:rowOff>
    </xdr:from>
    <xdr:to>
      <xdr:col>71</xdr:col>
      <xdr:colOff>177800</xdr:colOff>
      <xdr:row>58</xdr:row>
      <xdr:rowOff>81693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45370"/>
          <a:ext cx="889000" cy="18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87529</xdr:rowOff>
    </xdr:from>
    <xdr:to>
      <xdr:col>85</xdr:col>
      <xdr:colOff>177800</xdr:colOff>
      <xdr:row>57</xdr:row>
      <xdr:rowOff>17679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65956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9347</xdr:rowOff>
    </xdr:from>
    <xdr:to>
      <xdr:col>81</xdr:col>
      <xdr:colOff>101600</xdr:colOff>
      <xdr:row>58</xdr:row>
      <xdr:rowOff>110947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102074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82242</xdr:rowOff>
    </xdr:from>
    <xdr:to>
      <xdr:col>76</xdr:col>
      <xdr:colOff>165100</xdr:colOff>
      <xdr:row>58</xdr:row>
      <xdr:rowOff>12392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21920</xdr:rowOff>
    </xdr:from>
    <xdr:to>
      <xdr:col>72</xdr:col>
      <xdr:colOff>38100</xdr:colOff>
      <xdr:row>57</xdr:row>
      <xdr:rowOff>123520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114647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8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30893</xdr:rowOff>
    </xdr:from>
    <xdr:to>
      <xdr:col>67</xdr:col>
      <xdr:colOff>101600</xdr:colOff>
      <xdr:row>58</xdr:row>
      <xdr:rowOff>132493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123620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97137</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1687"/>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46337</xdr:rowOff>
    </xdr:from>
    <xdr:to>
      <xdr:col>67</xdr:col>
      <xdr:colOff>101600</xdr:colOff>
      <xdr:row>79</xdr:row>
      <xdr:rowOff>147937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139064</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36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117801</xdr:rowOff>
    </xdr:from>
    <xdr:to>
      <xdr:col>85</xdr:col>
      <xdr:colOff>127000</xdr:colOff>
      <xdr:row>94</xdr:row>
      <xdr:rowOff>135379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234101"/>
          <a:ext cx="838200" cy="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92242</xdr:rowOff>
    </xdr:from>
    <xdr:to>
      <xdr:col>81</xdr:col>
      <xdr:colOff>50800</xdr:colOff>
      <xdr:row>94</xdr:row>
      <xdr:rowOff>117801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208542"/>
          <a:ext cx="889000" cy="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60764</xdr:rowOff>
    </xdr:from>
    <xdr:to>
      <xdr:col>76</xdr:col>
      <xdr:colOff>114300</xdr:colOff>
      <xdr:row>94</xdr:row>
      <xdr:rowOff>92242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005614"/>
          <a:ext cx="889000" cy="20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60764</xdr:rowOff>
    </xdr:from>
    <xdr:to>
      <xdr:col>71</xdr:col>
      <xdr:colOff>177800</xdr:colOff>
      <xdr:row>94</xdr:row>
      <xdr:rowOff>1099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005614"/>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84579</xdr:rowOff>
    </xdr:from>
    <xdr:to>
      <xdr:col>85</xdr:col>
      <xdr:colOff>177800</xdr:colOff>
      <xdr:row>95</xdr:row>
      <xdr:rowOff>14729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107456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5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67001</xdr:rowOff>
    </xdr:from>
    <xdr:to>
      <xdr:col>81</xdr:col>
      <xdr:colOff>101600</xdr:colOff>
      <xdr:row>94</xdr:row>
      <xdr:rowOff>168601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13678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41442</xdr:rowOff>
    </xdr:from>
    <xdr:to>
      <xdr:col>76</xdr:col>
      <xdr:colOff>165100</xdr:colOff>
      <xdr:row>94</xdr:row>
      <xdr:rowOff>143042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159569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9964</xdr:rowOff>
    </xdr:from>
    <xdr:to>
      <xdr:col>72</xdr:col>
      <xdr:colOff>38100</xdr:colOff>
      <xdr:row>93</xdr:row>
      <xdr:rowOff>111564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9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128091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7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121749</xdr:rowOff>
    </xdr:from>
    <xdr:to>
      <xdr:col>67</xdr:col>
      <xdr:colOff>101600</xdr:colOff>
      <xdr:row>94</xdr:row>
      <xdr:rowOff>51899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68426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273,016</a:t>
          </a:r>
          <a:r>
            <a:rPr kumimoji="1" lang="ja-JP" altLang="en-US" sz="1300">
              <a:latin typeface="ＭＳ Ｐゴシック" panose="020B0600070205080204" pitchFamily="50" charset="-128"/>
              <a:ea typeface="ＭＳ Ｐゴシック" panose="020B0600070205080204" pitchFamily="50" charset="-128"/>
            </a:rPr>
            <a:t>円となっている。本市は生活保護受給者の割合（保護率）が高いことにより、類似団体と比較すると依然として高い推移となっていることに加え、物価高騰に直面する低所得世帯への支援策として実施した低所得者支援給付関係事業費の増などにより、前年度から増加した。</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50,189</a:t>
          </a:r>
          <a:r>
            <a:rPr kumimoji="1" lang="ja-JP" altLang="en-US" sz="1300">
              <a:latin typeface="ＭＳ Ｐゴシック" panose="020B0600070205080204" pitchFamily="50" charset="-128"/>
              <a:ea typeface="ＭＳ Ｐゴシック" panose="020B0600070205080204" pitchFamily="50" charset="-128"/>
            </a:rPr>
            <a:t>円となっている。市債の計画的な発行に伴う将来負担の減により、市債の残高及び元利償還金が減少したことから、減少傾向にあるが、類似団体と比較すると依然として高い推移となっている。引き続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年間の財政運営の方向性を示す「財政運営方針」で掲げた令和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令和７年度に返還が必要となる各種還付金相当額や出資金返還金等を積み立てたことから財政調整基金残高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引き続き、災害対応や税収の大幅な変動等が生じた際に、近隣の他都市と同程度の対応を図ることができるよう、類似他都市並の残高を確保していく。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また、前年度と比較して実質収支が改善したことにより、実質単年度収支も改善となった。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連結実質赤字比率は、昨年度に引き続き、全体として黒字となっている。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については、今後、一層の高齢化や人口減少、公共施設の老朽化などの財政運営上の課題に加えて、次期焼却施設の整備に係る将来負担の増加が見込まれているため、将来負担の縮減と必要な投資的事業の実施をバランスよく両立させ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ma0036901\Desktop\&#22522;&#37329;&#12304;&#23612;&#23822;&#24066;&#12305;&#12304;&#36001;&#25919;&#29366;&#27841;&#36039;&#26009;&#38598;&#12305;_282022_&#23612;&#23822;&#24066;_2024.xlsx" TargetMode="External"/><Relationship Id="rId1" Type="http://schemas.openxmlformats.org/officeDocument/2006/relationships/externalLinkPath" Target="file:///C:\Users\ama0036901\Desktop\&#22522;&#37329;&#12304;&#23612;&#23822;&#24066;&#12305;&#12304;&#36001;&#25919;&#29366;&#27841;&#36039;&#26009;&#38598;&#12305;_282022_&#23612;&#23822;&#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11732</v>
          </cell>
          <cell r="C72">
            <v>13144</v>
          </cell>
          <cell r="D72">
            <v>13655</v>
          </cell>
        </row>
        <row r="73">
          <cell r="A73" t="str">
            <v>減債基金</v>
          </cell>
          <cell r="B73">
            <v>13745</v>
          </cell>
          <cell r="C73">
            <v>15469</v>
          </cell>
          <cell r="D73">
            <v>16537</v>
          </cell>
        </row>
        <row r="74">
          <cell r="A74" t="str">
            <v>その他特定目的基金</v>
          </cell>
          <cell r="B74">
            <v>19109</v>
          </cell>
          <cell r="C74">
            <v>23707</v>
          </cell>
          <cell r="D74">
            <v>26248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AU18" sqref="AU18:AX18"/>
    </sheetView>
  </sheetViews>
  <sheetFormatPr defaultColWidth="0" defaultRowHeight="11.25" zeroHeight="1" x14ac:dyDescent="0.15"/>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4"/>
      <c r="DK1" s="164"/>
      <c r="DL1" s="164"/>
      <c r="DM1" s="164"/>
      <c r="DN1" s="164"/>
      <c r="DO1" s="164"/>
    </row>
    <row r="2" spans="1:119" ht="24.75" thickBot="1" x14ac:dyDescent="0.2">
      <c r="B2" s="165" t="s">
        <v>77</v>
      </c>
      <c r="C2" s="165"/>
      <c r="D2" s="166"/>
    </row>
    <row r="3" spans="1:119" ht="18.75" customHeight="1" thickBot="1" x14ac:dyDescent="0.2">
      <c r="A3" s="164"/>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4"/>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239931667</v>
      </c>
      <c r="BO4" s="449"/>
      <c r="BP4" s="449"/>
      <c r="BQ4" s="449"/>
      <c r="BR4" s="449"/>
      <c r="BS4" s="449"/>
      <c r="BT4" s="449"/>
      <c r="BU4" s="450"/>
      <c r="BV4" s="448">
        <v>227263405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2.2000000000000002</v>
      </c>
      <c r="DC4" s="589"/>
      <c r="DD4" s="589"/>
      <c r="DE4" s="589"/>
      <c r="DF4" s="589"/>
      <c r="DG4" s="589"/>
      <c r="DH4" s="589"/>
      <c r="DI4" s="590"/>
    </row>
    <row r="5" spans="1:119" ht="18.75" customHeight="1" x14ac:dyDescent="0.15">
      <c r="A5" s="164"/>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236476338</v>
      </c>
      <c r="BO5" s="420"/>
      <c r="BP5" s="420"/>
      <c r="BQ5" s="420"/>
      <c r="BR5" s="420"/>
      <c r="BS5" s="420"/>
      <c r="BT5" s="420"/>
      <c r="BU5" s="421"/>
      <c r="BV5" s="419">
        <v>224202280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96.1</v>
      </c>
      <c r="CU5" s="417"/>
      <c r="CV5" s="417"/>
      <c r="CW5" s="417"/>
      <c r="CX5" s="417"/>
      <c r="CY5" s="417"/>
      <c r="CZ5" s="417"/>
      <c r="DA5" s="418"/>
      <c r="DB5" s="416">
        <v>97.4</v>
      </c>
      <c r="DC5" s="417"/>
      <c r="DD5" s="417"/>
      <c r="DE5" s="417"/>
      <c r="DF5" s="417"/>
      <c r="DG5" s="417"/>
      <c r="DH5" s="417"/>
      <c r="DI5" s="418"/>
    </row>
    <row r="6" spans="1:119" ht="18.75" customHeight="1" x14ac:dyDescent="0.15">
      <c r="A6" s="164"/>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3455329</v>
      </c>
      <c r="BO6" s="420"/>
      <c r="BP6" s="420"/>
      <c r="BQ6" s="420"/>
      <c r="BR6" s="420"/>
      <c r="BS6" s="420"/>
      <c r="BT6" s="420"/>
      <c r="BU6" s="421"/>
      <c r="BV6" s="419">
        <v>3061125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98.3</v>
      </c>
      <c r="DC6" s="563"/>
      <c r="DD6" s="563"/>
      <c r="DE6" s="563"/>
      <c r="DF6" s="563"/>
      <c r="DG6" s="563"/>
      <c r="DH6" s="563"/>
      <c r="DI6" s="564"/>
    </row>
    <row r="7" spans="1:119" ht="18.75" customHeight="1" x14ac:dyDescent="0.15">
      <c r="A7" s="164"/>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646228</v>
      </c>
      <c r="BO7" s="420"/>
      <c r="BP7" s="420"/>
      <c r="BQ7" s="420"/>
      <c r="BR7" s="420"/>
      <c r="BS7" s="420"/>
      <c r="BT7" s="420"/>
      <c r="BU7" s="421"/>
      <c r="BV7" s="419">
        <v>752296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109613015</v>
      </c>
      <c r="CU7" s="420"/>
      <c r="CV7" s="420"/>
      <c r="CW7" s="420"/>
      <c r="CX7" s="420"/>
      <c r="CY7" s="420"/>
      <c r="CZ7" s="420"/>
      <c r="DA7" s="421"/>
      <c r="DB7" s="419">
        <v>107016234</v>
      </c>
      <c r="DC7" s="420"/>
      <c r="DD7" s="420"/>
      <c r="DE7" s="420"/>
      <c r="DF7" s="420"/>
      <c r="DG7" s="420"/>
      <c r="DH7" s="420"/>
      <c r="DI7" s="421"/>
    </row>
    <row r="8" spans="1:119" ht="18.75" customHeight="1" thickBot="1" x14ac:dyDescent="0.2">
      <c r="A8" s="164"/>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2809101</v>
      </c>
      <c r="BO8" s="420"/>
      <c r="BP8" s="420"/>
      <c r="BQ8" s="420"/>
      <c r="BR8" s="420"/>
      <c r="BS8" s="420"/>
      <c r="BT8" s="420"/>
      <c r="BU8" s="421"/>
      <c r="BV8" s="419">
        <v>2308829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0.81</v>
      </c>
      <c r="DC8" s="523"/>
      <c r="DD8" s="523"/>
      <c r="DE8" s="523"/>
      <c r="DF8" s="523"/>
      <c r="DG8" s="523"/>
      <c r="DH8" s="523"/>
      <c r="DI8" s="524"/>
    </row>
    <row r="9" spans="1:119" ht="18.75" customHeight="1" thickBot="1" x14ac:dyDescent="0.2">
      <c r="A9" s="164"/>
      <c r="B9" s="551" t="s">
        <v>107</v>
      </c>
      <c r="C9" s="552"/>
      <c r="D9" s="552"/>
      <c r="E9" s="552"/>
      <c r="F9" s="552"/>
      <c r="G9" s="552"/>
      <c r="H9" s="552"/>
      <c r="I9" s="552"/>
      <c r="J9" s="552"/>
      <c r="K9" s="470"/>
      <c r="L9" s="553" t="s">
        <v>108</v>
      </c>
      <c r="M9" s="554"/>
      <c r="N9" s="554"/>
      <c r="O9" s="554"/>
      <c r="P9" s="554"/>
      <c r="Q9" s="555"/>
      <c r="R9" s="556">
        <v>459593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500272</v>
      </c>
      <c r="BO9" s="420"/>
      <c r="BP9" s="420"/>
      <c r="BQ9" s="420"/>
      <c r="BR9" s="420"/>
      <c r="BS9" s="420"/>
      <c r="BT9" s="420"/>
      <c r="BU9" s="421"/>
      <c r="BV9" s="419">
        <v>-5699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v>
      </c>
      <c r="CU9" s="417"/>
      <c r="CV9" s="417"/>
      <c r="CW9" s="417"/>
      <c r="CX9" s="417"/>
      <c r="CY9" s="417"/>
      <c r="CZ9" s="417"/>
      <c r="DA9" s="418"/>
      <c r="DB9" s="416">
        <v>15.6</v>
      </c>
      <c r="DC9" s="417"/>
      <c r="DD9" s="417"/>
      <c r="DE9" s="417"/>
      <c r="DF9" s="417"/>
      <c r="DG9" s="417"/>
      <c r="DH9" s="417"/>
      <c r="DI9" s="418"/>
    </row>
    <row r="10" spans="1:119" ht="18.75" customHeight="1" thickBot="1" x14ac:dyDescent="0.2">
      <c r="A10" s="164"/>
      <c r="B10" s="551"/>
      <c r="C10" s="552"/>
      <c r="D10" s="552"/>
      <c r="E10" s="552"/>
      <c r="F10" s="552"/>
      <c r="G10" s="552"/>
      <c r="H10" s="552"/>
      <c r="I10" s="552"/>
      <c r="J10" s="552"/>
      <c r="K10" s="470"/>
      <c r="L10" s="375" t="s">
        <v>113</v>
      </c>
      <c r="M10" s="376"/>
      <c r="N10" s="376"/>
      <c r="O10" s="376"/>
      <c r="P10" s="376"/>
      <c r="Q10" s="377"/>
      <c r="R10" s="372">
        <v>452563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2463070</v>
      </c>
      <c r="BO10" s="420"/>
      <c r="BP10" s="420"/>
      <c r="BQ10" s="420"/>
      <c r="BR10" s="420"/>
      <c r="BS10" s="420"/>
      <c r="BT10" s="420"/>
      <c r="BU10" s="421"/>
      <c r="BV10" s="419">
        <v>3830404</v>
      </c>
      <c r="BW10" s="420"/>
      <c r="BX10" s="420"/>
      <c r="BY10" s="420"/>
      <c r="BZ10" s="420"/>
      <c r="CA10" s="420"/>
      <c r="CB10" s="420"/>
      <c r="CC10" s="421"/>
      <c r="CD10" s="167" t="s">
        <v>116</v>
      </c>
      <c r="CE10" s="168"/>
      <c r="CF10" s="168"/>
      <c r="CG10" s="168"/>
      <c r="CH10" s="168"/>
      <c r="CI10" s="168"/>
      <c r="CJ10" s="168"/>
      <c r="CK10" s="168"/>
      <c r="CL10" s="168"/>
      <c r="CM10" s="168"/>
      <c r="CN10" s="168"/>
      <c r="CO10" s="168"/>
      <c r="CP10" s="168"/>
      <c r="CQ10" s="168"/>
      <c r="CR10" s="168"/>
      <c r="CS10" s="169"/>
      <c r="CT10" s="170"/>
      <c r="CU10" s="171"/>
      <c r="CV10" s="171"/>
      <c r="CW10" s="171"/>
      <c r="CX10" s="171"/>
      <c r="CY10" s="171"/>
      <c r="CZ10" s="171"/>
      <c r="DA10" s="172"/>
      <c r="DB10" s="170"/>
      <c r="DC10" s="171"/>
      <c r="DD10" s="171"/>
      <c r="DE10" s="171"/>
      <c r="DF10" s="171"/>
      <c r="DG10" s="171"/>
      <c r="DH10" s="171"/>
      <c r="DI10" s="172"/>
    </row>
    <row r="11" spans="1:119" ht="18.75" customHeight="1" thickBot="1" x14ac:dyDescent="0.2">
      <c r="A11" s="164"/>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1449900</v>
      </c>
      <c r="BO11" s="420"/>
      <c r="BP11" s="420"/>
      <c r="BQ11" s="420"/>
      <c r="BR11" s="420"/>
      <c r="BS11" s="420"/>
      <c r="BT11" s="420"/>
      <c r="BU11" s="421"/>
      <c r="BV11" s="419">
        <v>784400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4"/>
      <c r="B12" s="525" t="s">
        <v>123</v>
      </c>
      <c r="C12" s="526"/>
      <c r="D12" s="526"/>
      <c r="E12" s="526"/>
      <c r="F12" s="526"/>
      <c r="G12" s="526"/>
      <c r="H12" s="526"/>
      <c r="I12" s="526"/>
      <c r="J12" s="526"/>
      <c r="K12" s="527"/>
      <c r="L12" s="534" t="s">
        <v>124</v>
      </c>
      <c r="M12" s="535"/>
      <c r="N12" s="535"/>
      <c r="O12" s="535"/>
      <c r="P12" s="535"/>
      <c r="Q12" s="536"/>
      <c r="R12" s="537">
        <v>457508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1952189</v>
      </c>
      <c r="BO12" s="420"/>
      <c r="BP12" s="420"/>
      <c r="BQ12" s="420"/>
      <c r="BR12" s="420"/>
      <c r="BS12" s="420"/>
      <c r="BT12" s="420"/>
      <c r="BU12" s="421"/>
      <c r="BV12" s="419">
        <v>2418817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4"/>
      <c r="B13" s="528"/>
      <c r="C13" s="529"/>
      <c r="D13" s="529"/>
      <c r="E13" s="529"/>
      <c r="F13" s="529"/>
      <c r="G13" s="529"/>
      <c r="H13" s="529"/>
      <c r="I13" s="529"/>
      <c r="J13" s="529"/>
      <c r="K13" s="530"/>
      <c r="L13" s="173"/>
      <c r="M13" s="503" t="s">
        <v>130</v>
      </c>
      <c r="N13" s="504"/>
      <c r="O13" s="504"/>
      <c r="P13" s="504"/>
      <c r="Q13" s="505"/>
      <c r="R13" s="506">
        <v>443253</v>
      </c>
      <c r="S13" s="507"/>
      <c r="T13" s="507"/>
      <c r="U13" s="507"/>
      <c r="V13" s="508"/>
      <c r="W13" s="509" t="s">
        <v>131</v>
      </c>
      <c r="X13" s="405"/>
      <c r="Y13" s="405"/>
      <c r="Z13" s="405"/>
      <c r="AA13" s="405"/>
      <c r="AB13" s="406"/>
      <c r="AC13" s="372">
        <v>543</v>
      </c>
      <c r="AD13" s="373"/>
      <c r="AE13" s="373"/>
      <c r="AF13" s="373"/>
      <c r="AG13" s="374"/>
      <c r="AH13" s="372">
        <v>599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2461053</v>
      </c>
      <c r="BO13" s="420"/>
      <c r="BP13" s="420"/>
      <c r="BQ13" s="420"/>
      <c r="BR13" s="420"/>
      <c r="BS13" s="420"/>
      <c r="BT13" s="420"/>
      <c r="BU13" s="421"/>
      <c r="BV13" s="419">
        <v>2190288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8.1</v>
      </c>
      <c r="DC13" s="417"/>
      <c r="DD13" s="417"/>
      <c r="DE13" s="417"/>
      <c r="DF13" s="417"/>
      <c r="DG13" s="417"/>
      <c r="DH13" s="417"/>
      <c r="DI13" s="418"/>
    </row>
    <row r="14" spans="1:119" ht="18.75" customHeight="1" thickBot="1" x14ac:dyDescent="0.2">
      <c r="A14" s="164"/>
      <c r="B14" s="528"/>
      <c r="C14" s="529"/>
      <c r="D14" s="529"/>
      <c r="E14" s="529"/>
      <c r="F14" s="529"/>
      <c r="G14" s="529"/>
      <c r="H14" s="529"/>
      <c r="I14" s="529"/>
      <c r="J14" s="529"/>
      <c r="K14" s="530"/>
      <c r="L14" s="493" t="s">
        <v>135</v>
      </c>
      <c r="M14" s="546"/>
      <c r="N14" s="546"/>
      <c r="O14" s="546"/>
      <c r="P14" s="546"/>
      <c r="Q14" s="547"/>
      <c r="R14" s="506">
        <v>458046</v>
      </c>
      <c r="S14" s="507"/>
      <c r="T14" s="507"/>
      <c r="U14" s="507"/>
      <c r="V14" s="508"/>
      <c r="W14" s="510"/>
      <c r="X14" s="408"/>
      <c r="Y14" s="408"/>
      <c r="Z14" s="408"/>
      <c r="AA14" s="408"/>
      <c r="AB14" s="409"/>
      <c r="AC14" s="499">
        <v>0.3</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2.8</v>
      </c>
      <c r="DC14" s="517"/>
      <c r="DD14" s="517"/>
      <c r="DE14" s="517"/>
      <c r="DF14" s="517"/>
      <c r="DG14" s="517"/>
      <c r="DH14" s="517"/>
      <c r="DI14" s="518"/>
    </row>
    <row r="15" spans="1:119" ht="18.75" customHeight="1" x14ac:dyDescent="0.15">
      <c r="A15" s="164"/>
      <c r="B15" s="528"/>
      <c r="C15" s="529"/>
      <c r="D15" s="529"/>
      <c r="E15" s="529"/>
      <c r="F15" s="529"/>
      <c r="G15" s="529"/>
      <c r="H15" s="529"/>
      <c r="I15" s="529"/>
      <c r="J15" s="529"/>
      <c r="K15" s="530"/>
      <c r="L15" s="173"/>
      <c r="M15" s="503" t="s">
        <v>130</v>
      </c>
      <c r="N15" s="504"/>
      <c r="O15" s="504"/>
      <c r="P15" s="504"/>
      <c r="Q15" s="505"/>
      <c r="R15" s="506">
        <v>444946</v>
      </c>
      <c r="S15" s="507"/>
      <c r="T15" s="507"/>
      <c r="U15" s="507"/>
      <c r="V15" s="508"/>
      <c r="W15" s="509" t="s">
        <v>137</v>
      </c>
      <c r="X15" s="405"/>
      <c r="Y15" s="405"/>
      <c r="Z15" s="405"/>
      <c r="AA15" s="405"/>
      <c r="AB15" s="406"/>
      <c r="AC15" s="372">
        <v>44805</v>
      </c>
      <c r="AD15" s="373"/>
      <c r="AE15" s="373"/>
      <c r="AF15" s="373"/>
      <c r="AG15" s="374"/>
      <c r="AH15" s="372">
        <v>48807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70648026</v>
      </c>
      <c r="BO15" s="449"/>
      <c r="BP15" s="449"/>
      <c r="BQ15" s="449"/>
      <c r="BR15" s="449"/>
      <c r="BS15" s="449"/>
      <c r="BT15" s="449"/>
      <c r="BU15" s="450"/>
      <c r="BV15" s="448">
        <v>68907403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4"/>
      <c r="CU15" s="175"/>
      <c r="CV15" s="175"/>
      <c r="CW15" s="175"/>
      <c r="CX15" s="175"/>
      <c r="CY15" s="175"/>
      <c r="CZ15" s="175"/>
      <c r="DA15" s="176"/>
      <c r="DB15" s="174"/>
      <c r="DC15" s="175"/>
      <c r="DD15" s="175"/>
      <c r="DE15" s="175"/>
      <c r="DF15" s="175"/>
      <c r="DG15" s="175"/>
      <c r="DH15" s="175"/>
      <c r="DI15" s="176"/>
    </row>
    <row r="16" spans="1:119" ht="18.75" customHeight="1" x14ac:dyDescent="0.15">
      <c r="A16" s="164"/>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25.2</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88733508</v>
      </c>
      <c r="BO16" s="420"/>
      <c r="BP16" s="420"/>
      <c r="BQ16" s="420"/>
      <c r="BR16" s="420"/>
      <c r="BS16" s="420"/>
      <c r="BT16" s="420"/>
      <c r="BU16" s="421"/>
      <c r="BV16" s="419">
        <v>85365022</v>
      </c>
      <c r="BW16" s="420"/>
      <c r="BX16" s="420"/>
      <c r="BY16" s="420"/>
      <c r="BZ16" s="420"/>
      <c r="CA16" s="420"/>
      <c r="CB16" s="420"/>
      <c r="CC16" s="421"/>
      <c r="CD16" s="177"/>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4"/>
      <c r="B17" s="531"/>
      <c r="C17" s="532"/>
      <c r="D17" s="532"/>
      <c r="E17" s="532"/>
      <c r="F17" s="532"/>
      <c r="G17" s="532"/>
      <c r="H17" s="532"/>
      <c r="I17" s="532"/>
      <c r="J17" s="532"/>
      <c r="K17" s="533"/>
      <c r="L17" s="178"/>
      <c r="M17" s="512" t="s">
        <v>143</v>
      </c>
      <c r="N17" s="513"/>
      <c r="O17" s="513"/>
      <c r="P17" s="513"/>
      <c r="Q17" s="514"/>
      <c r="R17" s="496" t="s">
        <v>144</v>
      </c>
      <c r="S17" s="497"/>
      <c r="T17" s="497"/>
      <c r="U17" s="497"/>
      <c r="V17" s="498"/>
      <c r="W17" s="509" t="s">
        <v>145</v>
      </c>
      <c r="X17" s="405"/>
      <c r="Y17" s="405"/>
      <c r="Z17" s="405"/>
      <c r="AA17" s="405"/>
      <c r="AB17" s="406"/>
      <c r="AC17" s="372">
        <v>132677</v>
      </c>
      <c r="AD17" s="373"/>
      <c r="AE17" s="373"/>
      <c r="AF17" s="373"/>
      <c r="AG17" s="374"/>
      <c r="AH17" s="372">
        <v>131965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90419158</v>
      </c>
      <c r="BO17" s="420"/>
      <c r="BP17" s="420"/>
      <c r="BQ17" s="420"/>
      <c r="BR17" s="420"/>
      <c r="BS17" s="420"/>
      <c r="BT17" s="420"/>
      <c r="BU17" s="421"/>
      <c r="BV17" s="419">
        <v>88121225</v>
      </c>
      <c r="BW17" s="420"/>
      <c r="BX17" s="420"/>
      <c r="BY17" s="420"/>
      <c r="BZ17" s="420"/>
      <c r="CA17" s="420"/>
      <c r="CB17" s="420"/>
      <c r="CC17" s="421"/>
      <c r="CD17" s="177"/>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4"/>
      <c r="B18" s="469" t="s">
        <v>147</v>
      </c>
      <c r="C18" s="470"/>
      <c r="D18" s="470"/>
      <c r="E18" s="471"/>
      <c r="F18" s="471"/>
      <c r="G18" s="471"/>
      <c r="H18" s="471"/>
      <c r="I18" s="471"/>
      <c r="J18" s="471"/>
      <c r="K18" s="471"/>
      <c r="L18" s="472">
        <v>50.7</v>
      </c>
      <c r="M18" s="472"/>
      <c r="N18" s="472"/>
      <c r="O18" s="472"/>
      <c r="P18" s="472"/>
      <c r="Q18" s="472"/>
      <c r="R18" s="473"/>
      <c r="S18" s="473"/>
      <c r="T18" s="473"/>
      <c r="U18" s="473"/>
      <c r="V18" s="474"/>
      <c r="W18" s="490"/>
      <c r="X18" s="491"/>
      <c r="Y18" s="491"/>
      <c r="Z18" s="491"/>
      <c r="AA18" s="491"/>
      <c r="AB18" s="515"/>
      <c r="AC18" s="389">
        <v>74.5</v>
      </c>
      <c r="AD18" s="390"/>
      <c r="AE18" s="390"/>
      <c r="AF18" s="390"/>
      <c r="AG18" s="475"/>
      <c r="AH18" s="389">
        <v>72.8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110846711</v>
      </c>
      <c r="BO18" s="420"/>
      <c r="BP18" s="420"/>
      <c r="BQ18" s="420"/>
      <c r="BR18" s="420"/>
      <c r="BS18" s="420"/>
      <c r="BT18" s="420"/>
      <c r="BU18" s="421"/>
      <c r="BV18" s="419">
        <v>107439177</v>
      </c>
      <c r="BW18" s="420"/>
      <c r="BX18" s="420"/>
      <c r="BY18" s="420"/>
      <c r="BZ18" s="420"/>
      <c r="CA18" s="420"/>
      <c r="CB18" s="420"/>
      <c r="CC18" s="421"/>
      <c r="CD18" s="177"/>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4"/>
      <c r="B19" s="469" t="s">
        <v>149</v>
      </c>
      <c r="C19" s="470"/>
      <c r="D19" s="470"/>
      <c r="E19" s="471"/>
      <c r="F19" s="471"/>
      <c r="G19" s="471"/>
      <c r="H19" s="471"/>
      <c r="I19" s="471"/>
      <c r="J19" s="471"/>
      <c r="K19" s="471"/>
      <c r="L19" s="479">
        <v>9065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141441853</v>
      </c>
      <c r="BO19" s="420"/>
      <c r="BP19" s="420"/>
      <c r="BQ19" s="420"/>
      <c r="BR19" s="420"/>
      <c r="BS19" s="420"/>
      <c r="BT19" s="420"/>
      <c r="BU19" s="421"/>
      <c r="BV19" s="419">
        <v>138435823</v>
      </c>
      <c r="BW19" s="420"/>
      <c r="BX19" s="420"/>
      <c r="BY19" s="420"/>
      <c r="BZ19" s="420"/>
      <c r="CA19" s="420"/>
      <c r="CB19" s="420"/>
      <c r="CC19" s="421"/>
      <c r="CD19" s="177"/>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4"/>
      <c r="B20" s="469" t="s">
        <v>151</v>
      </c>
      <c r="C20" s="470"/>
      <c r="D20" s="470"/>
      <c r="E20" s="471"/>
      <c r="F20" s="471"/>
      <c r="G20" s="471"/>
      <c r="H20" s="471"/>
      <c r="I20" s="471"/>
      <c r="J20" s="471"/>
      <c r="K20" s="471"/>
      <c r="L20" s="479">
        <v>221404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77"/>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4"/>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77"/>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4"/>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163323950</v>
      </c>
      <c r="BO22" s="449"/>
      <c r="BP22" s="449"/>
      <c r="BQ22" s="449"/>
      <c r="BR22" s="449"/>
      <c r="BS22" s="449"/>
      <c r="BT22" s="449"/>
      <c r="BU22" s="450"/>
      <c r="BV22" s="448">
        <v>177249397</v>
      </c>
      <c r="BW22" s="449"/>
      <c r="BX22" s="449"/>
      <c r="BY22" s="449"/>
      <c r="BZ22" s="449"/>
      <c r="CA22" s="449"/>
      <c r="CB22" s="449"/>
      <c r="CC22" s="450"/>
      <c r="CD22" s="177"/>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4"/>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114355610</v>
      </c>
      <c r="BO23" s="420"/>
      <c r="BP23" s="420"/>
      <c r="BQ23" s="420"/>
      <c r="BR23" s="420"/>
      <c r="BS23" s="420"/>
      <c r="BT23" s="420"/>
      <c r="BU23" s="421"/>
      <c r="BV23" s="419">
        <v>126658395</v>
      </c>
      <c r="BW23" s="420"/>
      <c r="BX23" s="420"/>
      <c r="BY23" s="420"/>
      <c r="BZ23" s="420"/>
      <c r="CA23" s="420"/>
      <c r="CB23" s="420"/>
      <c r="CC23" s="421"/>
      <c r="CD23" s="177"/>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4"/>
      <c r="B24" s="398"/>
      <c r="C24" s="399"/>
      <c r="D24" s="400"/>
      <c r="E24" s="375" t="s">
        <v>161</v>
      </c>
      <c r="F24" s="376"/>
      <c r="G24" s="376"/>
      <c r="H24" s="376"/>
      <c r="I24" s="376"/>
      <c r="J24" s="376"/>
      <c r="K24" s="377"/>
      <c r="L24" s="372">
        <v>1</v>
      </c>
      <c r="M24" s="373"/>
      <c r="N24" s="373"/>
      <c r="O24" s="373"/>
      <c r="P24" s="374"/>
      <c r="Q24" s="372">
        <v>11770</v>
      </c>
      <c r="R24" s="373"/>
      <c r="S24" s="373"/>
      <c r="T24" s="373"/>
      <c r="U24" s="373"/>
      <c r="V24" s="374"/>
      <c r="W24" s="462"/>
      <c r="X24" s="399"/>
      <c r="Y24" s="400"/>
      <c r="Z24" s="375" t="s">
        <v>162</v>
      </c>
      <c r="AA24" s="376"/>
      <c r="AB24" s="376"/>
      <c r="AC24" s="376"/>
      <c r="AD24" s="376"/>
      <c r="AE24" s="376"/>
      <c r="AF24" s="376"/>
      <c r="AG24" s="377"/>
      <c r="AH24" s="372">
        <v>2637</v>
      </c>
      <c r="AI24" s="373"/>
      <c r="AJ24" s="373"/>
      <c r="AK24" s="373"/>
      <c r="AL24" s="374"/>
      <c r="AM24" s="372">
        <v>8127234</v>
      </c>
      <c r="AN24" s="373"/>
      <c r="AO24" s="373"/>
      <c r="AP24" s="373"/>
      <c r="AQ24" s="373"/>
      <c r="AR24" s="374"/>
      <c r="AS24" s="372">
        <v>3082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92448462</v>
      </c>
      <c r="BO24" s="420"/>
      <c r="BP24" s="420"/>
      <c r="BQ24" s="420"/>
      <c r="BR24" s="420"/>
      <c r="BS24" s="420"/>
      <c r="BT24" s="420"/>
      <c r="BU24" s="421"/>
      <c r="BV24" s="419">
        <v>99054684</v>
      </c>
      <c r="BW24" s="420"/>
      <c r="BX24" s="420"/>
      <c r="BY24" s="420"/>
      <c r="BZ24" s="420"/>
      <c r="CA24" s="420"/>
      <c r="CB24" s="420"/>
      <c r="CC24" s="421"/>
      <c r="CD24" s="177"/>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4"/>
      <c r="B25" s="398"/>
      <c r="C25" s="399"/>
      <c r="D25" s="400"/>
      <c r="E25" s="375" t="s">
        <v>164</v>
      </c>
      <c r="F25" s="376"/>
      <c r="G25" s="376"/>
      <c r="H25" s="376"/>
      <c r="I25" s="376"/>
      <c r="J25" s="376"/>
      <c r="K25" s="377"/>
      <c r="L25" s="372">
        <v>2</v>
      </c>
      <c r="M25" s="373"/>
      <c r="N25" s="373"/>
      <c r="O25" s="373"/>
      <c r="P25" s="374"/>
      <c r="Q25" s="372">
        <v>9420</v>
      </c>
      <c r="R25" s="373"/>
      <c r="S25" s="373"/>
      <c r="T25" s="373"/>
      <c r="U25" s="373"/>
      <c r="V25" s="374"/>
      <c r="W25" s="462"/>
      <c r="X25" s="399"/>
      <c r="Y25" s="400"/>
      <c r="Z25" s="375" t="s">
        <v>165</v>
      </c>
      <c r="AA25" s="376"/>
      <c r="AB25" s="376"/>
      <c r="AC25" s="376"/>
      <c r="AD25" s="376"/>
      <c r="AE25" s="376"/>
      <c r="AF25" s="376"/>
      <c r="AG25" s="377"/>
      <c r="AH25" s="372">
        <v>453</v>
      </c>
      <c r="AI25" s="373"/>
      <c r="AJ25" s="373"/>
      <c r="AK25" s="373"/>
      <c r="AL25" s="374"/>
      <c r="AM25" s="372">
        <v>1447788</v>
      </c>
      <c r="AN25" s="373"/>
      <c r="AO25" s="373"/>
      <c r="AP25" s="373"/>
      <c r="AQ25" s="373"/>
      <c r="AR25" s="374"/>
      <c r="AS25" s="372">
        <v>3196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102299219</v>
      </c>
      <c r="BO25" s="449"/>
      <c r="BP25" s="449"/>
      <c r="BQ25" s="449"/>
      <c r="BR25" s="449"/>
      <c r="BS25" s="449"/>
      <c r="BT25" s="449"/>
      <c r="BU25" s="450"/>
      <c r="BV25" s="448">
        <v>24790808</v>
      </c>
      <c r="BW25" s="449"/>
      <c r="BX25" s="449"/>
      <c r="BY25" s="449"/>
      <c r="BZ25" s="449"/>
      <c r="CA25" s="449"/>
      <c r="CB25" s="449"/>
      <c r="CC25" s="450"/>
      <c r="CD25" s="177"/>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4"/>
      <c r="B26" s="398"/>
      <c r="C26" s="399"/>
      <c r="D26" s="400"/>
      <c r="E26" s="375" t="s">
        <v>167</v>
      </c>
      <c r="F26" s="376"/>
      <c r="G26" s="376"/>
      <c r="H26" s="376"/>
      <c r="I26" s="376"/>
      <c r="J26" s="376"/>
      <c r="K26" s="377"/>
      <c r="L26" s="372">
        <v>1</v>
      </c>
      <c r="M26" s="373"/>
      <c r="N26" s="373"/>
      <c r="O26" s="373"/>
      <c r="P26" s="374"/>
      <c r="Q26" s="372">
        <v>8050</v>
      </c>
      <c r="R26" s="373"/>
      <c r="S26" s="373"/>
      <c r="T26" s="373"/>
      <c r="U26" s="373"/>
      <c r="V26" s="374"/>
      <c r="W26" s="462"/>
      <c r="X26" s="399"/>
      <c r="Y26" s="400"/>
      <c r="Z26" s="375" t="s">
        <v>168</v>
      </c>
      <c r="AA26" s="430"/>
      <c r="AB26" s="430"/>
      <c r="AC26" s="430"/>
      <c r="AD26" s="430"/>
      <c r="AE26" s="430"/>
      <c r="AF26" s="430"/>
      <c r="AG26" s="431"/>
      <c r="AH26" s="372">
        <v>209</v>
      </c>
      <c r="AI26" s="373"/>
      <c r="AJ26" s="373"/>
      <c r="AK26" s="373"/>
      <c r="AL26" s="374"/>
      <c r="AM26" s="372">
        <v>670890</v>
      </c>
      <c r="AN26" s="373"/>
      <c r="AO26" s="373"/>
      <c r="AP26" s="373"/>
      <c r="AQ26" s="373"/>
      <c r="AR26" s="374"/>
      <c r="AS26" s="372">
        <v>3210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2995144</v>
      </c>
      <c r="BO26" s="420"/>
      <c r="BP26" s="420"/>
      <c r="BQ26" s="420"/>
      <c r="BR26" s="420"/>
      <c r="BS26" s="420"/>
      <c r="BT26" s="420"/>
      <c r="BU26" s="421"/>
      <c r="BV26" s="419">
        <v>4212571</v>
      </c>
      <c r="BW26" s="420"/>
      <c r="BX26" s="420"/>
      <c r="BY26" s="420"/>
      <c r="BZ26" s="420"/>
      <c r="CA26" s="420"/>
      <c r="CB26" s="420"/>
      <c r="CC26" s="421"/>
      <c r="CD26" s="177"/>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4"/>
      <c r="B27" s="398"/>
      <c r="C27" s="399"/>
      <c r="D27" s="400"/>
      <c r="E27" s="375" t="s">
        <v>170</v>
      </c>
      <c r="F27" s="376"/>
      <c r="G27" s="376"/>
      <c r="H27" s="376"/>
      <c r="I27" s="376"/>
      <c r="J27" s="376"/>
      <c r="K27" s="377"/>
      <c r="L27" s="372">
        <v>1</v>
      </c>
      <c r="M27" s="373"/>
      <c r="N27" s="373"/>
      <c r="O27" s="373"/>
      <c r="P27" s="374"/>
      <c r="Q27" s="372">
        <v>7970</v>
      </c>
      <c r="R27" s="373"/>
      <c r="S27" s="373"/>
      <c r="T27" s="373"/>
      <c r="U27" s="373"/>
      <c r="V27" s="374"/>
      <c r="W27" s="462"/>
      <c r="X27" s="399"/>
      <c r="Y27" s="400"/>
      <c r="Z27" s="375" t="s">
        <v>171</v>
      </c>
      <c r="AA27" s="376"/>
      <c r="AB27" s="376"/>
      <c r="AC27" s="376"/>
      <c r="AD27" s="376"/>
      <c r="AE27" s="376"/>
      <c r="AF27" s="376"/>
      <c r="AG27" s="377"/>
      <c r="AH27" s="372">
        <v>200</v>
      </c>
      <c r="AI27" s="373"/>
      <c r="AJ27" s="373"/>
      <c r="AK27" s="373"/>
      <c r="AL27" s="374"/>
      <c r="AM27" s="372">
        <v>769116</v>
      </c>
      <c r="AN27" s="373"/>
      <c r="AO27" s="373"/>
      <c r="AP27" s="373"/>
      <c r="AQ27" s="373"/>
      <c r="AR27" s="374"/>
      <c r="AS27" s="372">
        <v>3846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79"/>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4"/>
      <c r="B28" s="398"/>
      <c r="C28" s="399"/>
      <c r="D28" s="400"/>
      <c r="E28" s="375" t="s">
        <v>173</v>
      </c>
      <c r="F28" s="376"/>
      <c r="G28" s="376"/>
      <c r="H28" s="376"/>
      <c r="I28" s="376"/>
      <c r="J28" s="376"/>
      <c r="K28" s="377"/>
      <c r="L28" s="372">
        <v>1</v>
      </c>
      <c r="M28" s="373"/>
      <c r="N28" s="373"/>
      <c r="O28" s="373"/>
      <c r="P28" s="374"/>
      <c r="Q28" s="372">
        <v>7170</v>
      </c>
      <c r="R28" s="373"/>
      <c r="S28" s="373"/>
      <c r="T28" s="373"/>
      <c r="U28" s="373"/>
      <c r="V28" s="374"/>
      <c r="W28" s="462"/>
      <c r="X28" s="399"/>
      <c r="Y28" s="400"/>
      <c r="Z28" s="375" t="s">
        <v>174</v>
      </c>
      <c r="AA28" s="376"/>
      <c r="AB28" s="376"/>
      <c r="AC28" s="376"/>
      <c r="AD28" s="376"/>
      <c r="AE28" s="376"/>
      <c r="AF28" s="376"/>
      <c r="AG28" s="377"/>
      <c r="AH28" s="372">
        <v>67</v>
      </c>
      <c r="AI28" s="373"/>
      <c r="AJ28" s="373"/>
      <c r="AK28" s="373"/>
      <c r="AL28" s="374"/>
      <c r="AM28" s="372">
        <v>192759</v>
      </c>
      <c r="AN28" s="373"/>
      <c r="AO28" s="373"/>
      <c r="AP28" s="373"/>
      <c r="AQ28" s="373"/>
      <c r="AR28" s="374"/>
      <c r="AS28" s="372">
        <v>2877</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13654666</v>
      </c>
      <c r="BO28" s="449"/>
      <c r="BP28" s="449"/>
      <c r="BQ28" s="449"/>
      <c r="BR28" s="449"/>
      <c r="BS28" s="449"/>
      <c r="BT28" s="449"/>
      <c r="BU28" s="450"/>
      <c r="BV28" s="448">
        <v>13143785</v>
      </c>
      <c r="BW28" s="449"/>
      <c r="BX28" s="449"/>
      <c r="BY28" s="449"/>
      <c r="BZ28" s="449"/>
      <c r="CA28" s="449"/>
      <c r="CB28" s="449"/>
      <c r="CC28" s="450"/>
      <c r="CD28" s="177"/>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4"/>
      <c r="B29" s="398"/>
      <c r="C29" s="399"/>
      <c r="D29" s="400"/>
      <c r="E29" s="375" t="s">
        <v>176</v>
      </c>
      <c r="F29" s="376"/>
      <c r="G29" s="376"/>
      <c r="H29" s="376"/>
      <c r="I29" s="376"/>
      <c r="J29" s="376"/>
      <c r="K29" s="377"/>
      <c r="L29" s="372">
        <v>40</v>
      </c>
      <c r="M29" s="373"/>
      <c r="N29" s="373"/>
      <c r="O29" s="373"/>
      <c r="P29" s="374"/>
      <c r="Q29" s="372">
        <v>6400</v>
      </c>
      <c r="R29" s="373"/>
      <c r="S29" s="373"/>
      <c r="T29" s="373"/>
      <c r="U29" s="373"/>
      <c r="V29" s="374"/>
      <c r="W29" s="463"/>
      <c r="X29" s="464"/>
      <c r="Y29" s="465"/>
      <c r="Z29" s="375" t="s">
        <v>177</v>
      </c>
      <c r="AA29" s="376"/>
      <c r="AB29" s="376"/>
      <c r="AC29" s="376"/>
      <c r="AD29" s="376"/>
      <c r="AE29" s="376"/>
      <c r="AF29" s="376"/>
      <c r="AG29" s="377"/>
      <c r="AH29" s="372">
        <v>2904</v>
      </c>
      <c r="AI29" s="373"/>
      <c r="AJ29" s="373"/>
      <c r="AK29" s="373"/>
      <c r="AL29" s="374"/>
      <c r="AM29" s="372">
        <v>9089109</v>
      </c>
      <c r="AN29" s="373"/>
      <c r="AO29" s="373"/>
      <c r="AP29" s="373"/>
      <c r="AQ29" s="373"/>
      <c r="AR29" s="374"/>
      <c r="AS29" s="372">
        <v>3130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16537209</v>
      </c>
      <c r="BO29" s="420"/>
      <c r="BP29" s="420"/>
      <c r="BQ29" s="420"/>
      <c r="BR29" s="420"/>
      <c r="BS29" s="420"/>
      <c r="BT29" s="420"/>
      <c r="BU29" s="421"/>
      <c r="BV29" s="419">
        <v>15468910</v>
      </c>
      <c r="BW29" s="420"/>
      <c r="BX29" s="420"/>
      <c r="BY29" s="420"/>
      <c r="BZ29" s="420"/>
      <c r="CA29" s="420"/>
      <c r="CB29" s="420"/>
      <c r="CC29" s="421"/>
      <c r="CD29" s="179"/>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4"/>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26248051</v>
      </c>
      <c r="BO30" s="454"/>
      <c r="BP30" s="454"/>
      <c r="BQ30" s="454"/>
      <c r="BR30" s="454"/>
      <c r="BS30" s="454"/>
      <c r="BT30" s="454"/>
      <c r="BU30" s="455"/>
      <c r="BV30" s="453">
        <v>23706611</v>
      </c>
      <c r="BW30" s="454"/>
      <c r="BX30" s="454"/>
      <c r="BY30" s="454"/>
      <c r="BZ30" s="454"/>
      <c r="CA30" s="454"/>
      <c r="CB30" s="454"/>
      <c r="CC30" s="455"/>
      <c r="CD30" s="180"/>
      <c r="CE30" s="181"/>
      <c r="CF30" s="181"/>
      <c r="CG30" s="181"/>
      <c r="CH30" s="181"/>
      <c r="CI30" s="181"/>
      <c r="CJ30" s="181"/>
      <c r="CK30" s="181"/>
      <c r="CL30" s="181"/>
      <c r="CM30" s="181"/>
      <c r="CN30" s="181"/>
      <c r="CO30" s="181"/>
      <c r="CP30" s="181"/>
      <c r="CQ30" s="181"/>
      <c r="CR30" s="181"/>
      <c r="CS30" s="182"/>
      <c r="CT30" s="183"/>
      <c r="CU30" s="184"/>
      <c r="CV30" s="184"/>
      <c r="CW30" s="184"/>
      <c r="CX30" s="184"/>
      <c r="CY30" s="184"/>
      <c r="CZ30" s="184"/>
      <c r="DA30" s="185"/>
      <c r="DB30" s="183"/>
      <c r="DC30" s="184"/>
      <c r="DD30" s="184"/>
      <c r="DE30" s="184"/>
      <c r="DF30" s="184"/>
      <c r="DG30" s="184"/>
      <c r="DH30" s="184"/>
      <c r="DI30" s="185"/>
    </row>
    <row r="31" spans="1:113" ht="13.5" customHeight="1" x14ac:dyDescent="0.15">
      <c r="A31" s="164"/>
      <c r="B31" s="186"/>
      <c r="DI31" s="187"/>
    </row>
    <row r="32" spans="1:113" ht="13.5" customHeight="1" x14ac:dyDescent="0.15">
      <c r="A32" s="164"/>
      <c r="B32" s="188"/>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87"/>
    </row>
    <row r="33" spans="1:113" ht="13.5" customHeight="1" x14ac:dyDescent="0.15">
      <c r="A33" s="164"/>
      <c r="B33" s="188"/>
      <c r="C33" s="371" t="s">
        <v>186</v>
      </c>
      <c r="D33" s="371"/>
      <c r="E33" s="370" t="s">
        <v>187</v>
      </c>
      <c r="F33" s="370"/>
      <c r="G33" s="370"/>
      <c r="H33" s="370"/>
      <c r="I33" s="370"/>
      <c r="J33" s="370"/>
      <c r="K33" s="370"/>
      <c r="L33" s="370"/>
      <c r="M33" s="370"/>
      <c r="N33" s="370"/>
      <c r="O33" s="370"/>
      <c r="P33" s="370"/>
      <c r="Q33" s="370"/>
      <c r="R33" s="370"/>
      <c r="S33" s="370"/>
      <c r="T33" s="189"/>
      <c r="U33" s="371" t="s">
        <v>186</v>
      </c>
      <c r="V33" s="371"/>
      <c r="W33" s="370" t="s">
        <v>187</v>
      </c>
      <c r="X33" s="370"/>
      <c r="Y33" s="370"/>
      <c r="Z33" s="370"/>
      <c r="AA33" s="370"/>
      <c r="AB33" s="370"/>
      <c r="AC33" s="370"/>
      <c r="AD33" s="370"/>
      <c r="AE33" s="370"/>
      <c r="AF33" s="370"/>
      <c r="AG33" s="370"/>
      <c r="AH33" s="370"/>
      <c r="AI33" s="370"/>
      <c r="AJ33" s="370"/>
      <c r="AK33" s="370"/>
      <c r="AL33" s="189"/>
      <c r="AM33" s="371" t="s">
        <v>186</v>
      </c>
      <c r="AN33" s="371"/>
      <c r="AO33" s="370" t="s">
        <v>187</v>
      </c>
      <c r="AP33" s="370"/>
      <c r="AQ33" s="370"/>
      <c r="AR33" s="370"/>
      <c r="AS33" s="370"/>
      <c r="AT33" s="370"/>
      <c r="AU33" s="370"/>
      <c r="AV33" s="370"/>
      <c r="AW33" s="370"/>
      <c r="AX33" s="370"/>
      <c r="AY33" s="370"/>
      <c r="AZ33" s="370"/>
      <c r="BA33" s="370"/>
      <c r="BB33" s="370"/>
      <c r="BC33" s="370"/>
      <c r="BD33" s="190"/>
      <c r="BE33" s="370" t="s">
        <v>188</v>
      </c>
      <c r="BF33" s="370"/>
      <c r="BG33" s="370" t="s">
        <v>189</v>
      </c>
      <c r="BH33" s="370"/>
      <c r="BI33" s="370"/>
      <c r="BJ33" s="370"/>
      <c r="BK33" s="370"/>
      <c r="BL33" s="370"/>
      <c r="BM33" s="370"/>
      <c r="BN33" s="370"/>
      <c r="BO33" s="370"/>
      <c r="BP33" s="370"/>
      <c r="BQ33" s="370"/>
      <c r="BR33" s="370"/>
      <c r="BS33" s="370"/>
      <c r="BT33" s="370"/>
      <c r="BU33" s="370"/>
      <c r="BV33" s="190"/>
      <c r="BW33" s="371" t="s">
        <v>188</v>
      </c>
      <c r="BX33" s="371"/>
      <c r="BY33" s="370" t="s">
        <v>190</v>
      </c>
      <c r="BZ33" s="370"/>
      <c r="CA33" s="370"/>
      <c r="CB33" s="370"/>
      <c r="CC33" s="370"/>
      <c r="CD33" s="370"/>
      <c r="CE33" s="370"/>
      <c r="CF33" s="370"/>
      <c r="CG33" s="370"/>
      <c r="CH33" s="370"/>
      <c r="CI33" s="370"/>
      <c r="CJ33" s="370"/>
      <c r="CK33" s="370"/>
      <c r="CL33" s="370"/>
      <c r="CM33" s="370"/>
      <c r="CN33" s="189"/>
      <c r="CO33" s="371" t="s">
        <v>186</v>
      </c>
      <c r="CP33" s="371"/>
      <c r="CQ33" s="370" t="s">
        <v>191</v>
      </c>
      <c r="CR33" s="370"/>
      <c r="CS33" s="370"/>
      <c r="CT33" s="370"/>
      <c r="CU33" s="370"/>
      <c r="CV33" s="370"/>
      <c r="CW33" s="370"/>
      <c r="CX33" s="370"/>
      <c r="CY33" s="370"/>
      <c r="CZ33" s="370"/>
      <c r="DA33" s="370"/>
      <c r="DB33" s="370"/>
      <c r="DC33" s="370"/>
      <c r="DD33" s="370"/>
      <c r="DE33" s="370"/>
      <c r="DF33" s="189"/>
      <c r="DG33" s="369" t="s">
        <v>192</v>
      </c>
      <c r="DH33" s="369"/>
      <c r="DI33" s="191"/>
    </row>
    <row r="34" spans="1:113" ht="32.25" customHeight="1" x14ac:dyDescent="0.15">
      <c r="A34" s="164"/>
      <c r="B34" s="188"/>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4"/>
      <c r="U34" s="367">
        <f>IF(W34="","",MAX(C34:D43)+1)</f>
        <v>6</v>
      </c>
      <c r="V34" s="367"/>
      <c r="W34" s="368" t="str">
        <f>IF('各会計、関係団体の財政状況及び健全化判断比率'!B28="","",'各会計、関係団体の財政状況及び健全化判断比率'!B28)</f>
        <v>国民健康保険事業費会計</v>
      </c>
      <c r="X34" s="368"/>
      <c r="Y34" s="368"/>
      <c r="Z34" s="368"/>
      <c r="AA34" s="368"/>
      <c r="AB34" s="368"/>
      <c r="AC34" s="368"/>
      <c r="AD34" s="368"/>
      <c r="AE34" s="368"/>
      <c r="AF34" s="368"/>
      <c r="AG34" s="368"/>
      <c r="AH34" s="368"/>
      <c r="AI34" s="368"/>
      <c r="AJ34" s="368"/>
      <c r="AK34" s="368"/>
      <c r="AL34" s="164"/>
      <c r="AM34" s="367">
        <f>IF(AO34="","",MAX(C34:D43,U34:V43)+1)</f>
        <v>9</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4"/>
      <c r="BE34" s="367">
        <f>IF(BG34="","",MAX(C34:D43,U34:V43,AM34:AN43)+1)</f>
        <v>13</v>
      </c>
      <c r="BF34" s="367"/>
      <c r="BG34" s="368" t="str">
        <f>IF('各会計、関係団体の財政状況及び健全化判断比率'!B35="","",'各会計、関係団体の財政状況及び健全化判断比率'!B35)</f>
        <v>地方卸売市場事業費会計</v>
      </c>
      <c r="BH34" s="368"/>
      <c r="BI34" s="368"/>
      <c r="BJ34" s="368"/>
      <c r="BK34" s="368"/>
      <c r="BL34" s="368"/>
      <c r="BM34" s="368"/>
      <c r="BN34" s="368"/>
      <c r="BO34" s="368"/>
      <c r="BP34" s="368"/>
      <c r="BQ34" s="368"/>
      <c r="BR34" s="368"/>
      <c r="BS34" s="368"/>
      <c r="BT34" s="368"/>
      <c r="BU34" s="368"/>
      <c r="BV34" s="164"/>
      <c r="BW34" s="367">
        <f>IF(BY34="","",MAX(C34:D43,U34:V43,AM34:AN43,BE34:BF43)+1)</f>
        <v>14</v>
      </c>
      <c r="BX34" s="367"/>
      <c r="BY34" s="368" t="str">
        <f>IF('各会計、関係団体の財政状況及び健全化判断比率'!B68="","",'各会計、関係団体の財政状況及び健全化判断比率'!B68)</f>
        <v>兵庫県後期高齢者医療広域連合（一般会計）</v>
      </c>
      <c r="BZ34" s="368"/>
      <c r="CA34" s="368"/>
      <c r="CB34" s="368"/>
      <c r="CC34" s="368"/>
      <c r="CD34" s="368"/>
      <c r="CE34" s="368"/>
      <c r="CF34" s="368"/>
      <c r="CG34" s="368"/>
      <c r="CH34" s="368"/>
      <c r="CI34" s="368"/>
      <c r="CJ34" s="368"/>
      <c r="CK34" s="368"/>
      <c r="CL34" s="368"/>
      <c r="CM34" s="368"/>
      <c r="CN34" s="164"/>
      <c r="CO34" s="367">
        <f>IF(CQ34="","",MAX(C34:D43,U34:V43,AM34:AN43,BE34:BF43,BW34:BX43)+1)</f>
        <v>18</v>
      </c>
      <c r="CP34" s="367"/>
      <c r="CQ34" s="368" t="str">
        <f>IF('各会計、関係団体の財政状況及び健全化判断比率'!BS7="","",'各会計、関係団体の財政状況及び健全化判断比率'!BS7)</f>
        <v>尼崎健康医療財団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1"/>
    </row>
    <row r="35" spans="1:113" ht="32.25" customHeight="1" x14ac:dyDescent="0.15">
      <c r="A35" s="164"/>
      <c r="B35" s="188"/>
      <c r="C35" s="367">
        <f>IF(E35="","",C34+1)</f>
        <v>2</v>
      </c>
      <c r="D35" s="367"/>
      <c r="E35" s="368" t="str">
        <f>IF('各会計、関係団体の財政状況及び健全化判断比率'!B8="","",'各会計、関係団体の財政状況及び健全化判断比率'!B8)</f>
        <v>育英事業費会計</v>
      </c>
      <c r="F35" s="368"/>
      <c r="G35" s="368"/>
      <c r="H35" s="368"/>
      <c r="I35" s="368"/>
      <c r="J35" s="368"/>
      <c r="K35" s="368"/>
      <c r="L35" s="368"/>
      <c r="M35" s="368"/>
      <c r="N35" s="368"/>
      <c r="O35" s="368"/>
      <c r="P35" s="368"/>
      <c r="Q35" s="368"/>
      <c r="R35" s="368"/>
      <c r="S35" s="368"/>
      <c r="T35" s="164"/>
      <c r="U35" s="367">
        <f>IF(W35="","",U34+1)</f>
        <v>7</v>
      </c>
      <c r="V35" s="367"/>
      <c r="W35" s="368" t="str">
        <f>IF('各会計、関係団体の財政状況及び健全化判断比率'!B29="","",'各会計、関係団体の財政状況及び健全化判断比率'!B29)</f>
        <v>介護保険事業費会計</v>
      </c>
      <c r="X35" s="368"/>
      <c r="Y35" s="368"/>
      <c r="Z35" s="368"/>
      <c r="AA35" s="368"/>
      <c r="AB35" s="368"/>
      <c r="AC35" s="368"/>
      <c r="AD35" s="368"/>
      <c r="AE35" s="368"/>
      <c r="AF35" s="368"/>
      <c r="AG35" s="368"/>
      <c r="AH35" s="368"/>
      <c r="AI35" s="368"/>
      <c r="AJ35" s="368"/>
      <c r="AK35" s="368"/>
      <c r="AL35" s="164"/>
      <c r="AM35" s="367">
        <f t="shared" ref="AM35:AM43" si="0">IF(AO35="","",AM34+1)</f>
        <v>10</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64"/>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4"/>
      <c r="BW35" s="367">
        <f t="shared" ref="BW35:BW43" si="2">IF(BY35="","",BW34+1)</f>
        <v>15</v>
      </c>
      <c r="BX35" s="367"/>
      <c r="BY35" s="368" t="str">
        <f>IF('各会計、関係団体の財政状況及び健全化判断比率'!B69="","",'各会計、関係団体の財政状況及び健全化判断比率'!B69)</f>
        <v>兵庫県後期高齢者医療広域連合（特別会計）</v>
      </c>
      <c r="BZ35" s="368"/>
      <c r="CA35" s="368"/>
      <c r="CB35" s="368"/>
      <c r="CC35" s="368"/>
      <c r="CD35" s="368"/>
      <c r="CE35" s="368"/>
      <c r="CF35" s="368"/>
      <c r="CG35" s="368"/>
      <c r="CH35" s="368"/>
      <c r="CI35" s="368"/>
      <c r="CJ35" s="368"/>
      <c r="CK35" s="368"/>
      <c r="CL35" s="368"/>
      <c r="CM35" s="368"/>
      <c r="CN35" s="164"/>
      <c r="CO35" s="367">
        <f t="shared" ref="CO35:CO43" si="3">IF(CQ35="","",CO34+1)</f>
        <v>19</v>
      </c>
      <c r="CP35" s="367"/>
      <c r="CQ35" s="368" t="str">
        <f>IF('各会計、関係団体の財政状況及び健全化判断比率'!BS8="","",'各会計、関係団体の財政状況及び健全化判断比率'!BS8)</f>
        <v>尼崎環境財団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1"/>
    </row>
    <row r="36" spans="1:113" ht="32.25" customHeight="1" x14ac:dyDescent="0.15">
      <c r="A36" s="164"/>
      <c r="B36" s="188"/>
      <c r="C36" s="367">
        <f>IF(E36="","",C35+1)</f>
        <v>3</v>
      </c>
      <c r="D36" s="367"/>
      <c r="E36" s="368" t="str">
        <f>IF('各会計、関係団体の財政状況及び健全化判断比率'!B9="","",'各会計、関係団体の財政状況及び健全化判断比率'!B9)</f>
        <v>公共用地先行取得事業費会計</v>
      </c>
      <c r="F36" s="368"/>
      <c r="G36" s="368"/>
      <c r="H36" s="368"/>
      <c r="I36" s="368"/>
      <c r="J36" s="368"/>
      <c r="K36" s="368"/>
      <c r="L36" s="368"/>
      <c r="M36" s="368"/>
      <c r="N36" s="368"/>
      <c r="O36" s="368"/>
      <c r="P36" s="368"/>
      <c r="Q36" s="368"/>
      <c r="R36" s="368"/>
      <c r="S36" s="368"/>
      <c r="T36" s="164"/>
      <c r="U36" s="367">
        <f t="shared" ref="U36:U43" si="4">IF(W36="","",U35+1)</f>
        <v>8</v>
      </c>
      <c r="V36" s="367"/>
      <c r="W36" s="368" t="str">
        <f>IF('各会計、関係団体の財政状況及び健全化判断比率'!B30="","",'各会計、関係団体の財政状況及び健全化判断比率'!B30)</f>
        <v>後期高齢者医療事業費会計</v>
      </c>
      <c r="X36" s="368"/>
      <c r="Y36" s="368"/>
      <c r="Z36" s="368"/>
      <c r="AA36" s="368"/>
      <c r="AB36" s="368"/>
      <c r="AC36" s="368"/>
      <c r="AD36" s="368"/>
      <c r="AE36" s="368"/>
      <c r="AF36" s="368"/>
      <c r="AG36" s="368"/>
      <c r="AH36" s="368"/>
      <c r="AI36" s="368"/>
      <c r="AJ36" s="368"/>
      <c r="AK36" s="368"/>
      <c r="AL36" s="164"/>
      <c r="AM36" s="367">
        <f t="shared" si="0"/>
        <v>11</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4"/>
      <c r="BE36" s="367" t="str">
        <f t="shared" si="1"/>
        <v/>
      </c>
      <c r="BF36" s="367"/>
      <c r="BG36" s="368"/>
      <c r="BH36" s="368"/>
      <c r="BI36" s="368"/>
      <c r="BJ36" s="368"/>
      <c r="BK36" s="368"/>
      <c r="BL36" s="368"/>
      <c r="BM36" s="368"/>
      <c r="BN36" s="368"/>
      <c r="BO36" s="368"/>
      <c r="BP36" s="368"/>
      <c r="BQ36" s="368"/>
      <c r="BR36" s="368"/>
      <c r="BS36" s="368"/>
      <c r="BT36" s="368"/>
      <c r="BU36" s="368"/>
      <c r="BV36" s="164"/>
      <c r="BW36" s="367">
        <f t="shared" si="2"/>
        <v>16</v>
      </c>
      <c r="BX36" s="367"/>
      <c r="BY36" s="368" t="str">
        <f>IF('各会計、関係団体の財政状況及び健全化判断比率'!B70="","",'各会計、関係団体の財政状況及び健全化判断比率'!B70)</f>
        <v>阪神水道企業団</v>
      </c>
      <c r="BZ36" s="368"/>
      <c r="CA36" s="368"/>
      <c r="CB36" s="368"/>
      <c r="CC36" s="368"/>
      <c r="CD36" s="368"/>
      <c r="CE36" s="368"/>
      <c r="CF36" s="368"/>
      <c r="CG36" s="368"/>
      <c r="CH36" s="368"/>
      <c r="CI36" s="368"/>
      <c r="CJ36" s="368"/>
      <c r="CK36" s="368"/>
      <c r="CL36" s="368"/>
      <c r="CM36" s="368"/>
      <c r="CN36" s="164"/>
      <c r="CO36" s="367">
        <f t="shared" si="3"/>
        <v>20</v>
      </c>
      <c r="CP36" s="367"/>
      <c r="CQ36" s="368" t="str">
        <f>IF('各会計、関係団体の財政状況及び健全化判断比率'!BS9="","",'各会計、関係団体の財政状況及び健全化判断比率'!BS9)</f>
        <v>尼崎市文化振興財団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1"/>
    </row>
    <row r="37" spans="1:113" ht="32.25" customHeight="1" x14ac:dyDescent="0.15">
      <c r="A37" s="164"/>
      <c r="B37" s="188"/>
      <c r="C37" s="367">
        <f>IF(E37="","",C36+1)</f>
        <v>4</v>
      </c>
      <c r="D37" s="367"/>
      <c r="E37" s="368" t="str">
        <f>IF('各会計、関係団体の財政状況及び健全化判断比率'!B10="","",'各会計、関係団体の財政状況及び健全化判断比率'!B10)</f>
        <v>公害病認定患者救済事業費会計</v>
      </c>
      <c r="F37" s="368"/>
      <c r="G37" s="368"/>
      <c r="H37" s="368"/>
      <c r="I37" s="368"/>
      <c r="J37" s="368"/>
      <c r="K37" s="368"/>
      <c r="L37" s="368"/>
      <c r="M37" s="368"/>
      <c r="N37" s="368"/>
      <c r="O37" s="368"/>
      <c r="P37" s="368"/>
      <c r="Q37" s="368"/>
      <c r="R37" s="368"/>
      <c r="S37" s="368"/>
      <c r="T37" s="164"/>
      <c r="U37" s="367" t="str">
        <f t="shared" si="4"/>
        <v/>
      </c>
      <c r="V37" s="367"/>
      <c r="W37" s="368"/>
      <c r="X37" s="368"/>
      <c r="Y37" s="368"/>
      <c r="Z37" s="368"/>
      <c r="AA37" s="368"/>
      <c r="AB37" s="368"/>
      <c r="AC37" s="368"/>
      <c r="AD37" s="368"/>
      <c r="AE37" s="368"/>
      <c r="AF37" s="368"/>
      <c r="AG37" s="368"/>
      <c r="AH37" s="368"/>
      <c r="AI37" s="368"/>
      <c r="AJ37" s="368"/>
      <c r="AK37" s="368"/>
      <c r="AL37" s="164"/>
      <c r="AM37" s="367">
        <f t="shared" si="0"/>
        <v>12</v>
      </c>
      <c r="AN37" s="367"/>
      <c r="AO37" s="368" t="str">
        <f>IF('各会計、関係団体の財政状況及び健全化判断比率'!B34="","",'各会計、関係団体の財政状況及び健全化判断比率'!B34)</f>
        <v>モーターボート競走事業会計</v>
      </c>
      <c r="AP37" s="368"/>
      <c r="AQ37" s="368"/>
      <c r="AR37" s="368"/>
      <c r="AS37" s="368"/>
      <c r="AT37" s="368"/>
      <c r="AU37" s="368"/>
      <c r="AV37" s="368"/>
      <c r="AW37" s="368"/>
      <c r="AX37" s="368"/>
      <c r="AY37" s="368"/>
      <c r="AZ37" s="368"/>
      <c r="BA37" s="368"/>
      <c r="BB37" s="368"/>
      <c r="BC37" s="368"/>
      <c r="BD37" s="164"/>
      <c r="BE37" s="367" t="str">
        <f t="shared" si="1"/>
        <v/>
      </c>
      <c r="BF37" s="367"/>
      <c r="BG37" s="368"/>
      <c r="BH37" s="368"/>
      <c r="BI37" s="368"/>
      <c r="BJ37" s="368"/>
      <c r="BK37" s="368"/>
      <c r="BL37" s="368"/>
      <c r="BM37" s="368"/>
      <c r="BN37" s="368"/>
      <c r="BO37" s="368"/>
      <c r="BP37" s="368"/>
      <c r="BQ37" s="368"/>
      <c r="BR37" s="368"/>
      <c r="BS37" s="368"/>
      <c r="BT37" s="368"/>
      <c r="BU37" s="368"/>
      <c r="BV37" s="164"/>
      <c r="BW37" s="367">
        <f t="shared" si="2"/>
        <v>17</v>
      </c>
      <c r="BX37" s="367"/>
      <c r="BY37" s="368" t="str">
        <f>IF('各会計、関係団体の財政状況及び健全化判断比率'!B71="","",'各会計、関係団体の財政状況及び健全化判断比率'!B71)</f>
        <v>兵庫県競馬組合</v>
      </c>
      <c r="BZ37" s="368"/>
      <c r="CA37" s="368"/>
      <c r="CB37" s="368"/>
      <c r="CC37" s="368"/>
      <c r="CD37" s="368"/>
      <c r="CE37" s="368"/>
      <c r="CF37" s="368"/>
      <c r="CG37" s="368"/>
      <c r="CH37" s="368"/>
      <c r="CI37" s="368"/>
      <c r="CJ37" s="368"/>
      <c r="CK37" s="368"/>
      <c r="CL37" s="368"/>
      <c r="CM37" s="368"/>
      <c r="CN37" s="164"/>
      <c r="CO37" s="367">
        <f t="shared" si="3"/>
        <v>21</v>
      </c>
      <c r="CP37" s="367"/>
      <c r="CQ37" s="368" t="str">
        <f>IF('各会計、関係団体の財政状況及び健全化判断比率'!BS10="","",'各会計、関係団体の財政状況及び健全化判断比率'!BS10)</f>
        <v>尼崎市スポーツ振興事業団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1"/>
    </row>
    <row r="38" spans="1:113" ht="32.25" customHeight="1" x14ac:dyDescent="0.15">
      <c r="A38" s="164"/>
      <c r="B38" s="188"/>
      <c r="C38" s="367">
        <f t="shared" ref="C38:C43" si="5">IF(E38="","",C37+1)</f>
        <v>5</v>
      </c>
      <c r="D38" s="367"/>
      <c r="E38" s="368" t="str">
        <f>IF('各会計、関係団体の財政状況及び健全化判断比率'!B11="","",'各会計、関係団体の財政状況及び健全化判断比率'!B11)</f>
        <v>母子及び寡婦福祉資金貸付事業費会計</v>
      </c>
      <c r="F38" s="368"/>
      <c r="G38" s="368"/>
      <c r="H38" s="368"/>
      <c r="I38" s="368"/>
      <c r="J38" s="368"/>
      <c r="K38" s="368"/>
      <c r="L38" s="368"/>
      <c r="M38" s="368"/>
      <c r="N38" s="368"/>
      <c r="O38" s="368"/>
      <c r="P38" s="368"/>
      <c r="Q38" s="368"/>
      <c r="R38" s="368"/>
      <c r="S38" s="368"/>
      <c r="T38" s="164"/>
      <c r="U38" s="367" t="str">
        <f t="shared" si="4"/>
        <v/>
      </c>
      <c r="V38" s="367"/>
      <c r="W38" s="368"/>
      <c r="X38" s="368"/>
      <c r="Y38" s="368"/>
      <c r="Z38" s="368"/>
      <c r="AA38" s="368"/>
      <c r="AB38" s="368"/>
      <c r="AC38" s="368"/>
      <c r="AD38" s="368"/>
      <c r="AE38" s="368"/>
      <c r="AF38" s="368"/>
      <c r="AG38" s="368"/>
      <c r="AH38" s="368"/>
      <c r="AI38" s="368"/>
      <c r="AJ38" s="368"/>
      <c r="AK38" s="368"/>
      <c r="AL38" s="164"/>
      <c r="AM38" s="367" t="str">
        <f t="shared" si="0"/>
        <v/>
      </c>
      <c r="AN38" s="367"/>
      <c r="AO38" s="368"/>
      <c r="AP38" s="368"/>
      <c r="AQ38" s="368"/>
      <c r="AR38" s="368"/>
      <c r="AS38" s="368"/>
      <c r="AT38" s="368"/>
      <c r="AU38" s="368"/>
      <c r="AV38" s="368"/>
      <c r="AW38" s="368"/>
      <c r="AX38" s="368"/>
      <c r="AY38" s="368"/>
      <c r="AZ38" s="368"/>
      <c r="BA38" s="368"/>
      <c r="BB38" s="368"/>
      <c r="BC38" s="368"/>
      <c r="BD38" s="164"/>
      <c r="BE38" s="367" t="str">
        <f t="shared" si="1"/>
        <v/>
      </c>
      <c r="BF38" s="367"/>
      <c r="BG38" s="368"/>
      <c r="BH38" s="368"/>
      <c r="BI38" s="368"/>
      <c r="BJ38" s="368"/>
      <c r="BK38" s="368"/>
      <c r="BL38" s="368"/>
      <c r="BM38" s="368"/>
      <c r="BN38" s="368"/>
      <c r="BO38" s="368"/>
      <c r="BP38" s="368"/>
      <c r="BQ38" s="368"/>
      <c r="BR38" s="368"/>
      <c r="BS38" s="368"/>
      <c r="BT38" s="368"/>
      <c r="BU38" s="368"/>
      <c r="BV38" s="164"/>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4"/>
      <c r="CO38" s="367">
        <f t="shared" si="3"/>
        <v>22</v>
      </c>
      <c r="CP38" s="367"/>
      <c r="CQ38" s="368" t="str">
        <f>IF('各会計、関係団体の財政状況及び健全化判断比率'!BS11="","",'各会計、関係団体の財政状況及び健全化判断比率'!BS11)</f>
        <v>尼崎緑化公園協会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1"/>
    </row>
    <row r="39" spans="1:113" ht="32.25" customHeight="1" x14ac:dyDescent="0.15">
      <c r="A39" s="164"/>
      <c r="B39" s="188"/>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4"/>
      <c r="U39" s="367" t="str">
        <f t="shared" si="4"/>
        <v/>
      </c>
      <c r="V39" s="367"/>
      <c r="W39" s="368"/>
      <c r="X39" s="368"/>
      <c r="Y39" s="368"/>
      <c r="Z39" s="368"/>
      <c r="AA39" s="368"/>
      <c r="AB39" s="368"/>
      <c r="AC39" s="368"/>
      <c r="AD39" s="368"/>
      <c r="AE39" s="368"/>
      <c r="AF39" s="368"/>
      <c r="AG39" s="368"/>
      <c r="AH39" s="368"/>
      <c r="AI39" s="368"/>
      <c r="AJ39" s="368"/>
      <c r="AK39" s="368"/>
      <c r="AL39" s="164"/>
      <c r="AM39" s="367" t="str">
        <f t="shared" si="0"/>
        <v/>
      </c>
      <c r="AN39" s="367"/>
      <c r="AO39" s="368"/>
      <c r="AP39" s="368"/>
      <c r="AQ39" s="368"/>
      <c r="AR39" s="368"/>
      <c r="AS39" s="368"/>
      <c r="AT39" s="368"/>
      <c r="AU39" s="368"/>
      <c r="AV39" s="368"/>
      <c r="AW39" s="368"/>
      <c r="AX39" s="368"/>
      <c r="AY39" s="368"/>
      <c r="AZ39" s="368"/>
      <c r="BA39" s="368"/>
      <c r="BB39" s="368"/>
      <c r="BC39" s="368"/>
      <c r="BD39" s="164"/>
      <c r="BE39" s="367" t="str">
        <f t="shared" si="1"/>
        <v/>
      </c>
      <c r="BF39" s="367"/>
      <c r="BG39" s="368"/>
      <c r="BH39" s="368"/>
      <c r="BI39" s="368"/>
      <c r="BJ39" s="368"/>
      <c r="BK39" s="368"/>
      <c r="BL39" s="368"/>
      <c r="BM39" s="368"/>
      <c r="BN39" s="368"/>
      <c r="BO39" s="368"/>
      <c r="BP39" s="368"/>
      <c r="BQ39" s="368"/>
      <c r="BR39" s="368"/>
      <c r="BS39" s="368"/>
      <c r="BT39" s="368"/>
      <c r="BU39" s="368"/>
      <c r="BV39" s="164"/>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4"/>
      <c r="CO39" s="367">
        <f t="shared" si="3"/>
        <v>23</v>
      </c>
      <c r="CP39" s="367"/>
      <c r="CQ39" s="368" t="str">
        <f>IF('各会計、関係団体の財政状況及び健全化判断比率'!BS12="","",'各会計、関係団体の財政状況及び健全化判断比率'!BS12)</f>
        <v>尼崎交通事業振興</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1"/>
    </row>
    <row r="40" spans="1:113" ht="32.25" customHeight="1" x14ac:dyDescent="0.15">
      <c r="A40" s="164"/>
      <c r="B40" s="188"/>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4"/>
      <c r="U40" s="367" t="str">
        <f t="shared" si="4"/>
        <v/>
      </c>
      <c r="V40" s="367"/>
      <c r="W40" s="368"/>
      <c r="X40" s="368"/>
      <c r="Y40" s="368"/>
      <c r="Z40" s="368"/>
      <c r="AA40" s="368"/>
      <c r="AB40" s="368"/>
      <c r="AC40" s="368"/>
      <c r="AD40" s="368"/>
      <c r="AE40" s="368"/>
      <c r="AF40" s="368"/>
      <c r="AG40" s="368"/>
      <c r="AH40" s="368"/>
      <c r="AI40" s="368"/>
      <c r="AJ40" s="368"/>
      <c r="AK40" s="368"/>
      <c r="AL40" s="164"/>
      <c r="AM40" s="367" t="str">
        <f t="shared" si="0"/>
        <v/>
      </c>
      <c r="AN40" s="367"/>
      <c r="AO40" s="368"/>
      <c r="AP40" s="368"/>
      <c r="AQ40" s="368"/>
      <c r="AR40" s="368"/>
      <c r="AS40" s="368"/>
      <c r="AT40" s="368"/>
      <c r="AU40" s="368"/>
      <c r="AV40" s="368"/>
      <c r="AW40" s="368"/>
      <c r="AX40" s="368"/>
      <c r="AY40" s="368"/>
      <c r="AZ40" s="368"/>
      <c r="BA40" s="368"/>
      <c r="BB40" s="368"/>
      <c r="BC40" s="368"/>
      <c r="BD40" s="164"/>
      <c r="BE40" s="367" t="str">
        <f t="shared" si="1"/>
        <v/>
      </c>
      <c r="BF40" s="367"/>
      <c r="BG40" s="368"/>
      <c r="BH40" s="368"/>
      <c r="BI40" s="368"/>
      <c r="BJ40" s="368"/>
      <c r="BK40" s="368"/>
      <c r="BL40" s="368"/>
      <c r="BM40" s="368"/>
      <c r="BN40" s="368"/>
      <c r="BO40" s="368"/>
      <c r="BP40" s="368"/>
      <c r="BQ40" s="368"/>
      <c r="BR40" s="368"/>
      <c r="BS40" s="368"/>
      <c r="BT40" s="368"/>
      <c r="BU40" s="368"/>
      <c r="BV40" s="164"/>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4"/>
      <c r="CO40" s="367">
        <f t="shared" si="3"/>
        <v>24</v>
      </c>
      <c r="CP40" s="367"/>
      <c r="CQ40" s="368" t="str">
        <f>IF('各会計、関係団体の財政状況及び健全化判断比率'!BS13="","",'各会計、関係団体の財政状況及び健全化判断比率'!BS13)</f>
        <v>エーリック</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1"/>
    </row>
    <row r="41" spans="1:113" ht="32.25" customHeight="1" x14ac:dyDescent="0.15">
      <c r="A41" s="164"/>
      <c r="B41" s="188"/>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4"/>
      <c r="U41" s="367" t="str">
        <f t="shared" si="4"/>
        <v/>
      </c>
      <c r="V41" s="367"/>
      <c r="W41" s="368"/>
      <c r="X41" s="368"/>
      <c r="Y41" s="368"/>
      <c r="Z41" s="368"/>
      <c r="AA41" s="368"/>
      <c r="AB41" s="368"/>
      <c r="AC41" s="368"/>
      <c r="AD41" s="368"/>
      <c r="AE41" s="368"/>
      <c r="AF41" s="368"/>
      <c r="AG41" s="368"/>
      <c r="AH41" s="368"/>
      <c r="AI41" s="368"/>
      <c r="AJ41" s="368"/>
      <c r="AK41" s="368"/>
      <c r="AL41" s="164"/>
      <c r="AM41" s="367" t="str">
        <f t="shared" si="0"/>
        <v/>
      </c>
      <c r="AN41" s="367"/>
      <c r="AO41" s="368"/>
      <c r="AP41" s="368"/>
      <c r="AQ41" s="368"/>
      <c r="AR41" s="368"/>
      <c r="AS41" s="368"/>
      <c r="AT41" s="368"/>
      <c r="AU41" s="368"/>
      <c r="AV41" s="368"/>
      <c r="AW41" s="368"/>
      <c r="AX41" s="368"/>
      <c r="AY41" s="368"/>
      <c r="AZ41" s="368"/>
      <c r="BA41" s="368"/>
      <c r="BB41" s="368"/>
      <c r="BC41" s="368"/>
      <c r="BD41" s="164"/>
      <c r="BE41" s="367" t="str">
        <f t="shared" si="1"/>
        <v/>
      </c>
      <c r="BF41" s="367"/>
      <c r="BG41" s="368"/>
      <c r="BH41" s="368"/>
      <c r="BI41" s="368"/>
      <c r="BJ41" s="368"/>
      <c r="BK41" s="368"/>
      <c r="BL41" s="368"/>
      <c r="BM41" s="368"/>
      <c r="BN41" s="368"/>
      <c r="BO41" s="368"/>
      <c r="BP41" s="368"/>
      <c r="BQ41" s="368"/>
      <c r="BR41" s="368"/>
      <c r="BS41" s="368"/>
      <c r="BT41" s="368"/>
      <c r="BU41" s="368"/>
      <c r="BV41" s="164"/>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4"/>
      <c r="CO41" s="367">
        <f t="shared" si="3"/>
        <v>25</v>
      </c>
      <c r="CP41" s="367"/>
      <c r="CQ41" s="368" t="str">
        <f>IF('各会計、関係団体の財政状況及び健全化判断比率'!BS14="","",'各会計、関係団体の財政状況及び健全化判断比率'!BS14)</f>
        <v>尼崎地域産業活性化機構</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1"/>
    </row>
    <row r="42" spans="1:113" ht="32.25" customHeight="1" x14ac:dyDescent="0.15">
      <c r="B42" s="188"/>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4"/>
      <c r="U42" s="367" t="str">
        <f t="shared" si="4"/>
        <v/>
      </c>
      <c r="V42" s="367"/>
      <c r="W42" s="368"/>
      <c r="X42" s="368"/>
      <c r="Y42" s="368"/>
      <c r="Z42" s="368"/>
      <c r="AA42" s="368"/>
      <c r="AB42" s="368"/>
      <c r="AC42" s="368"/>
      <c r="AD42" s="368"/>
      <c r="AE42" s="368"/>
      <c r="AF42" s="368"/>
      <c r="AG42" s="368"/>
      <c r="AH42" s="368"/>
      <c r="AI42" s="368"/>
      <c r="AJ42" s="368"/>
      <c r="AK42" s="368"/>
      <c r="AL42" s="164"/>
      <c r="AM42" s="367" t="str">
        <f t="shared" si="0"/>
        <v/>
      </c>
      <c r="AN42" s="367"/>
      <c r="AO42" s="368"/>
      <c r="AP42" s="368"/>
      <c r="AQ42" s="368"/>
      <c r="AR42" s="368"/>
      <c r="AS42" s="368"/>
      <c r="AT42" s="368"/>
      <c r="AU42" s="368"/>
      <c r="AV42" s="368"/>
      <c r="AW42" s="368"/>
      <c r="AX42" s="368"/>
      <c r="AY42" s="368"/>
      <c r="AZ42" s="368"/>
      <c r="BA42" s="368"/>
      <c r="BB42" s="368"/>
      <c r="BC42" s="368"/>
      <c r="BD42" s="164"/>
      <c r="BE42" s="367" t="str">
        <f t="shared" si="1"/>
        <v/>
      </c>
      <c r="BF42" s="367"/>
      <c r="BG42" s="368"/>
      <c r="BH42" s="368"/>
      <c r="BI42" s="368"/>
      <c r="BJ42" s="368"/>
      <c r="BK42" s="368"/>
      <c r="BL42" s="368"/>
      <c r="BM42" s="368"/>
      <c r="BN42" s="368"/>
      <c r="BO42" s="368"/>
      <c r="BP42" s="368"/>
      <c r="BQ42" s="368"/>
      <c r="BR42" s="368"/>
      <c r="BS42" s="368"/>
      <c r="BT42" s="368"/>
      <c r="BU42" s="368"/>
      <c r="BV42" s="164"/>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4"/>
      <c r="CO42" s="367">
        <f t="shared" si="3"/>
        <v>26</v>
      </c>
      <c r="CP42" s="367"/>
      <c r="CQ42" s="368" t="str">
        <f>IF('各会計、関係団体の財政状況及び健全化判断比率'!BS15="","",'各会計、関係団体の財政状況及び健全化判断比率'!BS15)</f>
        <v>近畿高エネルギー加工技術研究所</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1"/>
    </row>
    <row r="43" spans="1:113" ht="32.25" customHeight="1" x14ac:dyDescent="0.15">
      <c r="B43" s="188"/>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4"/>
      <c r="U43" s="367" t="str">
        <f t="shared" si="4"/>
        <v/>
      </c>
      <c r="V43" s="367"/>
      <c r="W43" s="368"/>
      <c r="X43" s="368"/>
      <c r="Y43" s="368"/>
      <c r="Z43" s="368"/>
      <c r="AA43" s="368"/>
      <c r="AB43" s="368"/>
      <c r="AC43" s="368"/>
      <c r="AD43" s="368"/>
      <c r="AE43" s="368"/>
      <c r="AF43" s="368"/>
      <c r="AG43" s="368"/>
      <c r="AH43" s="368"/>
      <c r="AI43" s="368"/>
      <c r="AJ43" s="368"/>
      <c r="AK43" s="368"/>
      <c r="AL43" s="164"/>
      <c r="AM43" s="367" t="str">
        <f t="shared" si="0"/>
        <v/>
      </c>
      <c r="AN43" s="367"/>
      <c r="AO43" s="368"/>
      <c r="AP43" s="368"/>
      <c r="AQ43" s="368"/>
      <c r="AR43" s="368"/>
      <c r="AS43" s="368"/>
      <c r="AT43" s="368"/>
      <c r="AU43" s="368"/>
      <c r="AV43" s="368"/>
      <c r="AW43" s="368"/>
      <c r="AX43" s="368"/>
      <c r="AY43" s="368"/>
      <c r="AZ43" s="368"/>
      <c r="BA43" s="368"/>
      <c r="BB43" s="368"/>
      <c r="BC43" s="368"/>
      <c r="BD43" s="164"/>
      <c r="BE43" s="367" t="str">
        <f t="shared" si="1"/>
        <v/>
      </c>
      <c r="BF43" s="367"/>
      <c r="BG43" s="368"/>
      <c r="BH43" s="368"/>
      <c r="BI43" s="368"/>
      <c r="BJ43" s="368"/>
      <c r="BK43" s="368"/>
      <c r="BL43" s="368"/>
      <c r="BM43" s="368"/>
      <c r="BN43" s="368"/>
      <c r="BO43" s="368"/>
      <c r="BP43" s="368"/>
      <c r="BQ43" s="368"/>
      <c r="BR43" s="368"/>
      <c r="BS43" s="368"/>
      <c r="BT43" s="368"/>
      <c r="BU43" s="368"/>
      <c r="BV43" s="164"/>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4"/>
      <c r="CO43" s="367">
        <f t="shared" si="3"/>
        <v>27</v>
      </c>
      <c r="CP43" s="367"/>
      <c r="CQ43" s="368" t="str">
        <f>IF('各会計、関係団体の財政状況及び健全化判断比率'!BS16="","",'各会計、関係団体の財政状況及び健全化判断比率'!BS16)</f>
        <v>あまがさき観光局</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1"/>
    </row>
    <row r="44" spans="1:113" ht="13.5" customHeight="1" thickBot="1" x14ac:dyDescent="0.2">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x14ac:dyDescent="0.15"/>
    <row r="46" spans="1:113" x14ac:dyDescent="0.15">
      <c r="B46" s="163"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YnfqyJEOXCz23B9d7HThK95LxeNBMezD4fXbIyG9fNPoE5pDn2pjoRF4vP5EUiVAVhXnc0/BUo86H8XIJe/nA==" saltValue="mbZpylq0D+1or/Unm6c8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6"/>
  <sheetViews>
    <sheetView showGridLines="0" zoomScale="70" zoomScaleNormal="70" zoomScaleSheetLayoutView="100" workbookViewId="0">
      <selection activeCell="P38" sqref="P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537</v>
      </c>
      <c r="D34" s="1151"/>
      <c r="E34" s="1152"/>
      <c r="F34" s="32">
        <v>12.64</v>
      </c>
      <c r="G34" s="33">
        <v>13.56</v>
      </c>
      <c r="H34" s="33">
        <v>16.600000000000001</v>
      </c>
      <c r="I34" s="33">
        <v>17.7</v>
      </c>
      <c r="J34" s="34">
        <v>18.13</v>
      </c>
      <c r="K34" s="22"/>
      <c r="L34" s="22"/>
      <c r="M34" s="22"/>
      <c r="N34" s="22"/>
      <c r="O34" s="22"/>
      <c r="P34" s="22"/>
    </row>
    <row r="35" spans="1:16" ht="39" customHeight="1" x14ac:dyDescent="0.15">
      <c r="A35" s="22"/>
      <c r="B35" s="35"/>
      <c r="C35" s="1145" t="s">
        <v>538</v>
      </c>
      <c r="D35" s="1146"/>
      <c r="E35" s="1147"/>
      <c r="F35" s="36">
        <v>9.19</v>
      </c>
      <c r="G35" s="37">
        <v>8.69</v>
      </c>
      <c r="H35" s="37">
        <v>10.78</v>
      </c>
      <c r="I35" s="37">
        <v>10.51</v>
      </c>
      <c r="J35" s="38">
        <v>10</v>
      </c>
      <c r="K35" s="22"/>
      <c r="L35" s="22"/>
      <c r="M35" s="22"/>
      <c r="N35" s="22"/>
      <c r="O35" s="22"/>
      <c r="P35" s="22"/>
    </row>
    <row r="36" spans="1:16" ht="39" customHeight="1" x14ac:dyDescent="0.15">
      <c r="A36" s="22"/>
      <c r="B36" s="35"/>
      <c r="C36" s="1145" t="s">
        <v>539</v>
      </c>
      <c r="D36" s="1146"/>
      <c r="E36" s="1147"/>
      <c r="F36" s="36">
        <v>7.23</v>
      </c>
      <c r="G36" s="37">
        <v>7.5</v>
      </c>
      <c r="H36" s="37">
        <v>8.01</v>
      </c>
      <c r="I36" s="37">
        <v>8.0500000000000007</v>
      </c>
      <c r="J36" s="38">
        <v>8.2100000000000009</v>
      </c>
      <c r="K36" s="22"/>
      <c r="L36" s="22"/>
      <c r="M36" s="22"/>
      <c r="N36" s="22"/>
      <c r="O36" s="22"/>
      <c r="P36" s="22"/>
    </row>
    <row r="37" spans="1:16" ht="39" customHeight="1" x14ac:dyDescent="0.15">
      <c r="A37" s="22"/>
      <c r="B37" s="35"/>
      <c r="C37" s="1145" t="s">
        <v>540</v>
      </c>
      <c r="D37" s="1146"/>
      <c r="E37" s="1147"/>
      <c r="F37" s="36">
        <v>8.33</v>
      </c>
      <c r="G37" s="37">
        <v>8.0299999999999994</v>
      </c>
      <c r="H37" s="37">
        <v>8.61</v>
      </c>
      <c r="I37" s="37">
        <v>8.5500000000000007</v>
      </c>
      <c r="J37" s="38">
        <v>8.02</v>
      </c>
      <c r="K37" s="22"/>
      <c r="L37" s="22"/>
      <c r="M37" s="22"/>
      <c r="N37" s="22"/>
      <c r="O37" s="22"/>
      <c r="P37" s="22"/>
    </row>
    <row r="38" spans="1:16" ht="39" customHeight="1" x14ac:dyDescent="0.15">
      <c r="A38" s="22"/>
      <c r="B38" s="35"/>
      <c r="C38" s="1145" t="s">
        <v>541</v>
      </c>
      <c r="D38" s="1146"/>
      <c r="E38" s="1147"/>
      <c r="F38" s="36">
        <v>0.44</v>
      </c>
      <c r="G38" s="37">
        <v>2.65</v>
      </c>
      <c r="H38" s="37">
        <v>2.2000000000000002</v>
      </c>
      <c r="I38" s="37">
        <v>2.15</v>
      </c>
      <c r="J38" s="38">
        <v>2.56</v>
      </c>
      <c r="K38" s="22"/>
      <c r="L38" s="22"/>
      <c r="M38" s="22"/>
      <c r="N38" s="22"/>
      <c r="O38" s="22"/>
      <c r="P38" s="22"/>
    </row>
    <row r="39" spans="1:16" ht="39" customHeight="1" x14ac:dyDescent="0.15">
      <c r="A39" s="22"/>
      <c r="B39" s="35"/>
      <c r="C39" s="1145" t="s">
        <v>542</v>
      </c>
      <c r="D39" s="1146"/>
      <c r="E39" s="1147"/>
      <c r="F39" s="36">
        <v>0.85</v>
      </c>
      <c r="G39" s="37">
        <v>0.97</v>
      </c>
      <c r="H39" s="37">
        <v>0.49</v>
      </c>
      <c r="I39" s="37">
        <v>0.51</v>
      </c>
      <c r="J39" s="38">
        <v>0.54</v>
      </c>
      <c r="K39" s="22"/>
      <c r="L39" s="22"/>
      <c r="M39" s="22"/>
      <c r="N39" s="22"/>
      <c r="O39" s="22"/>
      <c r="P39" s="22"/>
    </row>
    <row r="40" spans="1:16" ht="39" customHeight="1" x14ac:dyDescent="0.15">
      <c r="A40" s="22"/>
      <c r="B40" s="35"/>
      <c r="C40" s="1145" t="s">
        <v>543</v>
      </c>
      <c r="D40" s="1146"/>
      <c r="E40" s="1147"/>
      <c r="F40" s="36">
        <v>0.09</v>
      </c>
      <c r="G40" s="37">
        <v>0.06</v>
      </c>
      <c r="H40" s="37">
        <v>0.21</v>
      </c>
      <c r="I40" s="37">
        <v>0.19</v>
      </c>
      <c r="J40" s="38">
        <v>0.16</v>
      </c>
      <c r="K40" s="22"/>
      <c r="L40" s="22"/>
      <c r="M40" s="22"/>
      <c r="N40" s="22"/>
      <c r="O40" s="22"/>
      <c r="P40" s="22"/>
    </row>
    <row r="41" spans="1:16" ht="39" customHeight="1" x14ac:dyDescent="0.15">
      <c r="A41" s="22"/>
      <c r="B41" s="35"/>
      <c r="C41" s="1145" t="s">
        <v>544</v>
      </c>
      <c r="D41" s="1146"/>
      <c r="E41" s="1147"/>
      <c r="F41" s="36">
        <v>0.11</v>
      </c>
      <c r="G41" s="37">
        <v>0.11</v>
      </c>
      <c r="H41" s="37">
        <v>0.12</v>
      </c>
      <c r="I41" s="37">
        <v>0.1</v>
      </c>
      <c r="J41" s="38">
        <v>0.11</v>
      </c>
      <c r="K41" s="22"/>
      <c r="L41" s="22"/>
      <c r="M41" s="22"/>
      <c r="N41" s="22"/>
      <c r="O41" s="22"/>
      <c r="P41" s="22"/>
    </row>
    <row r="42" spans="1:16" ht="39" customHeight="1" x14ac:dyDescent="0.15">
      <c r="A42" s="22"/>
      <c r="B42" s="39"/>
      <c r="C42" s="1145" t="s">
        <v>545</v>
      </c>
      <c r="D42" s="1146"/>
      <c r="E42" s="1147"/>
      <c r="F42" s="36" t="s">
        <v>494</v>
      </c>
      <c r="G42" s="37" t="s">
        <v>494</v>
      </c>
      <c r="H42" s="37" t="s">
        <v>494</v>
      </c>
      <c r="I42" s="37" t="s">
        <v>494</v>
      </c>
      <c r="J42" s="38" t="s">
        <v>494</v>
      </c>
      <c r="K42" s="22"/>
      <c r="L42" s="22"/>
      <c r="M42" s="22"/>
      <c r="N42" s="22"/>
      <c r="O42" s="22"/>
      <c r="P42" s="22"/>
    </row>
    <row r="43" spans="1:16" ht="39" customHeight="1" thickBot="1" x14ac:dyDescent="0.2">
      <c r="A43" s="22"/>
      <c r="B43" s="40"/>
      <c r="C43" s="1148" t="s">
        <v>546</v>
      </c>
      <c r="D43" s="1149"/>
      <c r="E43" s="1150"/>
      <c r="F43" s="41">
        <v>0.44</v>
      </c>
      <c r="G43" s="42">
        <v>0.21</v>
      </c>
      <c r="H43" s="42">
        <v>0.33</v>
      </c>
      <c r="I43" s="42">
        <v>0.03</v>
      </c>
      <c r="J43" s="43">
        <v>0.05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row r="52" s="23" customFormat="1" ht="13.5" hidden="1" customHeight="1" x14ac:dyDescent="0.15"/>
    <row r="53" s="23" customFormat="1" ht="13.5" hidden="1" customHeight="1" x14ac:dyDescent="0.15"/>
    <row r="54" s="23" customFormat="1" ht="13.5" hidden="1" customHeight="1" x14ac:dyDescent="0.15"/>
    <row r="55" s="23" customFormat="1" ht="13.5" hidden="1" customHeight="1" x14ac:dyDescent="0.15"/>
    <row r="56" s="23" customFormat="1" ht="13.5" hidden="1" customHeight="1" x14ac:dyDescent="0.15"/>
  </sheetData>
  <sheetProtection algorithmName="SHA-512" hashValue="QKdWaecNti/3dVRVTjOSw7pUof4Jsn6YiBoFkoSPZqkCzqtCj/oIDvvrdSRqLqWkzpsV8habiaG1Imlt72FpxQ==" saltValue="SyC22H6hK//U6y0Fyj7b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82"/>
  <sheetViews>
    <sheetView showGridLines="0" topLeftCell="A44" zoomScale="80" zoomScaleNormal="80" zoomScaleSheetLayoutView="55" workbookViewId="0">
      <selection activeCell="S54" sqref="S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23016</v>
      </c>
      <c r="L45" s="60">
        <v>22125</v>
      </c>
      <c r="M45" s="60">
        <v>22380</v>
      </c>
      <c r="N45" s="60">
        <v>22474</v>
      </c>
      <c r="O45" s="61">
        <v>21441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494</v>
      </c>
      <c r="L46" s="64" t="s">
        <v>494</v>
      </c>
      <c r="M46" s="64" t="s">
        <v>494</v>
      </c>
      <c r="N46" s="64" t="s">
        <v>494</v>
      </c>
      <c r="O46" s="65" t="s">
        <v>494</v>
      </c>
      <c r="P46" s="48"/>
      <c r="Q46" s="48"/>
      <c r="R46" s="48"/>
      <c r="S46" s="48"/>
      <c r="T46" s="48"/>
      <c r="U46" s="48"/>
    </row>
    <row r="47" spans="1:21" ht="30.75" customHeight="1" x14ac:dyDescent="0.15">
      <c r="A47" s="48"/>
      <c r="B47" s="1178"/>
      <c r="C47" s="1179"/>
      <c r="D47" s="62"/>
      <c r="E47" s="1155" t="s">
        <v>12</v>
      </c>
      <c r="F47" s="1155"/>
      <c r="G47" s="1155"/>
      <c r="H47" s="1155"/>
      <c r="I47" s="1155"/>
      <c r="J47" s="1156"/>
      <c r="K47" s="63">
        <v>7</v>
      </c>
      <c r="L47" s="64">
        <v>3</v>
      </c>
      <c r="M47" s="64" t="s">
        <v>494</v>
      </c>
      <c r="N47" s="64" t="s">
        <v>494</v>
      </c>
      <c r="O47" s="65">
        <v>2</v>
      </c>
      <c r="P47" s="48"/>
      <c r="Q47" s="48"/>
      <c r="R47" s="48"/>
      <c r="S47" s="48"/>
      <c r="T47" s="48"/>
      <c r="U47" s="48"/>
    </row>
    <row r="48" spans="1:21" ht="30.75" customHeight="1" x14ac:dyDescent="0.15">
      <c r="A48" s="48"/>
      <c r="B48" s="1178"/>
      <c r="C48" s="1179"/>
      <c r="D48" s="62"/>
      <c r="E48" s="1155" t="s">
        <v>13</v>
      </c>
      <c r="F48" s="1155"/>
      <c r="G48" s="1155"/>
      <c r="H48" s="1155"/>
      <c r="I48" s="1155"/>
      <c r="J48" s="1156"/>
      <c r="K48" s="63">
        <v>2850</v>
      </c>
      <c r="L48" s="64">
        <v>2661</v>
      </c>
      <c r="M48" s="64">
        <v>2622</v>
      </c>
      <c r="N48" s="64">
        <v>2191</v>
      </c>
      <c r="O48" s="65">
        <v>2029</v>
      </c>
      <c r="P48" s="48"/>
      <c r="Q48" s="48"/>
      <c r="R48" s="48"/>
      <c r="S48" s="48"/>
      <c r="T48" s="48"/>
      <c r="U48" s="48"/>
    </row>
    <row r="49" spans="1:21" ht="30.75" customHeight="1" x14ac:dyDescent="0.15">
      <c r="A49" s="48"/>
      <c r="B49" s="1178"/>
      <c r="C49" s="1179"/>
      <c r="D49" s="62"/>
      <c r="E49" s="1155" t="s">
        <v>14</v>
      </c>
      <c r="F49" s="1155"/>
      <c r="G49" s="1155"/>
      <c r="H49" s="1155"/>
      <c r="I49" s="1155"/>
      <c r="J49" s="1156"/>
      <c r="K49" s="63">
        <v>19</v>
      </c>
      <c r="L49" s="64">
        <v>8</v>
      </c>
      <c r="M49" s="64">
        <v>12</v>
      </c>
      <c r="N49" s="64">
        <v>1</v>
      </c>
      <c r="O49" s="65">
        <v>1</v>
      </c>
      <c r="P49" s="48"/>
      <c r="Q49" s="48"/>
      <c r="R49" s="48"/>
      <c r="S49" s="48"/>
      <c r="T49" s="48"/>
      <c r="U49" s="48"/>
    </row>
    <row r="50" spans="1:21" ht="30.75" customHeight="1" x14ac:dyDescent="0.15">
      <c r="A50" s="48"/>
      <c r="B50" s="1178"/>
      <c r="C50" s="1179"/>
      <c r="D50" s="62"/>
      <c r="E50" s="1155" t="s">
        <v>15</v>
      </c>
      <c r="F50" s="1155"/>
      <c r="G50" s="1155"/>
      <c r="H50" s="1155"/>
      <c r="I50" s="1155"/>
      <c r="J50" s="1156"/>
      <c r="K50" s="63">
        <v>230</v>
      </c>
      <c r="L50" s="64">
        <v>230</v>
      </c>
      <c r="M50" s="64">
        <v>230</v>
      </c>
      <c r="N50" s="64">
        <v>209</v>
      </c>
      <c r="O50" s="65">
        <v>174</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t="s">
        <v>494</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17219</v>
      </c>
      <c r="L52" s="64">
        <v>17719</v>
      </c>
      <c r="M52" s="64">
        <v>17581</v>
      </c>
      <c r="N52" s="64">
        <v>16593</v>
      </c>
      <c r="O52" s="65">
        <v>16331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8903</v>
      </c>
      <c r="L53" s="69">
        <v>7308</v>
      </c>
      <c r="M53" s="69">
        <v>7663</v>
      </c>
      <c r="N53" s="69">
        <v>8282</v>
      </c>
      <c r="O53" s="70">
        <v>7316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v>12</v>
      </c>
      <c r="L58" s="84">
        <v>12</v>
      </c>
      <c r="M58" s="84" t="s">
        <v>552</v>
      </c>
      <c r="N58" s="84">
        <v>5</v>
      </c>
      <c r="O58" s="85" t="s">
        <v>552</v>
      </c>
    </row>
    <row r="59" spans="1:21" ht="31.5" customHeight="1" x14ac:dyDescent="0.15">
      <c r="B59" s="1163"/>
      <c r="C59" s="1164"/>
      <c r="D59" s="1170" t="s">
        <v>26</v>
      </c>
      <c r="E59" s="1171"/>
      <c r="F59" s="1171"/>
      <c r="G59" s="1171"/>
      <c r="H59" s="1171"/>
      <c r="I59" s="1171"/>
      <c r="J59" s="1172"/>
      <c r="K59" s="86">
        <v>24</v>
      </c>
      <c r="L59" s="87">
        <v>12</v>
      </c>
      <c r="M59" s="87" t="s">
        <v>552</v>
      </c>
      <c r="N59" s="87">
        <v>5</v>
      </c>
      <c r="O59" s="88">
        <v>15</v>
      </c>
    </row>
    <row r="60" spans="1:21" ht="31.5" customHeight="1" thickBot="1" x14ac:dyDescent="0.2">
      <c r="B60" s="1165"/>
      <c r="C60" s="1166"/>
      <c r="D60" s="1173" t="s">
        <v>27</v>
      </c>
      <c r="E60" s="1174"/>
      <c r="F60" s="1174"/>
      <c r="G60" s="1174"/>
      <c r="H60" s="1174"/>
      <c r="I60" s="1174"/>
      <c r="J60" s="1175"/>
      <c r="K60" s="89">
        <v>30</v>
      </c>
      <c r="L60" s="90">
        <v>17</v>
      </c>
      <c r="M60" s="90" t="s">
        <v>552</v>
      </c>
      <c r="N60" s="90" t="s">
        <v>552</v>
      </c>
      <c r="O60" s="91" t="s">
        <v>552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row r="75" s="49" customFormat="1" ht="12.6" hidden="1" customHeight="1" x14ac:dyDescent="0.15"/>
    <row r="76" s="49" customFormat="1" ht="12.6" hidden="1" customHeight="1" x14ac:dyDescent="0.15"/>
    <row r="77" s="49" customFormat="1" ht="12.6" hidden="1" customHeight="1" x14ac:dyDescent="0.15"/>
    <row r="78" s="49" customFormat="1" ht="12.6" hidden="1" customHeight="1" x14ac:dyDescent="0.15"/>
    <row r="79" s="49" customFormat="1" ht="12.6" hidden="1" customHeight="1" x14ac:dyDescent="0.15"/>
    <row r="80" s="49" customFormat="1" ht="12.6" hidden="1" customHeight="1" x14ac:dyDescent="0.15"/>
    <row r="81" s="49" customFormat="1" ht="12.6" hidden="1" customHeight="1" x14ac:dyDescent="0.15"/>
    <row r="82" s="49" customFormat="1" ht="12.6" hidden="1" customHeight="1" x14ac:dyDescent="0.15"/>
  </sheetData>
  <sheetProtection algorithmName="SHA-512" hashValue="G1AYKX3TwrlCemr+su7z8N8qEyoNL9nEU0ct038tO01ri34GafvZbW19DJW+wNNhJSk5WOzzDkRjQwEWHKgiQA==" saltValue="IOkjYkzUegNQUJdNraOQ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4" zoomScale="85" zoomScaleNormal="85" zoomScaleSheetLayoutView="100" workbookViewId="0">
      <selection activeCell="P38" sqref="P3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96" t="s">
        <v>30</v>
      </c>
      <c r="C41" s="1197"/>
      <c r="D41" s="105"/>
      <c r="E41" s="1198" t="s">
        <v>31</v>
      </c>
      <c r="F41" s="1198"/>
      <c r="G41" s="1198"/>
      <c r="H41" s="1199"/>
      <c r="I41" s="338">
        <v>224923</v>
      </c>
      <c r="J41" s="339">
        <v>210604</v>
      </c>
      <c r="K41" s="339">
        <v>193639</v>
      </c>
      <c r="L41" s="339">
        <v>177388</v>
      </c>
      <c r="M41" s="340">
        <v>163478</v>
      </c>
    </row>
    <row r="42" spans="2:13" ht="27.75" customHeight="1" x14ac:dyDescent="0.15">
      <c r="B42" s="1186"/>
      <c r="C42" s="1187"/>
      <c r="D42" s="106"/>
      <c r="E42" s="1190" t="s">
        <v>32</v>
      </c>
      <c r="F42" s="1190"/>
      <c r="G42" s="1190"/>
      <c r="H42" s="1191"/>
      <c r="I42" s="341">
        <v>1827</v>
      </c>
      <c r="J42" s="342">
        <v>1495</v>
      </c>
      <c r="K42" s="342">
        <v>1179</v>
      </c>
      <c r="L42" s="342">
        <v>885</v>
      </c>
      <c r="M42" s="343">
        <v>628</v>
      </c>
    </row>
    <row r="43" spans="2:13" ht="27.75" customHeight="1" x14ac:dyDescent="0.15">
      <c r="B43" s="1186"/>
      <c r="C43" s="1187"/>
      <c r="D43" s="106"/>
      <c r="E43" s="1190" t="s">
        <v>33</v>
      </c>
      <c r="F43" s="1190"/>
      <c r="G43" s="1190"/>
      <c r="H43" s="1191"/>
      <c r="I43" s="341">
        <v>27078</v>
      </c>
      <c r="J43" s="342">
        <v>27767</v>
      </c>
      <c r="K43" s="342">
        <v>27678</v>
      </c>
      <c r="L43" s="342">
        <v>26875</v>
      </c>
      <c r="M43" s="343">
        <v>25966</v>
      </c>
    </row>
    <row r="44" spans="2:13" ht="27.75" customHeight="1" x14ac:dyDescent="0.15">
      <c r="B44" s="1186"/>
      <c r="C44" s="1187"/>
      <c r="D44" s="106"/>
      <c r="E44" s="1190" t="s">
        <v>34</v>
      </c>
      <c r="F44" s="1190"/>
      <c r="G44" s="1190"/>
      <c r="H44" s="1191"/>
      <c r="I44" s="341">
        <v>30</v>
      </c>
      <c r="J44" s="342">
        <v>23</v>
      </c>
      <c r="K44" s="342">
        <v>11</v>
      </c>
      <c r="L44" s="342">
        <v>10</v>
      </c>
      <c r="M44" s="343">
        <v>9</v>
      </c>
    </row>
    <row r="45" spans="2:13" ht="27.75" customHeight="1" x14ac:dyDescent="0.15">
      <c r="B45" s="1186"/>
      <c r="C45" s="1187"/>
      <c r="D45" s="106"/>
      <c r="E45" s="1190" t="s">
        <v>35</v>
      </c>
      <c r="F45" s="1190"/>
      <c r="G45" s="1190"/>
      <c r="H45" s="1191"/>
      <c r="I45" s="341">
        <v>19100</v>
      </c>
      <c r="J45" s="342">
        <v>18784</v>
      </c>
      <c r="K45" s="342">
        <v>18725</v>
      </c>
      <c r="L45" s="342">
        <v>19285</v>
      </c>
      <c r="M45" s="343">
        <v>18999</v>
      </c>
    </row>
    <row r="46" spans="2:13" ht="27.75" customHeight="1" x14ac:dyDescent="0.15">
      <c r="B46" s="1186"/>
      <c r="C46" s="1187"/>
      <c r="D46" s="107"/>
      <c r="E46" s="1190" t="s">
        <v>36</v>
      </c>
      <c r="F46" s="1190"/>
      <c r="G46" s="1190"/>
      <c r="H46" s="1191"/>
      <c r="I46" s="341">
        <v>195</v>
      </c>
      <c r="J46" s="342">
        <v>182</v>
      </c>
      <c r="K46" s="342">
        <v>171</v>
      </c>
      <c r="L46" s="342">
        <v>160</v>
      </c>
      <c r="M46" s="343">
        <v>327</v>
      </c>
    </row>
    <row r="47" spans="2:13" ht="27.75" customHeight="1" x14ac:dyDescent="0.15">
      <c r="B47" s="1186"/>
      <c r="C47" s="1187"/>
      <c r="D47" s="108"/>
      <c r="E47" s="1200" t="s">
        <v>37</v>
      </c>
      <c r="F47" s="1201"/>
      <c r="G47" s="1201"/>
      <c r="H47" s="1202"/>
      <c r="I47" s="341" t="s">
        <v>494</v>
      </c>
      <c r="J47" s="342" t="s">
        <v>494</v>
      </c>
      <c r="K47" s="342" t="s">
        <v>494</v>
      </c>
      <c r="L47" s="342" t="s">
        <v>494</v>
      </c>
      <c r="M47" s="343" t="s">
        <v>494</v>
      </c>
    </row>
    <row r="48" spans="2:13" ht="27.75" customHeight="1" x14ac:dyDescent="0.15">
      <c r="B48" s="1186"/>
      <c r="C48" s="1187"/>
      <c r="D48" s="106"/>
      <c r="E48" s="1190" t="s">
        <v>38</v>
      </c>
      <c r="F48" s="1190"/>
      <c r="G48" s="1190"/>
      <c r="H48" s="1191"/>
      <c r="I48" s="341" t="s">
        <v>494</v>
      </c>
      <c r="J48" s="342" t="s">
        <v>494</v>
      </c>
      <c r="K48" s="342" t="s">
        <v>494</v>
      </c>
      <c r="L48" s="342" t="s">
        <v>494</v>
      </c>
      <c r="M48" s="343" t="s">
        <v>494</v>
      </c>
    </row>
    <row r="49" spans="2:13" ht="27.75" customHeight="1" x14ac:dyDescent="0.15">
      <c r="B49" s="1188"/>
      <c r="C49" s="1189"/>
      <c r="D49" s="106"/>
      <c r="E49" s="1190" t="s">
        <v>39</v>
      </c>
      <c r="F49" s="1190"/>
      <c r="G49" s="1190"/>
      <c r="H49" s="1191"/>
      <c r="I49" s="341" t="s">
        <v>494</v>
      </c>
      <c r="J49" s="342" t="s">
        <v>494</v>
      </c>
      <c r="K49" s="342" t="s">
        <v>494</v>
      </c>
      <c r="L49" s="342" t="s">
        <v>494</v>
      </c>
      <c r="M49" s="343" t="s">
        <v>494</v>
      </c>
    </row>
    <row r="50" spans="2:13" ht="27.75" customHeight="1" x14ac:dyDescent="0.15">
      <c r="B50" s="1184" t="s">
        <v>40</v>
      </c>
      <c r="C50" s="1185"/>
      <c r="D50" s="109"/>
      <c r="E50" s="1190" t="s">
        <v>41</v>
      </c>
      <c r="F50" s="1190"/>
      <c r="G50" s="1190"/>
      <c r="H50" s="1191"/>
      <c r="I50" s="341">
        <v>39408</v>
      </c>
      <c r="J50" s="342">
        <v>41909</v>
      </c>
      <c r="K50" s="342">
        <v>48922</v>
      </c>
      <c r="L50" s="342">
        <v>55745</v>
      </c>
      <c r="M50" s="343">
        <v>59709</v>
      </c>
    </row>
    <row r="51" spans="2:13" ht="27.75" customHeight="1" x14ac:dyDescent="0.15">
      <c r="B51" s="1186"/>
      <c r="C51" s="1187"/>
      <c r="D51" s="106"/>
      <c r="E51" s="1190" t="s">
        <v>42</v>
      </c>
      <c r="F51" s="1190"/>
      <c r="G51" s="1190"/>
      <c r="H51" s="1191"/>
      <c r="I51" s="341">
        <v>43975</v>
      </c>
      <c r="J51" s="342">
        <v>39712</v>
      </c>
      <c r="K51" s="342">
        <v>35157</v>
      </c>
      <c r="L51" s="342">
        <v>31349</v>
      </c>
      <c r="M51" s="343">
        <v>29713</v>
      </c>
    </row>
    <row r="52" spans="2:13" ht="27.75" customHeight="1" x14ac:dyDescent="0.15">
      <c r="B52" s="1188"/>
      <c r="C52" s="1189"/>
      <c r="D52" s="106"/>
      <c r="E52" s="1190" t="s">
        <v>43</v>
      </c>
      <c r="F52" s="1190"/>
      <c r="G52" s="1190"/>
      <c r="H52" s="1191"/>
      <c r="I52" s="341">
        <v>143261</v>
      </c>
      <c r="J52" s="342">
        <v>142403</v>
      </c>
      <c r="K52" s="342">
        <v>139041</v>
      </c>
      <c r="L52" s="342">
        <v>134739</v>
      </c>
      <c r="M52" s="343">
        <v>127659</v>
      </c>
    </row>
    <row r="53" spans="2:13" ht="27.75" customHeight="1" thickBot="1" x14ac:dyDescent="0.2">
      <c r="B53" s="1192" t="s">
        <v>19</v>
      </c>
      <c r="C53" s="1193"/>
      <c r="D53" s="110"/>
      <c r="E53" s="1194" t="s">
        <v>44</v>
      </c>
      <c r="F53" s="1194"/>
      <c r="G53" s="1194"/>
      <c r="H53" s="1195"/>
      <c r="I53" s="344">
        <v>46510</v>
      </c>
      <c r="J53" s="345">
        <v>34830</v>
      </c>
      <c r="K53" s="345">
        <v>18284</v>
      </c>
      <c r="L53" s="345">
        <v>2770</v>
      </c>
      <c r="M53" s="346">
        <v>-7675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gkPvLWj+91SHhNI6ZLvLm7atxUw0KUv+Aherj+J6rYabpJAsaFAVjDnnI4HAHl2jmhTilcGwGF2aJie6i1B/A==" saltValue="pf8HB29zf+GRgo6HxaCX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E7C63-C4F6-4A8A-9F67-34CC1D32D65B}">
  <sheetPr>
    <pageSetUpPr fitToPage="1"/>
  </sheetPr>
  <dimension ref="B1:W64"/>
  <sheetViews>
    <sheetView showGridLines="0" topLeftCell="A37"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359"/>
      <c r="C55" s="1211" t="s">
        <v>46</v>
      </c>
      <c r="D55" s="1211"/>
      <c r="E55" s="1212"/>
      <c r="F55" s="347">
        <v>11732</v>
      </c>
      <c r="G55" s="347">
        <v>13144</v>
      </c>
      <c r="H55" s="348">
        <v>13655</v>
      </c>
    </row>
    <row r="56" spans="2:8" ht="52.5" customHeight="1" x14ac:dyDescent="0.15">
      <c r="B56" s="360"/>
      <c r="C56" s="1213" t="s">
        <v>47</v>
      </c>
      <c r="D56" s="1213"/>
      <c r="E56" s="1214"/>
      <c r="F56" s="349">
        <v>13745</v>
      </c>
      <c r="G56" s="349">
        <v>15469</v>
      </c>
      <c r="H56" s="350">
        <v>16537</v>
      </c>
    </row>
    <row r="57" spans="2:8" ht="53.25" customHeight="1" x14ac:dyDescent="0.15">
      <c r="B57" s="360"/>
      <c r="C57" s="1215" t="s">
        <v>48</v>
      </c>
      <c r="D57" s="1215"/>
      <c r="E57" s="1216"/>
      <c r="F57" s="351">
        <v>19109</v>
      </c>
      <c r="G57" s="351">
        <v>23707</v>
      </c>
      <c r="H57" s="352">
        <v>26248</v>
      </c>
    </row>
    <row r="58" spans="2:8" ht="45.75" customHeight="1" x14ac:dyDescent="0.15">
      <c r="B58" s="361"/>
      <c r="C58" s="1203" t="s">
        <v>570</v>
      </c>
      <c r="D58" s="1204"/>
      <c r="E58" s="1205"/>
      <c r="F58" s="353">
        <v>11424</v>
      </c>
      <c r="G58" s="353">
        <v>15051</v>
      </c>
      <c r="H58" s="354">
        <v>16510</v>
      </c>
    </row>
    <row r="59" spans="2:8" ht="45.75" customHeight="1" x14ac:dyDescent="0.15">
      <c r="B59" s="361"/>
      <c r="C59" s="1203" t="s">
        <v>571</v>
      </c>
      <c r="D59" s="1204"/>
      <c r="E59" s="1205"/>
      <c r="F59" s="353">
        <v>1782</v>
      </c>
      <c r="G59" s="353">
        <v>2036</v>
      </c>
      <c r="H59" s="354">
        <v>2294</v>
      </c>
    </row>
    <row r="60" spans="2:8" ht="45.75" customHeight="1" x14ac:dyDescent="0.15">
      <c r="B60" s="361"/>
      <c r="C60" s="1203" t="s">
        <v>572</v>
      </c>
      <c r="D60" s="1204"/>
      <c r="E60" s="1205"/>
      <c r="F60" s="353">
        <v>1677</v>
      </c>
      <c r="G60" s="353">
        <v>1661</v>
      </c>
      <c r="H60" s="354">
        <v>1656</v>
      </c>
    </row>
    <row r="61" spans="2:8" ht="45.75" customHeight="1" x14ac:dyDescent="0.15">
      <c r="B61" s="361"/>
      <c r="C61" s="1203" t="s">
        <v>573</v>
      </c>
      <c r="D61" s="1204"/>
      <c r="E61" s="1205"/>
      <c r="F61" s="353">
        <v>399</v>
      </c>
      <c r="G61" s="353">
        <v>867</v>
      </c>
      <c r="H61" s="354">
        <v>1279</v>
      </c>
    </row>
    <row r="62" spans="2:8" ht="45.75" customHeight="1" thickBot="1" x14ac:dyDescent="0.2">
      <c r="B62" s="362"/>
      <c r="C62" s="1206" t="s">
        <v>574</v>
      </c>
      <c r="D62" s="1207"/>
      <c r="E62" s="1208"/>
      <c r="F62" s="355">
        <v>689</v>
      </c>
      <c r="G62" s="355">
        <v>285</v>
      </c>
      <c r="H62" s="356">
        <v>813</v>
      </c>
    </row>
    <row r="63" spans="2:8" ht="52.5" customHeight="1" thickBot="1" x14ac:dyDescent="0.2">
      <c r="B63" s="363"/>
      <c r="C63" s="1209" t="s">
        <v>49</v>
      </c>
      <c r="D63" s="1209"/>
      <c r="E63" s="1210"/>
      <c r="F63" s="357">
        <v>44587</v>
      </c>
      <c r="G63" s="357">
        <v>52319</v>
      </c>
      <c r="H63" s="358">
        <v>56440</v>
      </c>
    </row>
    <row r="64" spans="2:8" x14ac:dyDescent="0.15"/>
  </sheetData>
  <sheetProtection algorithmName="SHA-512" hashValue="tuDeV9lo5fsN1yTwi9aH7A7u36luxTbAWFKD5GROqNaOlD6gwfsVCSu2wzgenDYkqjGtqPbeJo5XkEYYDIYCJQ==" saltValue="8Dy+H56iBx34u8qnIgQf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50</v>
      </c>
      <c r="E2" s="132"/>
      <c r="F2" s="133" t="s">
        <v>531</v>
      </c>
      <c r="G2" s="134"/>
      <c r="H2" s="135"/>
    </row>
    <row r="3" spans="1:8" x14ac:dyDescent="0.15">
      <c r="A3" s="131" t="s">
        <v>524</v>
      </c>
      <c r="B3" s="136"/>
      <c r="C3" s="137"/>
      <c r="D3" s="138">
        <v>43385</v>
      </c>
      <c r="E3" s="139"/>
      <c r="F3" s="140">
        <v>52191</v>
      </c>
      <c r="G3" s="141"/>
      <c r="H3" s="142"/>
    </row>
    <row r="4" spans="1:8" x14ac:dyDescent="0.15">
      <c r="A4" s="143"/>
      <c r="B4" s="144"/>
      <c r="C4" s="145"/>
      <c r="D4" s="146">
        <v>22713</v>
      </c>
      <c r="E4" s="147"/>
      <c r="F4" s="148">
        <v>26807</v>
      </c>
      <c r="G4" s="149"/>
      <c r="H4" s="150"/>
    </row>
    <row r="5" spans="1:8" x14ac:dyDescent="0.15">
      <c r="A5" s="131" t="s">
        <v>526</v>
      </c>
      <c r="B5" s="136"/>
      <c r="C5" s="137"/>
      <c r="D5" s="138">
        <v>36378</v>
      </c>
      <c r="E5" s="139"/>
      <c r="F5" s="140">
        <v>48105</v>
      </c>
      <c r="G5" s="141"/>
      <c r="H5" s="142"/>
    </row>
    <row r="6" spans="1:8" x14ac:dyDescent="0.15">
      <c r="A6" s="143"/>
      <c r="B6" s="144"/>
      <c r="C6" s="145"/>
      <c r="D6" s="146">
        <v>23391</v>
      </c>
      <c r="E6" s="147"/>
      <c r="F6" s="148">
        <v>24072</v>
      </c>
      <c r="G6" s="149"/>
      <c r="H6" s="150"/>
    </row>
    <row r="7" spans="1:8" x14ac:dyDescent="0.15">
      <c r="A7" s="131" t="s">
        <v>527</v>
      </c>
      <c r="B7" s="136"/>
      <c r="C7" s="137"/>
      <c r="D7" s="138">
        <v>28814</v>
      </c>
      <c r="E7" s="139"/>
      <c r="F7" s="140">
        <v>47446</v>
      </c>
      <c r="G7" s="141"/>
      <c r="H7" s="142"/>
    </row>
    <row r="8" spans="1:8" x14ac:dyDescent="0.15">
      <c r="A8" s="143"/>
      <c r="B8" s="144"/>
      <c r="C8" s="145"/>
      <c r="D8" s="146">
        <v>19102</v>
      </c>
      <c r="E8" s="147"/>
      <c r="F8" s="148">
        <v>24371</v>
      </c>
      <c r="G8" s="149"/>
      <c r="H8" s="150"/>
    </row>
    <row r="9" spans="1:8" x14ac:dyDescent="0.15">
      <c r="A9" s="131" t="s">
        <v>528</v>
      </c>
      <c r="B9" s="136"/>
      <c r="C9" s="137"/>
      <c r="D9" s="138">
        <v>27204</v>
      </c>
      <c r="E9" s="139"/>
      <c r="F9" s="140">
        <v>48387</v>
      </c>
      <c r="G9" s="141"/>
      <c r="H9" s="142"/>
    </row>
    <row r="10" spans="1:8" x14ac:dyDescent="0.15">
      <c r="A10" s="143"/>
      <c r="B10" s="144"/>
      <c r="C10" s="145"/>
      <c r="D10" s="146">
        <v>17602</v>
      </c>
      <c r="E10" s="147"/>
      <c r="F10" s="148">
        <v>25592</v>
      </c>
      <c r="G10" s="149"/>
      <c r="H10" s="150"/>
    </row>
    <row r="11" spans="1:8" x14ac:dyDescent="0.15">
      <c r="A11" s="131" t="s">
        <v>529</v>
      </c>
      <c r="B11" s="136"/>
      <c r="C11" s="137"/>
      <c r="D11" s="138">
        <v>43814</v>
      </c>
      <c r="E11" s="139"/>
      <c r="F11" s="140">
        <v>49684</v>
      </c>
      <c r="G11" s="141"/>
      <c r="H11" s="142"/>
    </row>
    <row r="12" spans="1:8" x14ac:dyDescent="0.15">
      <c r="A12" s="143"/>
      <c r="B12" s="144"/>
      <c r="C12" s="151"/>
      <c r="D12" s="146">
        <v>23152</v>
      </c>
      <c r="E12" s="147"/>
      <c r="F12" s="148">
        <v>28303</v>
      </c>
      <c r="G12" s="149"/>
      <c r="H12" s="150"/>
    </row>
    <row r="13" spans="1:8" x14ac:dyDescent="0.15">
      <c r="A13" s="131"/>
      <c r="B13" s="136"/>
      <c r="C13" s="152"/>
      <c r="D13" s="153">
        <v>35919</v>
      </c>
      <c r="E13" s="154"/>
      <c r="F13" s="155">
        <v>49163</v>
      </c>
      <c r="G13" s="156"/>
      <c r="H13" s="142"/>
    </row>
    <row r="14" spans="1:8" x14ac:dyDescent="0.15">
      <c r="A14" s="143"/>
      <c r="B14" s="144"/>
      <c r="C14" s="145"/>
      <c r="D14" s="146">
        <v>21192</v>
      </c>
      <c r="E14" s="147"/>
      <c r="F14" s="148">
        <v>25829</v>
      </c>
      <c r="G14" s="149"/>
      <c r="H14" s="150"/>
    </row>
    <row r="17" spans="1:11" x14ac:dyDescent="0.15">
      <c r="A17" s="127" t="s">
        <v>51</v>
      </c>
    </row>
    <row r="18" spans="1:11" x14ac:dyDescent="0.15">
      <c r="A18" s="157"/>
      <c r="B18" s="157" t="str">
        <f>実質収支比率等に係る経年分析!F$46</f>
        <v>R02</v>
      </c>
      <c r="C18" s="157" t="str">
        <f>実質収支比率等に係る経年分析!G$46</f>
        <v>R03</v>
      </c>
      <c r="D18" s="157" t="str">
        <f>実質収支比率等に係る経年分析!H$46</f>
        <v>R04</v>
      </c>
      <c r="E18" s="157" t="str">
        <f>実質収支比率等に係る経年分析!I$46</f>
        <v>R05</v>
      </c>
      <c r="F18" s="157" t="str">
        <f>実質収支比率等に係る経年分析!J$46</f>
        <v>R06</v>
      </c>
    </row>
    <row r="19" spans="1:11" x14ac:dyDescent="0.15">
      <c r="A19" s="157" t="s">
        <v>52</v>
      </c>
      <c r="B19" s="157">
        <f>ROUND(VALUE(SUBSTITUTE(実質収支比率等に係る経年分析!F$48,"▲","-")),2)</f>
        <v>0.45</v>
      </c>
      <c r="C19" s="157">
        <f>ROUND(VALUE(SUBSTITUTE(実質収支比率等に係る経年分析!G$48,"▲","-")),2)</f>
        <v>2.66</v>
      </c>
      <c r="D19" s="157">
        <f>ROUND(VALUE(SUBSTITUTE(実質収支比率等に係る経年分析!H$48,"▲","-")),2)</f>
        <v>2.2000000000000002</v>
      </c>
      <c r="E19" s="157">
        <f>ROUND(VALUE(SUBSTITUTE(実質収支比率等に係る経年分析!I$48,"▲","-")),2)</f>
        <v>2.16</v>
      </c>
      <c r="F19" s="157">
        <f>ROUND(VALUE(SUBSTITUTE(実質収支比率等に係る経年分析!J$48,"▲","-")),2)</f>
        <v>2.56</v>
      </c>
    </row>
    <row r="20" spans="1:11" x14ac:dyDescent="0.15">
      <c r="A20" s="157" t="s">
        <v>53</v>
      </c>
      <c r="B20" s="157">
        <f>ROUND(VALUE(SUBSTITUTE(実質収支比率等に係る経年分析!F$47,"▲","-")),2)</f>
        <v>9.27</v>
      </c>
      <c r="C20" s="157">
        <f>ROUND(VALUE(SUBSTITUTE(実質収支比率等に係る経年分析!G$47,"▲","-")),2)</f>
        <v>10.71</v>
      </c>
      <c r="D20" s="157">
        <f>ROUND(VALUE(SUBSTITUTE(実質収支比率等に係る経年分析!H$47,"▲","-")),2)</f>
        <v>11.18</v>
      </c>
      <c r="E20" s="157">
        <f>ROUND(VALUE(SUBSTITUTE(実質収支比率等に係る経年分析!I$47,"▲","-")),2)</f>
        <v>12.28</v>
      </c>
      <c r="F20" s="157">
        <f>ROUND(VALUE(SUBSTITUTE(実質収支比率等に係る経年分析!J$47,"▲","-")),2)</f>
        <v>12.46</v>
      </c>
    </row>
    <row r="21" spans="1:11" x14ac:dyDescent="0.15">
      <c r="A21" s="157" t="s">
        <v>54</v>
      </c>
      <c r="B21" s="157">
        <f>IF(ISNUMBER(VALUE(SUBSTITUTE(実質収支比率等に係る経年分析!F$49,"▲","-"))),ROUND(VALUE(SUBSTITUTE(実質収支比率等に係る経年分析!F$49,"▲","-")),2),NA())</f>
        <v>5.27</v>
      </c>
      <c r="C21" s="157">
        <f>IF(ISNUMBER(VALUE(SUBSTITUTE(実質収支比率等に係る経年分析!G$49,"▲","-"))),ROUND(VALUE(SUBSTITUTE(実質収支比率等に係る経年分析!G$49,"▲","-")),2),NA())</f>
        <v>9.65</v>
      </c>
      <c r="D21" s="157">
        <f>IF(ISNUMBER(VALUE(SUBSTITUTE(実質収支比率等に係る経年分析!H$49,"▲","-"))),ROUND(VALUE(SUBSTITUTE(実質収支比率等に係る経年分析!H$49,"▲","-")),2),NA())</f>
        <v>1.1299999999999999</v>
      </c>
      <c r="E21" s="157">
        <f>IF(ISNUMBER(VALUE(SUBSTITUTE(実質収支比率等に係る経年分析!I$49,"▲","-"))),ROUND(VALUE(SUBSTITUTE(実質収支比率等に係る経年分析!I$49,"▲","-")),2),NA())</f>
        <v>2.0499999999999998</v>
      </c>
      <c r="F21" s="157">
        <f>IF(ISNUMBER(VALUE(SUBSTITUTE(実質収支比率等に係る経年分析!J$49,"▲","-"))),ROUND(VALUE(SUBSTITUTE(実質収支比率等に係る経年分析!J$49,"▲","-")),2),NA())</f>
        <v>2.25</v>
      </c>
    </row>
    <row r="24" spans="1:11" x14ac:dyDescent="0.15">
      <c r="A24" s="127" t="s">
        <v>55</v>
      </c>
    </row>
    <row r="25" spans="1:11" x14ac:dyDescent="0.15">
      <c r="A25" s="158"/>
      <c r="B25" s="158" t="str">
        <f>連結実質赤字比率に係る赤字・黒字の構成分析!F$33</f>
        <v>R02</v>
      </c>
      <c r="C25" s="158"/>
      <c r="D25" s="158" t="str">
        <f>連結実質赤字比率に係る赤字・黒字の構成分析!G$33</f>
        <v>R03</v>
      </c>
      <c r="E25" s="158"/>
      <c r="F25" s="158" t="str">
        <f>連結実質赤字比率に係る赤字・黒字の構成分析!H$33</f>
        <v>R04</v>
      </c>
      <c r="G25" s="158"/>
      <c r="H25" s="158" t="str">
        <f>連結実質赤字比率に係る赤字・黒字の構成分析!I$33</f>
        <v>R05</v>
      </c>
      <c r="I25" s="158"/>
      <c r="J25" s="158" t="str">
        <f>連結実質赤字比率に係る赤字・黒字の構成分析!J$33</f>
        <v>R06</v>
      </c>
      <c r="K25" s="158"/>
    </row>
    <row r="26" spans="1:11" x14ac:dyDescent="0.15">
      <c r="A26" s="158"/>
      <c r="B26" s="158" t="s">
        <v>56</v>
      </c>
      <c r="C26" s="158" t="s">
        <v>57</v>
      </c>
      <c r="D26" s="158" t="s">
        <v>56</v>
      </c>
      <c r="E26" s="158" t="s">
        <v>57</v>
      </c>
      <c r="F26" s="158" t="s">
        <v>56</v>
      </c>
      <c r="G26" s="158" t="s">
        <v>57</v>
      </c>
      <c r="H26" s="158" t="s">
        <v>56</v>
      </c>
      <c r="I26" s="158" t="s">
        <v>57</v>
      </c>
      <c r="J26" s="158" t="s">
        <v>56</v>
      </c>
      <c r="K26" s="158" t="s">
        <v>57</v>
      </c>
    </row>
    <row r="27" spans="1:11" x14ac:dyDescent="0.15">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#N/A</v>
      </c>
      <c r="C27" s="158">
        <f>IF(ROUND(VALUE(SUBSTITUTE(連結実質赤字比率に係る赤字・黒字の構成分析!F$43,"▲", "-")), 2) &gt;= 0, ABS(ROUND(VALUE(SUBSTITUTE(連結実質赤字比率に係る赤字・黒字の構成分析!F$43,"▲", "-")), 2)), NA())</f>
        <v>0.44</v>
      </c>
      <c r="D27" s="158" t="e">
        <f>IF(ROUND(VALUE(SUBSTITUTE(連結実質赤字比率に係る赤字・黒字の構成分析!G$43,"▲", "-")), 2) &lt; 0, ABS(ROUND(VALUE(SUBSTITUTE(連結実質赤字比率に係る赤字・黒字の構成分析!G$43,"▲", "-")), 2)), NA())</f>
        <v>#N/A</v>
      </c>
      <c r="E27" s="158">
        <f>IF(ROUND(VALUE(SUBSTITUTE(連結実質赤字比率に係る赤字・黒字の構成分析!G$43,"▲", "-")), 2) &gt;= 0, ABS(ROUND(VALUE(SUBSTITUTE(連結実質赤字比率に係る赤字・黒字の構成分析!G$43,"▲", "-")), 2)), NA())</f>
        <v>0.21</v>
      </c>
      <c r="F27" s="158" t="e">
        <f>IF(ROUND(VALUE(SUBSTITUTE(連結実質赤字比率に係る赤字・黒字の構成分析!H$43,"▲", "-")), 2) &lt; 0, ABS(ROUND(VALUE(SUBSTITUTE(連結実質赤字比率に係る赤字・黒字の構成分析!H$43,"▲", "-")), 2)), NA())</f>
        <v>#N/A</v>
      </c>
      <c r="G27" s="158">
        <f>IF(ROUND(VALUE(SUBSTITUTE(連結実質赤字比率に係る赤字・黒字の構成分析!H$43,"▲", "-")), 2) &gt;= 0, ABS(ROUND(VALUE(SUBSTITUTE(連結実質赤字比率に係る赤字・黒字の構成分析!H$43,"▲", "-")), 2)), NA())</f>
        <v>0.33</v>
      </c>
      <c r="H27" s="158" t="e">
        <f>IF(ROUND(VALUE(SUBSTITUTE(連結実質赤字比率に係る赤字・黒字の構成分析!I$43,"▲", "-")), 2) &lt; 0, ABS(ROUND(VALUE(SUBSTITUTE(連結実質赤字比率に係る赤字・黒字の構成分析!I$43,"▲", "-")), 2)), NA())</f>
        <v>#N/A</v>
      </c>
      <c r="I27" s="158">
        <f>IF(ROUND(VALUE(SUBSTITUTE(連結実質赤字比率に係る赤字・黒字の構成分析!I$43,"▲", "-")), 2) &gt;= 0, ABS(ROUND(VALUE(SUBSTITUTE(連結実質赤字比率に係る赤字・黒字の構成分析!I$43,"▲", "-")), 2)), NA())</f>
        <v>0.03</v>
      </c>
      <c r="J27" s="158" t="e">
        <f>IF(ROUND(VALUE(SUBSTITUTE(連結実質赤字比率に係る赤字・黒字の構成分析!J$43,"▲", "-")), 2) &lt; 0, ABS(ROUND(VALUE(SUBSTITUTE(連結実質赤字比率に係る赤字・黒字の構成分析!J$43,"▲", "-")), 2)), NA())</f>
        <v>#N/A</v>
      </c>
      <c r="K27" s="158">
        <f>IF(ROUND(VALUE(SUBSTITUTE(連結実質赤字比率に係る赤字・黒字の構成分析!J$43,"▲", "-")), 2) &gt;= 0, ABS(ROUND(VALUE(SUBSTITUTE(連結実質赤字比率に係る赤字・黒字の構成分析!J$43,"▲", "-")), 2)), NA())</f>
        <v>0.05</v>
      </c>
    </row>
    <row r="28" spans="1:11" x14ac:dyDescent="0.15">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15">
      <c r="A29" s="158" t="str">
        <f>IF(連結実質赤字比率に係る赤字・黒字の構成分析!C$41="",NA(),連結実質赤字比率に係る赤字・黒字の構成分析!C$41)</f>
        <v>地方卸売市場事業費会計</v>
      </c>
      <c r="B29" s="158" t="e">
        <f>IF(ROUND(VALUE(SUBSTITUTE(連結実質赤字比率に係る赤字・黒字の構成分析!F$41,"▲", "-")), 2) &lt; 0, ABS(ROUND(VALUE(SUBSTITUTE(連結実質赤字比率に係る赤字・黒字の構成分析!F$41,"▲", "-")), 2)), NA())</f>
        <v>#N/A</v>
      </c>
      <c r="C29" s="158">
        <f>IF(ROUND(VALUE(SUBSTITUTE(連結実質赤字比率に係る赤字・黒字の構成分析!F$41,"▲", "-")), 2) &gt;= 0, ABS(ROUND(VALUE(SUBSTITUTE(連結実質赤字比率に係る赤字・黒字の構成分析!F$41,"▲", "-")), 2)), NA())</f>
        <v>0.11</v>
      </c>
      <c r="D29" s="158" t="e">
        <f>IF(ROUND(VALUE(SUBSTITUTE(連結実質赤字比率に係る赤字・黒字の構成分析!G$41,"▲", "-")), 2) &lt; 0, ABS(ROUND(VALUE(SUBSTITUTE(連結実質赤字比率に係る赤字・黒字の構成分析!G$41,"▲", "-")), 2)), NA())</f>
        <v>#N/A</v>
      </c>
      <c r="E29" s="158">
        <f>IF(ROUND(VALUE(SUBSTITUTE(連結実質赤字比率に係る赤字・黒字の構成分析!G$41,"▲", "-")), 2) &gt;= 0, ABS(ROUND(VALUE(SUBSTITUTE(連結実質赤字比率に係る赤字・黒字の構成分析!G$41,"▲", "-")), 2)), NA())</f>
        <v>0.11</v>
      </c>
      <c r="F29" s="158" t="e">
        <f>IF(ROUND(VALUE(SUBSTITUTE(連結実質赤字比率に係る赤字・黒字の構成分析!H$41,"▲", "-")), 2) &lt; 0, ABS(ROUND(VALUE(SUBSTITUTE(連結実質赤字比率に係る赤字・黒字の構成分析!H$41,"▲", "-")), 2)), NA())</f>
        <v>#N/A</v>
      </c>
      <c r="G29" s="158">
        <f>IF(ROUND(VALUE(SUBSTITUTE(連結実質赤字比率に係る赤字・黒字の構成分析!H$41,"▲", "-")), 2) &gt;= 0, ABS(ROUND(VALUE(SUBSTITUTE(連結実質赤字比率に係る赤字・黒字の構成分析!H$41,"▲", "-")), 2)), NA())</f>
        <v>0.12</v>
      </c>
      <c r="H29" s="158" t="e">
        <f>IF(ROUND(VALUE(SUBSTITUTE(連結実質赤字比率に係る赤字・黒字の構成分析!I$41,"▲", "-")), 2) &lt; 0, ABS(ROUND(VALUE(SUBSTITUTE(連結実質赤字比率に係る赤字・黒字の構成分析!I$41,"▲", "-")), 2)), NA())</f>
        <v>#N/A</v>
      </c>
      <c r="I29" s="158">
        <f>IF(ROUND(VALUE(SUBSTITUTE(連結実質赤字比率に係る赤字・黒字の構成分析!I$41,"▲", "-")), 2) &gt;= 0, ABS(ROUND(VALUE(SUBSTITUTE(連結実質赤字比率に係る赤字・黒字の構成分析!I$41,"▲", "-")), 2)), NA())</f>
        <v>0.1</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0.11</v>
      </c>
    </row>
    <row r="30" spans="1:11" x14ac:dyDescent="0.15">
      <c r="A30" s="158" t="str">
        <f>IF(連結実質赤字比率に係る赤字・黒字の構成分析!C$40="",NA(),連結実質赤字比率に係る赤字・黒字の構成分析!C$40)</f>
        <v>後期高齢者医療事業費会計</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0.09</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0.06</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0.21</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0.19</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0.16</v>
      </c>
    </row>
    <row r="31" spans="1:11" x14ac:dyDescent="0.15">
      <c r="A31" s="158" t="str">
        <f>IF(連結実質赤字比率に係る赤字・黒字の構成分析!C$39="",NA(),連結実質赤字比率に係る赤字・黒字の構成分析!C$39)</f>
        <v>介護保険事業費会計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0.85</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0.97</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0.49</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0.51</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0.54</v>
      </c>
    </row>
    <row r="32" spans="1:11" x14ac:dyDescent="0.15">
      <c r="A32" s="158" t="str">
        <f>IF(連結実質赤字比率に係る赤字・黒字の構成分析!C$38="",NA(),連結実質赤字比率に係る赤字・黒字の構成分析!C$38)</f>
        <v>一般会計</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0.44</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2.65</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2.2000000000000002</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2.15</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2.56</v>
      </c>
    </row>
    <row r="33" spans="1:16" x14ac:dyDescent="0.15">
      <c r="A33" s="158" t="str">
        <f>IF(連結実質赤字比率に係る赤字・黒字の構成分析!C$37="",NA(),連結実質赤字比率に係る赤字・黒字の構成分析!C$37)</f>
        <v>水道事業会計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8.33</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8.0299999999999994</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8.61</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8.5500000000000007</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8.02</v>
      </c>
    </row>
    <row r="34" spans="1:16" x14ac:dyDescent="0.15">
      <c r="A34" s="158" t="str">
        <f>IF(連結実質赤字比率に係る赤字・黒字の構成分析!C$36="",NA(),連結実質赤字比率に係る赤字・黒字の構成分析!C$36)</f>
        <v>工業用水道事業会計</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7.23</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7.5</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8.01</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8.0500000000000007</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8.2100000000000009</v>
      </c>
    </row>
    <row r="35" spans="1:16" x14ac:dyDescent="0.15">
      <c r="A35" s="158" t="str">
        <f>IF(連結実質赤字比率に係る赤字・黒字の構成分析!C$35="",NA(),連結実質赤字比率に係る赤字・黒字の構成分析!C$35)</f>
        <v>モーターボート競走事業会計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9.19</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8.69</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10.78</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10.51</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10</v>
      </c>
    </row>
    <row r="36" spans="1:16" x14ac:dyDescent="0.15">
      <c r="A36" s="158" t="str">
        <f>IF(連結実質赤字比率に係る赤字・黒字の構成分析!C$34="",NA(),連結実質赤字比率に係る赤字・黒字の構成分析!C$34)</f>
        <v>下水道事業会計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12.64</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13.56</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16.600000000000001</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17.7</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18.13</v>
      </c>
    </row>
    <row r="39" spans="1:16" x14ac:dyDescent="0.15">
      <c r="A39" s="127" t="s">
        <v>58</v>
      </c>
    </row>
    <row r="40" spans="1:16" x14ac:dyDescent="0.15">
      <c r="A40" s="159"/>
      <c r="B40" s="159" t="str">
        <f>'実質公債費比率（分子）の構造'!K$44</f>
        <v>R02</v>
      </c>
      <c r="C40" s="159"/>
      <c r="D40" s="159"/>
      <c r="E40" s="159" t="str">
        <f>'実質公債費比率（分子）の構造'!L$44</f>
        <v>R03</v>
      </c>
      <c r="F40" s="159"/>
      <c r="G40" s="159"/>
      <c r="H40" s="159" t="str">
        <f>'実質公債費比率（分子）の構造'!M$44</f>
        <v>R04</v>
      </c>
      <c r="I40" s="159"/>
      <c r="J40" s="159"/>
      <c r="K40" s="159" t="str">
        <f>'実質公債費比率（分子）の構造'!N$44</f>
        <v>R05</v>
      </c>
      <c r="L40" s="159"/>
      <c r="M40" s="159"/>
      <c r="N40" s="159" t="str">
        <f>'実質公債費比率（分子）の構造'!O$44</f>
        <v>R06</v>
      </c>
      <c r="O40" s="159"/>
      <c r="P40" s="159"/>
    </row>
    <row r="41" spans="1:16" x14ac:dyDescent="0.15">
      <c r="A41" s="159"/>
      <c r="B41" s="159" t="s">
        <v>59</v>
      </c>
      <c r="C41" s="159"/>
      <c r="D41" s="159" t="s">
        <v>60</v>
      </c>
      <c r="E41" s="159" t="s">
        <v>59</v>
      </c>
      <c r="F41" s="159"/>
      <c r="G41" s="159" t="s">
        <v>60</v>
      </c>
      <c r="H41" s="159" t="s">
        <v>59</v>
      </c>
      <c r="I41" s="159"/>
      <c r="J41" s="159" t="s">
        <v>60</v>
      </c>
      <c r="K41" s="159" t="s">
        <v>59</v>
      </c>
      <c r="L41" s="159"/>
      <c r="M41" s="159" t="s">
        <v>60</v>
      </c>
      <c r="N41" s="159" t="s">
        <v>59</v>
      </c>
      <c r="O41" s="159"/>
      <c r="P41" s="159" t="s">
        <v>60</v>
      </c>
    </row>
    <row r="42" spans="1:16" x14ac:dyDescent="0.15">
      <c r="A42" s="159" t="s">
        <v>61</v>
      </c>
      <c r="B42" s="159"/>
      <c r="C42" s="159"/>
      <c r="D42" s="159">
        <f>'実質公債費比率（分子）の構造'!K$52</f>
        <v>17219</v>
      </c>
      <c r="E42" s="159"/>
      <c r="F42" s="159"/>
      <c r="G42" s="159">
        <f>'実質公債費比率（分子）の構造'!L$52</f>
        <v>17719</v>
      </c>
      <c r="H42" s="159"/>
      <c r="I42" s="159"/>
      <c r="J42" s="159">
        <f>'実質公債費比率（分子）の構造'!M$52</f>
        <v>17581</v>
      </c>
      <c r="K42" s="159"/>
      <c r="L42" s="159"/>
      <c r="M42" s="159">
        <f>'実質公債費比率（分子）の構造'!N$52</f>
        <v>16593</v>
      </c>
      <c r="N42" s="159"/>
      <c r="O42" s="159"/>
      <c r="P42" s="159">
        <f>'実質公債費比率（分子）の構造'!O$52</f>
        <v>16331</v>
      </c>
    </row>
    <row r="43" spans="1:16" x14ac:dyDescent="0.15">
      <c r="A43" s="159" t="s">
        <v>16</v>
      </c>
      <c r="B43" s="159">
        <f>'実質公債費比率（分子）の構造'!K$51</f>
        <v>0</v>
      </c>
      <c r="C43" s="159"/>
      <c r="D43" s="159"/>
      <c r="E43" s="159">
        <f>'実質公債費比率（分子）の構造'!L$51</f>
        <v>0</v>
      </c>
      <c r="F43" s="159"/>
      <c r="G43" s="159"/>
      <c r="H43" s="159">
        <f>'実質公債費比率（分子）の構造'!M$51</f>
        <v>0</v>
      </c>
      <c r="I43" s="159"/>
      <c r="J43" s="159"/>
      <c r="K43" s="159">
        <f>'実質公債費比率（分子）の構造'!N$51</f>
        <v>0</v>
      </c>
      <c r="L43" s="159"/>
      <c r="M43" s="159"/>
      <c r="N43" s="159" t="str">
        <f>'実質公債費比率（分子）の構造'!O$51</f>
        <v>-</v>
      </c>
      <c r="O43" s="159"/>
      <c r="P43" s="159"/>
    </row>
    <row r="44" spans="1:16" x14ac:dyDescent="0.15">
      <c r="A44" s="159" t="s">
        <v>62</v>
      </c>
      <c r="B44" s="159">
        <f>'実質公債費比率（分子）の構造'!K$50</f>
        <v>230</v>
      </c>
      <c r="C44" s="159"/>
      <c r="D44" s="159"/>
      <c r="E44" s="159">
        <f>'実質公債費比率（分子）の構造'!L$50</f>
        <v>230</v>
      </c>
      <c r="F44" s="159"/>
      <c r="G44" s="159"/>
      <c r="H44" s="159">
        <f>'実質公債費比率（分子）の構造'!M$50</f>
        <v>230</v>
      </c>
      <c r="I44" s="159"/>
      <c r="J44" s="159"/>
      <c r="K44" s="159">
        <f>'実質公債費比率（分子）の構造'!N$50</f>
        <v>209</v>
      </c>
      <c r="L44" s="159"/>
      <c r="M44" s="159"/>
      <c r="N44" s="159">
        <f>'実質公債費比率（分子）の構造'!O$50</f>
        <v>174</v>
      </c>
      <c r="O44" s="159"/>
      <c r="P44" s="159"/>
    </row>
    <row r="45" spans="1:16" x14ac:dyDescent="0.15">
      <c r="A45" s="159" t="s">
        <v>63</v>
      </c>
      <c r="B45" s="159">
        <f>'実質公債費比率（分子）の構造'!K$49</f>
        <v>19</v>
      </c>
      <c r="C45" s="159"/>
      <c r="D45" s="159"/>
      <c r="E45" s="159">
        <f>'実質公債費比率（分子）の構造'!L$49</f>
        <v>8</v>
      </c>
      <c r="F45" s="159"/>
      <c r="G45" s="159"/>
      <c r="H45" s="159">
        <f>'実質公債費比率（分子）の構造'!M$49</f>
        <v>12</v>
      </c>
      <c r="I45" s="159"/>
      <c r="J45" s="159"/>
      <c r="K45" s="159">
        <f>'実質公債費比率（分子）の構造'!N$49</f>
        <v>1</v>
      </c>
      <c r="L45" s="159"/>
      <c r="M45" s="159"/>
      <c r="N45" s="159">
        <f>'実質公債費比率（分子）の構造'!O$49</f>
        <v>1</v>
      </c>
      <c r="O45" s="159"/>
      <c r="P45" s="159"/>
    </row>
    <row r="46" spans="1:16" x14ac:dyDescent="0.15">
      <c r="A46" s="159" t="s">
        <v>64</v>
      </c>
      <c r="B46" s="159">
        <f>'実質公債費比率（分子）の構造'!K$48</f>
        <v>2850</v>
      </c>
      <c r="C46" s="159"/>
      <c r="D46" s="159"/>
      <c r="E46" s="159">
        <f>'実質公債費比率（分子）の構造'!L$48</f>
        <v>2661</v>
      </c>
      <c r="F46" s="159"/>
      <c r="G46" s="159"/>
      <c r="H46" s="159">
        <f>'実質公債費比率（分子）の構造'!M$48</f>
        <v>2622</v>
      </c>
      <c r="I46" s="159"/>
      <c r="J46" s="159"/>
      <c r="K46" s="159">
        <f>'実質公債費比率（分子）の構造'!N$48</f>
        <v>2191</v>
      </c>
      <c r="L46" s="159"/>
      <c r="M46" s="159"/>
      <c r="N46" s="159">
        <f>'実質公債費比率（分子）の構造'!O$48</f>
        <v>2029</v>
      </c>
      <c r="O46" s="159"/>
      <c r="P46" s="159"/>
    </row>
    <row r="47" spans="1:16" x14ac:dyDescent="0.15">
      <c r="A47" s="159" t="s">
        <v>12</v>
      </c>
      <c r="B47" s="159">
        <f>'実質公債費比率（分子）の構造'!K$47</f>
        <v>7</v>
      </c>
      <c r="C47" s="159"/>
      <c r="D47" s="159"/>
      <c r="E47" s="159">
        <f>'実質公債費比率（分子）の構造'!L$47</f>
        <v>3</v>
      </c>
      <c r="F47" s="159"/>
      <c r="G47" s="159"/>
      <c r="H47" s="159" t="str">
        <f>'実質公債費比率（分子）の構造'!M$47</f>
        <v>-</v>
      </c>
      <c r="I47" s="159"/>
      <c r="J47" s="159"/>
      <c r="K47" s="159" t="str">
        <f>'実質公債費比率（分子）の構造'!N$47</f>
        <v>-</v>
      </c>
      <c r="L47" s="159"/>
      <c r="M47" s="159"/>
      <c r="N47" s="159">
        <f>'実質公債費比率（分子）の構造'!O$47</f>
        <v>2</v>
      </c>
      <c r="O47" s="159"/>
      <c r="P47" s="159"/>
    </row>
    <row r="48" spans="1:16" x14ac:dyDescent="0.15">
      <c r="A48" s="159" t="s">
        <v>65</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15">
      <c r="A49" s="159" t="s">
        <v>66</v>
      </c>
      <c r="B49" s="159">
        <f>'実質公債費比率（分子）の構造'!K$45</f>
        <v>23016</v>
      </c>
      <c r="C49" s="159"/>
      <c r="D49" s="159"/>
      <c r="E49" s="159">
        <f>'実質公債費比率（分子）の構造'!L$45</f>
        <v>22125</v>
      </c>
      <c r="F49" s="159"/>
      <c r="G49" s="159"/>
      <c r="H49" s="159">
        <f>'実質公債費比率（分子）の構造'!M$45</f>
        <v>22380</v>
      </c>
      <c r="I49" s="159"/>
      <c r="J49" s="159"/>
      <c r="K49" s="159">
        <f>'実質公債費比率（分子）の構造'!N$45</f>
        <v>22474</v>
      </c>
      <c r="L49" s="159"/>
      <c r="M49" s="159"/>
      <c r="N49" s="159">
        <f>'実質公債費比率（分子）の構造'!O$45</f>
        <v>21441</v>
      </c>
      <c r="O49" s="159"/>
      <c r="P49" s="159"/>
    </row>
    <row r="50" spans="1:16" x14ac:dyDescent="0.15">
      <c r="A50" s="159" t="s">
        <v>67</v>
      </c>
      <c r="B50" s="159" t="e">
        <f>NA()</f>
        <v>#N/A</v>
      </c>
      <c r="C50" s="159">
        <f>IF(ISNUMBER('実質公債費比率（分子）の構造'!K$53),'実質公債費比率（分子）の構造'!K$53,NA())</f>
        <v>8903</v>
      </c>
      <c r="D50" s="159" t="e">
        <f>NA()</f>
        <v>#N/A</v>
      </c>
      <c r="E50" s="159" t="e">
        <f>NA()</f>
        <v>#N/A</v>
      </c>
      <c r="F50" s="159">
        <f>IF(ISNUMBER('実質公債費比率（分子）の構造'!L$53),'実質公債費比率（分子）の構造'!L$53,NA())</f>
        <v>7308</v>
      </c>
      <c r="G50" s="159" t="e">
        <f>NA()</f>
        <v>#N/A</v>
      </c>
      <c r="H50" s="159" t="e">
        <f>NA()</f>
        <v>#N/A</v>
      </c>
      <c r="I50" s="159">
        <f>IF(ISNUMBER('実質公債費比率（分子）の構造'!M$53),'実質公債費比率（分子）の構造'!M$53,NA())</f>
        <v>7663</v>
      </c>
      <c r="J50" s="159" t="e">
        <f>NA()</f>
        <v>#N/A</v>
      </c>
      <c r="K50" s="159" t="e">
        <f>NA()</f>
        <v>#N/A</v>
      </c>
      <c r="L50" s="159">
        <f>IF(ISNUMBER('実質公債費比率（分子）の構造'!N$53),'実質公債費比率（分子）の構造'!N$53,NA())</f>
        <v>8282</v>
      </c>
      <c r="M50" s="159" t="e">
        <f>NA()</f>
        <v>#N/A</v>
      </c>
      <c r="N50" s="159" t="e">
        <f>NA()</f>
        <v>#N/A</v>
      </c>
      <c r="O50" s="159">
        <f>IF(ISNUMBER('実質公債費比率（分子）の構造'!O$53),'実質公債費比率（分子）の構造'!O$53,NA())</f>
        <v>7316</v>
      </c>
      <c r="P50" s="159" t="e">
        <f>NA()</f>
        <v>#N/A</v>
      </c>
    </row>
    <row r="53" spans="1:16" x14ac:dyDescent="0.15">
      <c r="A53" s="127" t="s">
        <v>68</v>
      </c>
    </row>
    <row r="54" spans="1:16" x14ac:dyDescent="0.15">
      <c r="A54" s="158"/>
      <c r="B54" s="158" t="str">
        <f>'将来負担比率（分子）の構造'!I$40</f>
        <v>R02</v>
      </c>
      <c r="C54" s="158"/>
      <c r="D54" s="158"/>
      <c r="E54" s="158" t="str">
        <f>'将来負担比率（分子）の構造'!J$40</f>
        <v>R03</v>
      </c>
      <c r="F54" s="158"/>
      <c r="G54" s="158"/>
      <c r="H54" s="158" t="str">
        <f>'将来負担比率（分子）の構造'!K$40</f>
        <v>R04</v>
      </c>
      <c r="I54" s="158"/>
      <c r="J54" s="158"/>
      <c r="K54" s="158" t="str">
        <f>'将来負担比率（分子）の構造'!L$40</f>
        <v>R05</v>
      </c>
      <c r="L54" s="158"/>
      <c r="M54" s="158"/>
      <c r="N54" s="158" t="str">
        <f>'将来負担比率（分子）の構造'!M$40</f>
        <v>R06</v>
      </c>
      <c r="O54" s="158"/>
      <c r="P54" s="158"/>
    </row>
    <row r="55" spans="1:16" x14ac:dyDescent="0.15">
      <c r="A55" s="158"/>
      <c r="B55" s="158" t="s">
        <v>69</v>
      </c>
      <c r="C55" s="158"/>
      <c r="D55" s="158" t="s">
        <v>70</v>
      </c>
      <c r="E55" s="158" t="s">
        <v>69</v>
      </c>
      <c r="F55" s="158"/>
      <c r="G55" s="158" t="s">
        <v>70</v>
      </c>
      <c r="H55" s="158" t="s">
        <v>69</v>
      </c>
      <c r="I55" s="158"/>
      <c r="J55" s="158" t="s">
        <v>70</v>
      </c>
      <c r="K55" s="158" t="s">
        <v>69</v>
      </c>
      <c r="L55" s="158"/>
      <c r="M55" s="158" t="s">
        <v>70</v>
      </c>
      <c r="N55" s="158" t="s">
        <v>69</v>
      </c>
      <c r="O55" s="158"/>
      <c r="P55" s="158" t="s">
        <v>70</v>
      </c>
    </row>
    <row r="56" spans="1:16" x14ac:dyDescent="0.15">
      <c r="A56" s="158" t="s">
        <v>43</v>
      </c>
      <c r="B56" s="158"/>
      <c r="C56" s="158"/>
      <c r="D56" s="158">
        <f>'将来負担比率（分子）の構造'!I$52</f>
        <v>143261</v>
      </c>
      <c r="E56" s="158"/>
      <c r="F56" s="158"/>
      <c r="G56" s="158">
        <f>'将来負担比率（分子）の構造'!J$52</f>
        <v>142403</v>
      </c>
      <c r="H56" s="158"/>
      <c r="I56" s="158"/>
      <c r="J56" s="158">
        <f>'将来負担比率（分子）の構造'!K$52</f>
        <v>139041</v>
      </c>
      <c r="K56" s="158"/>
      <c r="L56" s="158"/>
      <c r="M56" s="158">
        <f>'将来負担比率（分子）の構造'!L$52</f>
        <v>134739</v>
      </c>
      <c r="N56" s="158"/>
      <c r="O56" s="158"/>
      <c r="P56" s="158">
        <f>'将来負担比率（分子）の構造'!M$52</f>
        <v>127659</v>
      </c>
    </row>
    <row r="57" spans="1:16" x14ac:dyDescent="0.15">
      <c r="A57" s="158" t="s">
        <v>42</v>
      </c>
      <c r="B57" s="158"/>
      <c r="C57" s="158"/>
      <c r="D57" s="158">
        <f>'将来負担比率（分子）の構造'!I$51</f>
        <v>43975</v>
      </c>
      <c r="E57" s="158"/>
      <c r="F57" s="158"/>
      <c r="G57" s="158">
        <f>'将来負担比率（分子）の構造'!J$51</f>
        <v>39712</v>
      </c>
      <c r="H57" s="158"/>
      <c r="I57" s="158"/>
      <c r="J57" s="158">
        <f>'将来負担比率（分子）の構造'!K$51</f>
        <v>35157</v>
      </c>
      <c r="K57" s="158"/>
      <c r="L57" s="158"/>
      <c r="M57" s="158">
        <f>'将来負担比率（分子）の構造'!L$51</f>
        <v>31349</v>
      </c>
      <c r="N57" s="158"/>
      <c r="O57" s="158"/>
      <c r="P57" s="158">
        <f>'将来負担比率（分子）の構造'!M$51</f>
        <v>29713</v>
      </c>
    </row>
    <row r="58" spans="1:16" x14ac:dyDescent="0.15">
      <c r="A58" s="158" t="s">
        <v>41</v>
      </c>
      <c r="B58" s="158"/>
      <c r="C58" s="158"/>
      <c r="D58" s="158">
        <f>'将来負担比率（分子）の構造'!I$50</f>
        <v>39408</v>
      </c>
      <c r="E58" s="158"/>
      <c r="F58" s="158"/>
      <c r="G58" s="158">
        <f>'将来負担比率（分子）の構造'!J$50</f>
        <v>41909</v>
      </c>
      <c r="H58" s="158"/>
      <c r="I58" s="158"/>
      <c r="J58" s="158">
        <f>'将来負担比率（分子）の構造'!K$50</f>
        <v>48922</v>
      </c>
      <c r="K58" s="158"/>
      <c r="L58" s="158"/>
      <c r="M58" s="158">
        <f>'将来負担比率（分子）の構造'!L$50</f>
        <v>55745</v>
      </c>
      <c r="N58" s="158"/>
      <c r="O58" s="158"/>
      <c r="P58" s="158">
        <f>'将来負担比率（分子）の構造'!M$50</f>
        <v>59709</v>
      </c>
    </row>
    <row r="59" spans="1:16" x14ac:dyDescent="0.15">
      <c r="A59" s="158" t="s">
        <v>39</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15">
      <c r="A60" s="158" t="s">
        <v>38</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15">
      <c r="A61" s="158" t="s">
        <v>36</v>
      </c>
      <c r="B61" s="158">
        <f>'将来負担比率（分子）の構造'!I$46</f>
        <v>195</v>
      </c>
      <c r="C61" s="158"/>
      <c r="D61" s="158"/>
      <c r="E61" s="158">
        <f>'将来負担比率（分子）の構造'!J$46</f>
        <v>182</v>
      </c>
      <c r="F61" s="158"/>
      <c r="G61" s="158"/>
      <c r="H61" s="158">
        <f>'将来負担比率（分子）の構造'!K$46</f>
        <v>171</v>
      </c>
      <c r="I61" s="158"/>
      <c r="J61" s="158"/>
      <c r="K61" s="158">
        <f>'将来負担比率（分子）の構造'!L$46</f>
        <v>160</v>
      </c>
      <c r="L61" s="158"/>
      <c r="M61" s="158"/>
      <c r="N61" s="158">
        <f>'将来負担比率（分子）の構造'!M$46</f>
        <v>327</v>
      </c>
      <c r="O61" s="158"/>
      <c r="P61" s="158"/>
    </row>
    <row r="62" spans="1:16" x14ac:dyDescent="0.15">
      <c r="A62" s="158" t="s">
        <v>35</v>
      </c>
      <c r="B62" s="158">
        <f>'将来負担比率（分子）の構造'!I$45</f>
        <v>19100</v>
      </c>
      <c r="C62" s="158"/>
      <c r="D62" s="158"/>
      <c r="E62" s="158">
        <f>'将来負担比率（分子）の構造'!J$45</f>
        <v>18784</v>
      </c>
      <c r="F62" s="158"/>
      <c r="G62" s="158"/>
      <c r="H62" s="158">
        <f>'将来負担比率（分子）の構造'!K$45</f>
        <v>18725</v>
      </c>
      <c r="I62" s="158"/>
      <c r="J62" s="158"/>
      <c r="K62" s="158">
        <f>'将来負担比率（分子）の構造'!L$45</f>
        <v>19285</v>
      </c>
      <c r="L62" s="158"/>
      <c r="M62" s="158"/>
      <c r="N62" s="158">
        <f>'将来負担比率（分子）の構造'!M$45</f>
        <v>18999</v>
      </c>
      <c r="O62" s="158"/>
      <c r="P62" s="158"/>
    </row>
    <row r="63" spans="1:16" x14ac:dyDescent="0.15">
      <c r="A63" s="158" t="s">
        <v>34</v>
      </c>
      <c r="B63" s="158">
        <f>'将来負担比率（分子）の構造'!I$44</f>
        <v>30</v>
      </c>
      <c r="C63" s="158"/>
      <c r="D63" s="158"/>
      <c r="E63" s="158">
        <f>'将来負担比率（分子）の構造'!J$44</f>
        <v>23</v>
      </c>
      <c r="F63" s="158"/>
      <c r="G63" s="158"/>
      <c r="H63" s="158">
        <f>'将来負担比率（分子）の構造'!K$44</f>
        <v>11</v>
      </c>
      <c r="I63" s="158"/>
      <c r="J63" s="158"/>
      <c r="K63" s="158">
        <f>'将来負担比率（分子）の構造'!L$44</f>
        <v>10</v>
      </c>
      <c r="L63" s="158"/>
      <c r="M63" s="158"/>
      <c r="N63" s="158">
        <f>'将来負担比率（分子）の構造'!M$44</f>
        <v>9</v>
      </c>
      <c r="O63" s="158"/>
      <c r="P63" s="158"/>
    </row>
    <row r="64" spans="1:16" x14ac:dyDescent="0.15">
      <c r="A64" s="158" t="s">
        <v>33</v>
      </c>
      <c r="B64" s="158">
        <f>'将来負担比率（分子）の構造'!I$43</f>
        <v>27078</v>
      </c>
      <c r="C64" s="158"/>
      <c r="D64" s="158"/>
      <c r="E64" s="158">
        <f>'将来負担比率（分子）の構造'!J$43</f>
        <v>27767</v>
      </c>
      <c r="F64" s="158"/>
      <c r="G64" s="158"/>
      <c r="H64" s="158">
        <f>'将来負担比率（分子）の構造'!K$43</f>
        <v>27678</v>
      </c>
      <c r="I64" s="158"/>
      <c r="J64" s="158"/>
      <c r="K64" s="158">
        <f>'将来負担比率（分子）の構造'!L$43</f>
        <v>26875</v>
      </c>
      <c r="L64" s="158"/>
      <c r="M64" s="158"/>
      <c r="N64" s="158">
        <f>'将来負担比率（分子）の構造'!M$43</f>
        <v>25966</v>
      </c>
      <c r="O64" s="158"/>
      <c r="P64" s="158"/>
    </row>
    <row r="65" spans="1:16" x14ac:dyDescent="0.15">
      <c r="A65" s="158" t="s">
        <v>32</v>
      </c>
      <c r="B65" s="158">
        <f>'将来負担比率（分子）の構造'!I$42</f>
        <v>1827</v>
      </c>
      <c r="C65" s="158"/>
      <c r="D65" s="158"/>
      <c r="E65" s="158">
        <f>'将来負担比率（分子）の構造'!J$42</f>
        <v>1495</v>
      </c>
      <c r="F65" s="158"/>
      <c r="G65" s="158"/>
      <c r="H65" s="158">
        <f>'将来負担比率（分子）の構造'!K$42</f>
        <v>1179</v>
      </c>
      <c r="I65" s="158"/>
      <c r="J65" s="158"/>
      <c r="K65" s="158">
        <f>'将来負担比率（分子）の構造'!L$42</f>
        <v>885</v>
      </c>
      <c r="L65" s="158"/>
      <c r="M65" s="158"/>
      <c r="N65" s="158">
        <f>'将来負担比率（分子）の構造'!M$42</f>
        <v>628</v>
      </c>
      <c r="O65" s="158"/>
      <c r="P65" s="158"/>
    </row>
    <row r="66" spans="1:16" x14ac:dyDescent="0.15">
      <c r="A66" s="158" t="s">
        <v>31</v>
      </c>
      <c r="B66" s="158">
        <f>'将来負担比率（分子）の構造'!I$41</f>
        <v>224923</v>
      </c>
      <c r="C66" s="158"/>
      <c r="D66" s="158"/>
      <c r="E66" s="158">
        <f>'将来負担比率（分子）の構造'!J$41</f>
        <v>210604</v>
      </c>
      <c r="F66" s="158"/>
      <c r="G66" s="158"/>
      <c r="H66" s="158">
        <f>'将来負担比率（分子）の構造'!K$41</f>
        <v>193639</v>
      </c>
      <c r="I66" s="158"/>
      <c r="J66" s="158"/>
      <c r="K66" s="158">
        <f>'将来負担比率（分子）の構造'!L$41</f>
        <v>177388</v>
      </c>
      <c r="L66" s="158"/>
      <c r="M66" s="158"/>
      <c r="N66" s="158">
        <f>'将来負担比率（分子）の構造'!M$41</f>
        <v>163478</v>
      </c>
      <c r="O66" s="158"/>
      <c r="P66" s="158"/>
    </row>
    <row r="67" spans="1:16" x14ac:dyDescent="0.15">
      <c r="A67" s="158" t="s">
        <v>71</v>
      </c>
      <c r="B67" s="158" t="e">
        <f>NA()</f>
        <v>#N/A</v>
      </c>
      <c r="C67" s="158">
        <f>IF(ISNUMBER('将来負担比率（分子）の構造'!I$53), IF('将来負担比率（分子）の構造'!I$53 &lt; 0, 0, '将来負担比率（分子）の構造'!I$53), NA())</f>
        <v>46510</v>
      </c>
      <c r="D67" s="158" t="e">
        <f>NA()</f>
        <v>#N/A</v>
      </c>
      <c r="E67" s="158" t="e">
        <f>NA()</f>
        <v>#N/A</v>
      </c>
      <c r="F67" s="158">
        <f>IF(ISNUMBER('将来負担比率（分子）の構造'!J$53), IF('将来負担比率（分子）の構造'!J$53 &lt; 0, 0, '将来負担比率（分子）の構造'!J$53), NA())</f>
        <v>34830</v>
      </c>
      <c r="G67" s="158" t="e">
        <f>NA()</f>
        <v>#N/A</v>
      </c>
      <c r="H67" s="158" t="e">
        <f>NA()</f>
        <v>#N/A</v>
      </c>
      <c r="I67" s="158">
        <f>IF(ISNUMBER('将来負担比率（分子）の構造'!K$53), IF('将来負担比率（分子）の構造'!K$53 &lt; 0, 0, '将来負担比率（分子）の構造'!K$53), NA())</f>
        <v>18284</v>
      </c>
      <c r="J67" s="158" t="e">
        <f>NA()</f>
        <v>#N/A</v>
      </c>
      <c r="K67" s="158" t="e">
        <f>NA()</f>
        <v>#N/A</v>
      </c>
      <c r="L67" s="158">
        <f>IF(ISNUMBER('将来負担比率（分子）の構造'!L$53), IF('将来負担比率（分子）の構造'!L$53 &lt; 0, 0, '将来負担比率（分子）の構造'!L$53), NA())</f>
        <v>2770</v>
      </c>
      <c r="M67" s="158" t="e">
        <f>NA()</f>
        <v>#N/A</v>
      </c>
      <c r="N67" s="158" t="e">
        <f>NA()</f>
        <v>#N/A</v>
      </c>
      <c r="O67" s="158">
        <f>IF(ISNUMBER('将来負担比率（分子）の構造'!M$53), IF('将来負担比率（分子）の構造'!M$53 &lt; 0, 0, '将来負担比率（分子）の構造'!M$53), NA())</f>
        <v>0</v>
      </c>
      <c r="P67" s="158" t="e">
        <f>NA()</f>
        <v>#N/A</v>
      </c>
    </row>
    <row r="70" spans="1:16" x14ac:dyDescent="0.15">
      <c r="A70" s="160" t="s">
        <v>72</v>
      </c>
      <c r="B70" s="160"/>
      <c r="C70" s="160"/>
      <c r="D70" s="160"/>
      <c r="E70" s="160"/>
      <c r="F70" s="160"/>
    </row>
    <row r="71" spans="1:16" x14ac:dyDescent="0.15">
      <c r="A71" s="161"/>
      <c r="B71" s="161" t="e">
        <f>#REF!</f>
        <v>#REF!</v>
      </c>
      <c r="C71" s="161" t="e">
        <f>#REF!</f>
        <v>#REF!</v>
      </c>
      <c r="D71" s="161" t="e">
        <f>#REF!</f>
        <v>#REF!</v>
      </c>
    </row>
    <row r="72" spans="1:16" x14ac:dyDescent="0.15">
      <c r="A72" s="161" t="s">
        <v>73</v>
      </c>
      <c r="B72" s="162" t="e">
        <f>#REF!</f>
        <v>#REF!</v>
      </c>
      <c r="C72" s="162" t="e">
        <f>#REF!</f>
        <v>#REF!</v>
      </c>
      <c r="D72" s="162" t="e">
        <f>#REF!</f>
        <v>#REF!</v>
      </c>
    </row>
    <row r="73" spans="1:16" x14ac:dyDescent="0.15">
      <c r="A73" s="161" t="s">
        <v>74</v>
      </c>
      <c r="B73" s="162" t="e">
        <f>#REF!</f>
        <v>#REF!</v>
      </c>
      <c r="C73" s="162" t="e">
        <f>#REF!</f>
        <v>#REF!</v>
      </c>
      <c r="D73" s="162" t="e">
        <f>#REF!</f>
        <v>#REF!</v>
      </c>
    </row>
    <row r="74" spans="1:16" x14ac:dyDescent="0.15">
      <c r="A74" s="161" t="s">
        <v>75</v>
      </c>
      <c r="B74" s="162" t="e">
        <f>#REF!</f>
        <v>#REF!</v>
      </c>
      <c r="C74" s="162" t="e">
        <f>#REF!</f>
        <v>#REF!</v>
      </c>
      <c r="D74" s="162" t="e">
        <f>#REF!</f>
        <v>#REF!</v>
      </c>
    </row>
  </sheetData>
  <sheetProtection algorithmName="SHA-512" hashValue="rKllT+W0JZKy/mr5pbOPVUSk/hrWRc/NfoqsjCHsJQJdJSjFFrKOAfApC9PQTcVfllhBS04u2q98cdS6TjB7Qw==" saltValue="6VRx1rvd6PBtxALERB+c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workbookViewId="0">
      <selection activeCell="R26" sqref="R26:Y26"/>
    </sheetView>
  </sheetViews>
  <sheetFormatPr defaultColWidth="0" defaultRowHeight="11.25" customHeight="1" zeroHeight="1" x14ac:dyDescent="0.15"/>
  <cols>
    <col min="1" max="1" width="1.625" style="197" customWidth="1"/>
    <col min="2" max="2" width="2.375" style="197" customWidth="1"/>
    <col min="3" max="16" width="2.625" style="197" customWidth="1"/>
    <col min="17" max="17" width="2.375" style="197" customWidth="1"/>
    <col min="18" max="95" width="1.625" style="197" customWidth="1"/>
    <col min="96" max="133" width="1.625" style="209" customWidth="1"/>
    <col min="134" max="143" width="1.625" style="197" customWidth="1"/>
    <col min="144" max="16384" width="0" style="197" hidden="1"/>
  </cols>
  <sheetData>
    <row r="1" spans="2:143"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717" t="s">
        <v>202</v>
      </c>
      <c r="DI1" s="718"/>
      <c r="DJ1" s="718"/>
      <c r="DK1" s="718"/>
      <c r="DL1" s="718"/>
      <c r="DM1" s="718"/>
      <c r="DN1" s="719"/>
      <c r="DO1" s="197"/>
      <c r="DP1" s="717" t="s">
        <v>203</v>
      </c>
      <c r="DQ1" s="718"/>
      <c r="DR1" s="718"/>
      <c r="DS1" s="718"/>
      <c r="DT1" s="718"/>
      <c r="DU1" s="718"/>
      <c r="DV1" s="718"/>
      <c r="DW1" s="718"/>
      <c r="DX1" s="718"/>
      <c r="DY1" s="718"/>
      <c r="DZ1" s="718"/>
      <c r="EA1" s="718"/>
      <c r="EB1" s="718"/>
      <c r="EC1" s="719"/>
      <c r="ED1" s="196"/>
      <c r="EE1" s="196"/>
      <c r="EF1" s="196"/>
      <c r="EG1" s="196"/>
      <c r="EH1" s="196"/>
      <c r="EI1" s="196"/>
      <c r="EJ1" s="196"/>
      <c r="EK1" s="196"/>
      <c r="EL1" s="196"/>
      <c r="EM1" s="196"/>
    </row>
    <row r="2" spans="2:143" ht="22.5" customHeight="1" x14ac:dyDescent="0.15">
      <c r="B2" s="198" t="s">
        <v>204</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84538405</v>
      </c>
      <c r="S5" s="677"/>
      <c r="T5" s="677"/>
      <c r="U5" s="677"/>
      <c r="V5" s="677"/>
      <c r="W5" s="677"/>
      <c r="X5" s="677"/>
      <c r="Y5" s="702"/>
      <c r="Z5" s="715">
        <v>35.200000000000003</v>
      </c>
      <c r="AA5" s="715"/>
      <c r="AB5" s="715"/>
      <c r="AC5" s="715"/>
      <c r="AD5" s="716">
        <v>76956516</v>
      </c>
      <c r="AE5" s="716"/>
      <c r="AF5" s="716"/>
      <c r="AG5" s="716"/>
      <c r="AH5" s="716"/>
      <c r="AI5" s="716"/>
      <c r="AJ5" s="716"/>
      <c r="AK5" s="716"/>
      <c r="AL5" s="703">
        <v>66.7</v>
      </c>
      <c r="AM5" s="685"/>
      <c r="AN5" s="685"/>
      <c r="AO5" s="704"/>
      <c r="AP5" s="679" t="s">
        <v>216</v>
      </c>
      <c r="AQ5" s="680"/>
      <c r="AR5" s="680"/>
      <c r="AS5" s="680"/>
      <c r="AT5" s="680"/>
      <c r="AU5" s="680"/>
      <c r="AV5" s="680"/>
      <c r="AW5" s="680"/>
      <c r="AX5" s="680"/>
      <c r="AY5" s="680"/>
      <c r="AZ5" s="680"/>
      <c r="BA5" s="680"/>
      <c r="BB5" s="680"/>
      <c r="BC5" s="680"/>
      <c r="BD5" s="680"/>
      <c r="BE5" s="680"/>
      <c r="BF5" s="681"/>
      <c r="BG5" s="621">
        <v>73360279</v>
      </c>
      <c r="BH5" s="622"/>
      <c r="BI5" s="622"/>
      <c r="BJ5" s="622"/>
      <c r="BK5" s="622"/>
      <c r="BL5" s="622"/>
      <c r="BM5" s="622"/>
      <c r="BN5" s="623"/>
      <c r="BO5" s="659">
        <v>86.8</v>
      </c>
      <c r="BP5" s="659"/>
      <c r="BQ5" s="659"/>
      <c r="BR5" s="659"/>
      <c r="BS5" s="660">
        <v>1928568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818496</v>
      </c>
      <c r="S6" s="622"/>
      <c r="T6" s="622"/>
      <c r="U6" s="622"/>
      <c r="V6" s="622"/>
      <c r="W6" s="622"/>
      <c r="X6" s="622"/>
      <c r="Y6" s="623"/>
      <c r="Z6" s="659">
        <v>0.3</v>
      </c>
      <c r="AA6" s="659"/>
      <c r="AB6" s="659"/>
      <c r="AC6" s="659"/>
      <c r="AD6" s="660">
        <v>818496</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73360279</v>
      </c>
      <c r="BH6" s="622"/>
      <c r="BI6" s="622"/>
      <c r="BJ6" s="622"/>
      <c r="BK6" s="622"/>
      <c r="BL6" s="622"/>
      <c r="BM6" s="622"/>
      <c r="BN6" s="623"/>
      <c r="BO6" s="659">
        <v>86.8</v>
      </c>
      <c r="BP6" s="659"/>
      <c r="BQ6" s="659"/>
      <c r="BR6" s="659"/>
      <c r="BS6" s="660">
        <v>1928568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786469</v>
      </c>
      <c r="CS6" s="622"/>
      <c r="CT6" s="622"/>
      <c r="CU6" s="622"/>
      <c r="CV6" s="622"/>
      <c r="CW6" s="622"/>
      <c r="CX6" s="622"/>
      <c r="CY6" s="623"/>
      <c r="CZ6" s="703">
        <v>0.3</v>
      </c>
      <c r="DA6" s="685"/>
      <c r="DB6" s="685"/>
      <c r="DC6" s="705"/>
      <c r="DD6" s="627">
        <v>3960</v>
      </c>
      <c r="DE6" s="622"/>
      <c r="DF6" s="622"/>
      <c r="DG6" s="622"/>
      <c r="DH6" s="622"/>
      <c r="DI6" s="622"/>
      <c r="DJ6" s="622"/>
      <c r="DK6" s="622"/>
      <c r="DL6" s="622"/>
      <c r="DM6" s="622"/>
      <c r="DN6" s="622"/>
      <c r="DO6" s="622"/>
      <c r="DP6" s="623"/>
      <c r="DQ6" s="627">
        <v>786370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50372</v>
      </c>
      <c r="S7" s="622"/>
      <c r="T7" s="622"/>
      <c r="U7" s="622"/>
      <c r="V7" s="622"/>
      <c r="W7" s="622"/>
      <c r="X7" s="622"/>
      <c r="Y7" s="623"/>
      <c r="Z7" s="659">
        <v>0</v>
      </c>
      <c r="AA7" s="659"/>
      <c r="AB7" s="659"/>
      <c r="AC7" s="659"/>
      <c r="AD7" s="660">
        <v>50372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32927263</v>
      </c>
      <c r="BH7" s="622"/>
      <c r="BI7" s="622"/>
      <c r="BJ7" s="622"/>
      <c r="BK7" s="622"/>
      <c r="BL7" s="622"/>
      <c r="BM7" s="622"/>
      <c r="BN7" s="623"/>
      <c r="BO7" s="659">
        <v>38.9</v>
      </c>
      <c r="BP7" s="659"/>
      <c r="BQ7" s="659"/>
      <c r="BR7" s="659"/>
      <c r="BS7" s="660">
        <v>1928568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20983744</v>
      </c>
      <c r="CS7" s="622"/>
      <c r="CT7" s="622"/>
      <c r="CU7" s="622"/>
      <c r="CV7" s="622"/>
      <c r="CW7" s="622"/>
      <c r="CX7" s="622"/>
      <c r="CY7" s="623"/>
      <c r="CZ7" s="659">
        <v>8.9</v>
      </c>
      <c r="DA7" s="659"/>
      <c r="DB7" s="659"/>
      <c r="DC7" s="659"/>
      <c r="DD7" s="627">
        <v>1660838</v>
      </c>
      <c r="DE7" s="622"/>
      <c r="DF7" s="622"/>
      <c r="DG7" s="622"/>
      <c r="DH7" s="622"/>
      <c r="DI7" s="622"/>
      <c r="DJ7" s="622"/>
      <c r="DK7" s="622"/>
      <c r="DL7" s="622"/>
      <c r="DM7" s="622"/>
      <c r="DN7" s="622"/>
      <c r="DO7" s="622"/>
      <c r="DP7" s="623"/>
      <c r="DQ7" s="627">
        <v>17421522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898371</v>
      </c>
      <c r="S8" s="622"/>
      <c r="T8" s="622"/>
      <c r="U8" s="622"/>
      <c r="V8" s="622"/>
      <c r="W8" s="622"/>
      <c r="X8" s="622"/>
      <c r="Y8" s="623"/>
      <c r="Z8" s="659">
        <v>0.4</v>
      </c>
      <c r="AA8" s="659"/>
      <c r="AB8" s="659"/>
      <c r="AC8" s="659"/>
      <c r="AD8" s="660">
        <v>898371</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699438</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124906854</v>
      </c>
      <c r="CS8" s="622"/>
      <c r="CT8" s="622"/>
      <c r="CU8" s="622"/>
      <c r="CV8" s="622"/>
      <c r="CW8" s="622"/>
      <c r="CX8" s="622"/>
      <c r="CY8" s="623"/>
      <c r="CZ8" s="659">
        <v>52.8</v>
      </c>
      <c r="DA8" s="659"/>
      <c r="DB8" s="659"/>
      <c r="DC8" s="659"/>
      <c r="DD8" s="627">
        <v>2674576</v>
      </c>
      <c r="DE8" s="622"/>
      <c r="DF8" s="622"/>
      <c r="DG8" s="622"/>
      <c r="DH8" s="622"/>
      <c r="DI8" s="622"/>
      <c r="DJ8" s="622"/>
      <c r="DK8" s="622"/>
      <c r="DL8" s="622"/>
      <c r="DM8" s="622"/>
      <c r="DN8" s="622"/>
      <c r="DO8" s="622"/>
      <c r="DP8" s="623"/>
      <c r="DQ8" s="627">
        <v>57610627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1185641</v>
      </c>
      <c r="S9" s="622"/>
      <c r="T9" s="622"/>
      <c r="U9" s="622"/>
      <c r="V9" s="622"/>
      <c r="W9" s="622"/>
      <c r="X9" s="622"/>
      <c r="Y9" s="623"/>
      <c r="Z9" s="659">
        <v>0.5</v>
      </c>
      <c r="AA9" s="659"/>
      <c r="AB9" s="659"/>
      <c r="AC9" s="659"/>
      <c r="AD9" s="660">
        <v>1185641</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24587643</v>
      </c>
      <c r="BH9" s="622"/>
      <c r="BI9" s="622"/>
      <c r="BJ9" s="622"/>
      <c r="BK9" s="622"/>
      <c r="BL9" s="622"/>
      <c r="BM9" s="622"/>
      <c r="BN9" s="623"/>
      <c r="BO9" s="659">
        <v>29.1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17824032</v>
      </c>
      <c r="CS9" s="622"/>
      <c r="CT9" s="622"/>
      <c r="CU9" s="622"/>
      <c r="CV9" s="622"/>
      <c r="CW9" s="622"/>
      <c r="CX9" s="622"/>
      <c r="CY9" s="623"/>
      <c r="CZ9" s="659">
        <v>7.5</v>
      </c>
      <c r="DA9" s="659"/>
      <c r="DB9" s="659"/>
      <c r="DC9" s="659"/>
      <c r="DD9" s="627">
        <v>4295448</v>
      </c>
      <c r="DE9" s="622"/>
      <c r="DF9" s="622"/>
      <c r="DG9" s="622"/>
      <c r="DH9" s="622"/>
      <c r="DI9" s="622"/>
      <c r="DJ9" s="622"/>
      <c r="DK9" s="622"/>
      <c r="DL9" s="622"/>
      <c r="DM9" s="622"/>
      <c r="DN9" s="622"/>
      <c r="DO9" s="622"/>
      <c r="DP9" s="623"/>
      <c r="DQ9" s="627">
        <v>9910986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1633965</v>
      </c>
      <c r="BH10" s="622"/>
      <c r="BI10" s="622"/>
      <c r="BJ10" s="622"/>
      <c r="BK10" s="622"/>
      <c r="BL10" s="622"/>
      <c r="BM10" s="622"/>
      <c r="BN10" s="623"/>
      <c r="BO10" s="659">
        <v>1.9</v>
      </c>
      <c r="BP10" s="659"/>
      <c r="BQ10" s="659"/>
      <c r="BR10" s="659"/>
      <c r="BS10" s="660">
        <v>271844</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161368</v>
      </c>
      <c r="CS10" s="622"/>
      <c r="CT10" s="622"/>
      <c r="CU10" s="622"/>
      <c r="CV10" s="622"/>
      <c r="CW10" s="622"/>
      <c r="CX10" s="622"/>
      <c r="CY10" s="623"/>
      <c r="CZ10" s="659">
        <v>0.1</v>
      </c>
      <c r="DA10" s="659"/>
      <c r="DB10" s="659"/>
      <c r="DC10" s="659"/>
      <c r="DD10" s="627">
        <v>2665</v>
      </c>
      <c r="DE10" s="622"/>
      <c r="DF10" s="622"/>
      <c r="DG10" s="622"/>
      <c r="DH10" s="622"/>
      <c r="DI10" s="622"/>
      <c r="DJ10" s="622"/>
      <c r="DK10" s="622"/>
      <c r="DL10" s="622"/>
      <c r="DM10" s="622"/>
      <c r="DN10" s="622"/>
      <c r="DO10" s="622"/>
      <c r="DP10" s="623"/>
      <c r="DQ10" s="627">
        <v>160988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11390754</v>
      </c>
      <c r="S11" s="622"/>
      <c r="T11" s="622"/>
      <c r="U11" s="622"/>
      <c r="V11" s="622"/>
      <c r="W11" s="622"/>
      <c r="X11" s="622"/>
      <c r="Y11" s="623"/>
      <c r="Z11" s="624">
        <v>4.7</v>
      </c>
      <c r="AA11" s="625"/>
      <c r="AB11" s="625"/>
      <c r="AC11" s="626"/>
      <c r="AD11" s="627">
        <v>11390754</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6006217</v>
      </c>
      <c r="BH11" s="622"/>
      <c r="BI11" s="622"/>
      <c r="BJ11" s="622"/>
      <c r="BK11" s="622"/>
      <c r="BL11" s="622"/>
      <c r="BM11" s="622"/>
      <c r="BN11" s="623"/>
      <c r="BO11" s="659">
        <v>7.1</v>
      </c>
      <c r="BP11" s="659"/>
      <c r="BQ11" s="659"/>
      <c r="BR11" s="659"/>
      <c r="BS11" s="660">
        <v>1656724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160378</v>
      </c>
      <c r="CS11" s="622"/>
      <c r="CT11" s="622"/>
      <c r="CU11" s="622"/>
      <c r="CV11" s="622"/>
      <c r="CW11" s="622"/>
      <c r="CX11" s="622"/>
      <c r="CY11" s="623"/>
      <c r="CZ11" s="659">
        <v>0.1</v>
      </c>
      <c r="DA11" s="659"/>
      <c r="DB11" s="659"/>
      <c r="DC11" s="659"/>
      <c r="DD11" s="627">
        <v>7902</v>
      </c>
      <c r="DE11" s="622"/>
      <c r="DF11" s="622"/>
      <c r="DG11" s="622"/>
      <c r="DH11" s="622"/>
      <c r="DI11" s="622"/>
      <c r="DJ11" s="622"/>
      <c r="DK11" s="622"/>
      <c r="DL11" s="622"/>
      <c r="DM11" s="622"/>
      <c r="DN11" s="622"/>
      <c r="DO11" s="622"/>
      <c r="DP11" s="623"/>
      <c r="DQ11" s="627">
        <v>140233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36309396</v>
      </c>
      <c r="BH12" s="622"/>
      <c r="BI12" s="622"/>
      <c r="BJ12" s="622"/>
      <c r="BK12" s="622"/>
      <c r="BL12" s="622"/>
      <c r="BM12" s="622"/>
      <c r="BN12" s="623"/>
      <c r="BO12" s="659">
        <v>43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4440191</v>
      </c>
      <c r="CS12" s="622"/>
      <c r="CT12" s="622"/>
      <c r="CU12" s="622"/>
      <c r="CV12" s="622"/>
      <c r="CW12" s="622"/>
      <c r="CX12" s="622"/>
      <c r="CY12" s="623"/>
      <c r="CZ12" s="659">
        <v>1.9</v>
      </c>
      <c r="DA12" s="659"/>
      <c r="DB12" s="659"/>
      <c r="DC12" s="659"/>
      <c r="DD12" s="627">
        <v>1381</v>
      </c>
      <c r="DE12" s="622"/>
      <c r="DF12" s="622"/>
      <c r="DG12" s="622"/>
      <c r="DH12" s="622"/>
      <c r="DI12" s="622"/>
      <c r="DJ12" s="622"/>
      <c r="DK12" s="622"/>
      <c r="DL12" s="622"/>
      <c r="DM12" s="622"/>
      <c r="DN12" s="622"/>
      <c r="DO12" s="622"/>
      <c r="DP12" s="623"/>
      <c r="DQ12" s="627">
        <v>1161556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36092399</v>
      </c>
      <c r="BH13" s="622"/>
      <c r="BI13" s="622"/>
      <c r="BJ13" s="622"/>
      <c r="BK13" s="622"/>
      <c r="BL13" s="622"/>
      <c r="BM13" s="622"/>
      <c r="BN13" s="623"/>
      <c r="BO13" s="659">
        <v>42.7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16591082</v>
      </c>
      <c r="CS13" s="622"/>
      <c r="CT13" s="622"/>
      <c r="CU13" s="622"/>
      <c r="CV13" s="622"/>
      <c r="CW13" s="622"/>
      <c r="CX13" s="622"/>
      <c r="CY13" s="623"/>
      <c r="CZ13" s="659">
        <v>7</v>
      </c>
      <c r="DA13" s="659"/>
      <c r="DB13" s="659"/>
      <c r="DC13" s="659"/>
      <c r="DD13" s="627">
        <v>6277270</v>
      </c>
      <c r="DE13" s="622"/>
      <c r="DF13" s="622"/>
      <c r="DG13" s="622"/>
      <c r="DH13" s="622"/>
      <c r="DI13" s="622"/>
      <c r="DJ13" s="622"/>
      <c r="DK13" s="622"/>
      <c r="DL13" s="622"/>
      <c r="DM13" s="622"/>
      <c r="DN13" s="622"/>
      <c r="DO13" s="622"/>
      <c r="DP13" s="623"/>
      <c r="DQ13" s="627">
        <v>10048798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514015</v>
      </c>
      <c r="BH14" s="622"/>
      <c r="BI14" s="622"/>
      <c r="BJ14" s="622"/>
      <c r="BK14" s="622"/>
      <c r="BL14" s="622"/>
      <c r="BM14" s="622"/>
      <c r="BN14" s="623"/>
      <c r="BO14" s="659">
        <v>0.6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5678190</v>
      </c>
      <c r="CS14" s="622"/>
      <c r="CT14" s="622"/>
      <c r="CU14" s="622"/>
      <c r="CV14" s="622"/>
      <c r="CW14" s="622"/>
      <c r="CX14" s="622"/>
      <c r="CY14" s="623"/>
      <c r="CZ14" s="659">
        <v>2.4</v>
      </c>
      <c r="DA14" s="659"/>
      <c r="DB14" s="659"/>
      <c r="DC14" s="659"/>
      <c r="DD14" s="627">
        <v>876699</v>
      </c>
      <c r="DE14" s="622"/>
      <c r="DF14" s="622"/>
      <c r="DG14" s="622"/>
      <c r="DH14" s="622"/>
      <c r="DI14" s="622"/>
      <c r="DJ14" s="622"/>
      <c r="DK14" s="622"/>
      <c r="DL14" s="622"/>
      <c r="DM14" s="622"/>
      <c r="DN14" s="622"/>
      <c r="DO14" s="622"/>
      <c r="DP14" s="623"/>
      <c r="DQ14" s="627">
        <v>4789930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178737</v>
      </c>
      <c r="S15" s="622"/>
      <c r="T15" s="622"/>
      <c r="U15" s="622"/>
      <c r="V15" s="622"/>
      <c r="W15" s="622"/>
      <c r="X15" s="622"/>
      <c r="Y15" s="623"/>
      <c r="Z15" s="659">
        <v>0.1</v>
      </c>
      <c r="AA15" s="659"/>
      <c r="AB15" s="659"/>
      <c r="AC15" s="659"/>
      <c r="AD15" s="660">
        <v>178737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3609605</v>
      </c>
      <c r="BH15" s="622"/>
      <c r="BI15" s="622"/>
      <c r="BJ15" s="622"/>
      <c r="BK15" s="622"/>
      <c r="BL15" s="622"/>
      <c r="BM15" s="622"/>
      <c r="BN15" s="623"/>
      <c r="BO15" s="659">
        <v>4.3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21982281</v>
      </c>
      <c r="CS15" s="622"/>
      <c r="CT15" s="622"/>
      <c r="CU15" s="622"/>
      <c r="CV15" s="622"/>
      <c r="CW15" s="622"/>
      <c r="CX15" s="622"/>
      <c r="CY15" s="623"/>
      <c r="CZ15" s="659">
        <v>9.3000000000000007</v>
      </c>
      <c r="DA15" s="659"/>
      <c r="DB15" s="659"/>
      <c r="DC15" s="659"/>
      <c r="DD15" s="627">
        <v>4244337</v>
      </c>
      <c r="DE15" s="622"/>
      <c r="DF15" s="622"/>
      <c r="DG15" s="622"/>
      <c r="DH15" s="622"/>
      <c r="DI15" s="622"/>
      <c r="DJ15" s="622"/>
      <c r="DK15" s="622"/>
      <c r="DL15" s="622"/>
      <c r="DM15" s="622"/>
      <c r="DN15" s="622"/>
      <c r="DO15" s="622"/>
      <c r="DP15" s="623"/>
      <c r="DQ15" s="627">
        <v>14775858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1127386</v>
      </c>
      <c r="S16" s="622"/>
      <c r="T16" s="622"/>
      <c r="U16" s="622"/>
      <c r="V16" s="622"/>
      <c r="W16" s="622"/>
      <c r="X16" s="622"/>
      <c r="Y16" s="623"/>
      <c r="Z16" s="659">
        <v>0.5</v>
      </c>
      <c r="AA16" s="659"/>
      <c r="AB16" s="659"/>
      <c r="AC16" s="659"/>
      <c r="AD16" s="660">
        <v>1127386</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2450496</v>
      </c>
      <c r="S17" s="622"/>
      <c r="T17" s="622"/>
      <c r="U17" s="622"/>
      <c r="V17" s="622"/>
      <c r="W17" s="622"/>
      <c r="X17" s="622"/>
      <c r="Y17" s="623"/>
      <c r="Z17" s="659">
        <v>1</v>
      </c>
      <c r="AA17" s="659"/>
      <c r="AB17" s="659"/>
      <c r="AC17" s="659"/>
      <c r="AD17" s="660">
        <v>2450496</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22961749</v>
      </c>
      <c r="CS17" s="622"/>
      <c r="CT17" s="622"/>
      <c r="CU17" s="622"/>
      <c r="CV17" s="622"/>
      <c r="CW17" s="622"/>
      <c r="CX17" s="622"/>
      <c r="CY17" s="623"/>
      <c r="CZ17" s="659">
        <v>9.6999999999999993</v>
      </c>
      <c r="DA17" s="659"/>
      <c r="DB17" s="659"/>
      <c r="DC17" s="659"/>
      <c r="DD17" s="627" t="s">
        <v>122</v>
      </c>
      <c r="DE17" s="622"/>
      <c r="DF17" s="622"/>
      <c r="DG17" s="622"/>
      <c r="DH17" s="622"/>
      <c r="DI17" s="622"/>
      <c r="DJ17" s="622"/>
      <c r="DK17" s="622"/>
      <c r="DL17" s="622"/>
      <c r="DM17" s="622"/>
      <c r="DN17" s="622"/>
      <c r="DO17" s="622"/>
      <c r="DP17" s="623"/>
      <c r="DQ17" s="627">
        <v>21179656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450710</v>
      </c>
      <c r="S18" s="622"/>
      <c r="T18" s="622"/>
      <c r="U18" s="622"/>
      <c r="V18" s="622"/>
      <c r="W18" s="622"/>
      <c r="X18" s="622"/>
      <c r="Y18" s="623"/>
      <c r="Z18" s="659">
        <v>0.2</v>
      </c>
      <c r="AA18" s="659"/>
      <c r="AB18" s="659"/>
      <c r="AC18" s="659"/>
      <c r="AD18" s="660">
        <v>450710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1955262</v>
      </c>
      <c r="S19" s="622"/>
      <c r="T19" s="622"/>
      <c r="U19" s="622"/>
      <c r="V19" s="622"/>
      <c r="W19" s="622"/>
      <c r="X19" s="622"/>
      <c r="Y19" s="623"/>
      <c r="Z19" s="659">
        <v>0.8</v>
      </c>
      <c r="AA19" s="659"/>
      <c r="AB19" s="659"/>
      <c r="AC19" s="659"/>
      <c r="AD19" s="660">
        <v>1955262</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11178126</v>
      </c>
      <c r="BH19" s="622"/>
      <c r="BI19" s="622"/>
      <c r="BJ19" s="622"/>
      <c r="BK19" s="622"/>
      <c r="BL19" s="622"/>
      <c r="BM19" s="622"/>
      <c r="BN19" s="623"/>
      <c r="BO19" s="659">
        <v>13.2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44524</v>
      </c>
      <c r="S20" s="622"/>
      <c r="T20" s="622"/>
      <c r="U20" s="622"/>
      <c r="V20" s="622"/>
      <c r="W20" s="622"/>
      <c r="X20" s="622"/>
      <c r="Y20" s="623"/>
      <c r="Z20" s="659">
        <v>0</v>
      </c>
      <c r="AA20" s="659"/>
      <c r="AB20" s="659"/>
      <c r="AC20" s="659"/>
      <c r="AD20" s="660">
        <v>44524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11178126</v>
      </c>
      <c r="BH20" s="622"/>
      <c r="BI20" s="622"/>
      <c r="BJ20" s="622"/>
      <c r="BK20" s="622"/>
      <c r="BL20" s="622"/>
      <c r="BM20" s="622"/>
      <c r="BN20" s="623"/>
      <c r="BO20" s="659">
        <v>13.2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236476338</v>
      </c>
      <c r="CS20" s="622"/>
      <c r="CT20" s="622"/>
      <c r="CU20" s="622"/>
      <c r="CV20" s="622"/>
      <c r="CW20" s="622"/>
      <c r="CX20" s="622"/>
      <c r="CY20" s="623"/>
      <c r="CZ20" s="659">
        <v>100</v>
      </c>
      <c r="DA20" s="659"/>
      <c r="DB20" s="659"/>
      <c r="DC20" s="659"/>
      <c r="DD20" s="627">
        <v>20045076</v>
      </c>
      <c r="DE20" s="622"/>
      <c r="DF20" s="622"/>
      <c r="DG20" s="622"/>
      <c r="DH20" s="622"/>
      <c r="DI20" s="622"/>
      <c r="DJ20" s="622"/>
      <c r="DK20" s="622"/>
      <c r="DL20" s="622"/>
      <c r="DM20" s="622"/>
      <c r="DN20" s="622"/>
      <c r="DO20" s="622"/>
      <c r="DP20" s="623"/>
      <c r="DQ20" s="627">
        <v>137986524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18410555</v>
      </c>
      <c r="S21" s="622"/>
      <c r="T21" s="622"/>
      <c r="U21" s="622"/>
      <c r="V21" s="622"/>
      <c r="W21" s="622"/>
      <c r="X21" s="622"/>
      <c r="Y21" s="623"/>
      <c r="Z21" s="659">
        <v>7.7</v>
      </c>
      <c r="AA21" s="659"/>
      <c r="AB21" s="659"/>
      <c r="AC21" s="659"/>
      <c r="AD21" s="660">
        <v>18085459</v>
      </c>
      <c r="AE21" s="660"/>
      <c r="AF21" s="660"/>
      <c r="AG21" s="660"/>
      <c r="AH21" s="660"/>
      <c r="AI21" s="660"/>
      <c r="AJ21" s="660"/>
      <c r="AK21" s="660"/>
      <c r="AL21" s="624">
        <v>15.7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14041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18085459</v>
      </c>
      <c r="S22" s="622"/>
      <c r="T22" s="622"/>
      <c r="U22" s="622"/>
      <c r="V22" s="622"/>
      <c r="W22" s="622"/>
      <c r="X22" s="622"/>
      <c r="Y22" s="623"/>
      <c r="Z22" s="659">
        <v>7.5</v>
      </c>
      <c r="AA22" s="659"/>
      <c r="AB22" s="659"/>
      <c r="AC22" s="659"/>
      <c r="AD22" s="660">
        <v>18085459</v>
      </c>
      <c r="AE22" s="660"/>
      <c r="AF22" s="660"/>
      <c r="AG22" s="660"/>
      <c r="AH22" s="660"/>
      <c r="AI22" s="660"/>
      <c r="AJ22" s="660"/>
      <c r="AK22" s="660"/>
      <c r="AL22" s="624">
        <v>15.7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3582196</v>
      </c>
      <c r="BH22" s="622"/>
      <c r="BI22" s="622"/>
      <c r="BJ22" s="622"/>
      <c r="BK22" s="622"/>
      <c r="BL22" s="622"/>
      <c r="BM22" s="622"/>
      <c r="BN22" s="623"/>
      <c r="BO22" s="659">
        <v>4.2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325096</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7581889</v>
      </c>
      <c r="BH23" s="622"/>
      <c r="BI23" s="622"/>
      <c r="BJ23" s="622"/>
      <c r="BK23" s="622"/>
      <c r="BL23" s="622"/>
      <c r="BM23" s="622"/>
      <c r="BN23" s="623"/>
      <c r="BO23" s="659">
        <v>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147021132</v>
      </c>
      <c r="CS24" s="677"/>
      <c r="CT24" s="677"/>
      <c r="CU24" s="677"/>
      <c r="CV24" s="677"/>
      <c r="CW24" s="677"/>
      <c r="CX24" s="677"/>
      <c r="CY24" s="702"/>
      <c r="CZ24" s="703">
        <v>62.2</v>
      </c>
      <c r="DA24" s="685"/>
      <c r="DB24" s="685"/>
      <c r="DC24" s="705"/>
      <c r="DD24" s="701">
        <v>79504960</v>
      </c>
      <c r="DE24" s="677"/>
      <c r="DF24" s="677"/>
      <c r="DG24" s="677"/>
      <c r="DH24" s="677"/>
      <c r="DI24" s="677"/>
      <c r="DJ24" s="677"/>
      <c r="DK24" s="702"/>
      <c r="DL24" s="701">
        <v>70117852</v>
      </c>
      <c r="DM24" s="677"/>
      <c r="DN24" s="677"/>
      <c r="DO24" s="677"/>
      <c r="DP24" s="677"/>
      <c r="DQ24" s="677"/>
      <c r="DR24" s="677"/>
      <c r="DS24" s="677"/>
      <c r="DT24" s="677"/>
      <c r="DU24" s="677"/>
      <c r="DV24" s="702"/>
      <c r="DW24" s="703">
        <v>60.8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121049213</v>
      </c>
      <c r="S25" s="622"/>
      <c r="T25" s="622"/>
      <c r="U25" s="622"/>
      <c r="V25" s="622"/>
      <c r="W25" s="622"/>
      <c r="X25" s="622"/>
      <c r="Y25" s="623"/>
      <c r="Z25" s="659">
        <v>50.5</v>
      </c>
      <c r="AA25" s="659"/>
      <c r="AB25" s="659"/>
      <c r="AC25" s="659"/>
      <c r="AD25" s="660">
        <v>113142228</v>
      </c>
      <c r="AE25" s="660"/>
      <c r="AF25" s="660"/>
      <c r="AG25" s="660"/>
      <c r="AH25" s="660"/>
      <c r="AI25" s="660"/>
      <c r="AJ25" s="660"/>
      <c r="AK25" s="660"/>
      <c r="AL25" s="624">
        <v>98.1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31743084</v>
      </c>
      <c r="CS25" s="634"/>
      <c r="CT25" s="634"/>
      <c r="CU25" s="634"/>
      <c r="CV25" s="634"/>
      <c r="CW25" s="634"/>
      <c r="CX25" s="634"/>
      <c r="CY25" s="635"/>
      <c r="CZ25" s="624">
        <v>13.4</v>
      </c>
      <c r="DA25" s="636"/>
      <c r="DB25" s="636"/>
      <c r="DC25" s="637"/>
      <c r="DD25" s="627">
        <v>28035375</v>
      </c>
      <c r="DE25" s="634"/>
      <c r="DF25" s="634"/>
      <c r="DG25" s="634"/>
      <c r="DH25" s="634"/>
      <c r="DI25" s="634"/>
      <c r="DJ25" s="634"/>
      <c r="DK25" s="635"/>
      <c r="DL25" s="627">
        <v>27347551</v>
      </c>
      <c r="DM25" s="634"/>
      <c r="DN25" s="634"/>
      <c r="DO25" s="634"/>
      <c r="DP25" s="634"/>
      <c r="DQ25" s="634"/>
      <c r="DR25" s="634"/>
      <c r="DS25" s="634"/>
      <c r="DT25" s="634"/>
      <c r="DU25" s="634"/>
      <c r="DV25" s="635"/>
      <c r="DW25" s="624">
        <v>23.7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46068</v>
      </c>
      <c r="S26" s="622"/>
      <c r="T26" s="622"/>
      <c r="U26" s="622"/>
      <c r="V26" s="622"/>
      <c r="W26" s="622"/>
      <c r="X26" s="622"/>
      <c r="Y26" s="623"/>
      <c r="Z26" s="659">
        <v>0</v>
      </c>
      <c r="AA26" s="659"/>
      <c r="AB26" s="659"/>
      <c r="AC26" s="659"/>
      <c r="AD26" s="660">
        <v>46068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19129079</v>
      </c>
      <c r="CS26" s="622"/>
      <c r="CT26" s="622"/>
      <c r="CU26" s="622"/>
      <c r="CV26" s="622"/>
      <c r="CW26" s="622"/>
      <c r="CX26" s="622"/>
      <c r="CY26" s="623"/>
      <c r="CZ26" s="624">
        <v>8.1</v>
      </c>
      <c r="DA26" s="636"/>
      <c r="DB26" s="636"/>
      <c r="DC26" s="637"/>
      <c r="DD26" s="627">
        <v>15659329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1057542</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84538405</v>
      </c>
      <c r="BH27" s="622"/>
      <c r="BI27" s="622"/>
      <c r="BJ27" s="622"/>
      <c r="BK27" s="622"/>
      <c r="BL27" s="622"/>
      <c r="BM27" s="622"/>
      <c r="BN27" s="623"/>
      <c r="BO27" s="659">
        <v>100</v>
      </c>
      <c r="BP27" s="659"/>
      <c r="BQ27" s="659"/>
      <c r="BR27" s="659"/>
      <c r="BS27" s="660">
        <v>1928568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92316300</v>
      </c>
      <c r="CS27" s="634"/>
      <c r="CT27" s="634"/>
      <c r="CU27" s="634"/>
      <c r="CV27" s="634"/>
      <c r="CW27" s="634"/>
      <c r="CX27" s="634"/>
      <c r="CY27" s="635"/>
      <c r="CZ27" s="624">
        <v>39</v>
      </c>
      <c r="DA27" s="636"/>
      <c r="DB27" s="636"/>
      <c r="DC27" s="637"/>
      <c r="DD27" s="627">
        <v>30289930</v>
      </c>
      <c r="DE27" s="634"/>
      <c r="DF27" s="634"/>
      <c r="DG27" s="634"/>
      <c r="DH27" s="634"/>
      <c r="DI27" s="634"/>
      <c r="DJ27" s="634"/>
      <c r="DK27" s="635"/>
      <c r="DL27" s="627">
        <v>23040546</v>
      </c>
      <c r="DM27" s="634"/>
      <c r="DN27" s="634"/>
      <c r="DO27" s="634"/>
      <c r="DP27" s="634"/>
      <c r="DQ27" s="634"/>
      <c r="DR27" s="634"/>
      <c r="DS27" s="634"/>
      <c r="DT27" s="634"/>
      <c r="DU27" s="634"/>
      <c r="DV27" s="635"/>
      <c r="DW27" s="624">
        <v>20</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5988671</v>
      </c>
      <c r="S28" s="622"/>
      <c r="T28" s="622"/>
      <c r="U28" s="622"/>
      <c r="V28" s="622"/>
      <c r="W28" s="622"/>
      <c r="X28" s="622"/>
      <c r="Y28" s="623"/>
      <c r="Z28" s="659">
        <v>2.5</v>
      </c>
      <c r="AA28" s="659"/>
      <c r="AB28" s="659"/>
      <c r="AC28" s="659"/>
      <c r="AD28" s="660">
        <v>1549640</v>
      </c>
      <c r="AE28" s="660"/>
      <c r="AF28" s="660"/>
      <c r="AG28" s="660"/>
      <c r="AH28" s="660"/>
      <c r="AI28" s="660"/>
      <c r="AJ28" s="660"/>
      <c r="AK28" s="660"/>
      <c r="AL28" s="624">
        <v>1.3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22961748</v>
      </c>
      <c r="CS28" s="622"/>
      <c r="CT28" s="622"/>
      <c r="CU28" s="622"/>
      <c r="CV28" s="622"/>
      <c r="CW28" s="622"/>
      <c r="CX28" s="622"/>
      <c r="CY28" s="623"/>
      <c r="CZ28" s="624">
        <v>9.6999999999999993</v>
      </c>
      <c r="DA28" s="636"/>
      <c r="DB28" s="636"/>
      <c r="DC28" s="637"/>
      <c r="DD28" s="627">
        <v>21179655</v>
      </c>
      <c r="DE28" s="622"/>
      <c r="DF28" s="622"/>
      <c r="DG28" s="622"/>
      <c r="DH28" s="622"/>
      <c r="DI28" s="622"/>
      <c r="DJ28" s="622"/>
      <c r="DK28" s="623"/>
      <c r="DL28" s="627">
        <v>19729755</v>
      </c>
      <c r="DM28" s="622"/>
      <c r="DN28" s="622"/>
      <c r="DO28" s="622"/>
      <c r="DP28" s="622"/>
      <c r="DQ28" s="622"/>
      <c r="DR28" s="622"/>
      <c r="DS28" s="622"/>
      <c r="DT28" s="622"/>
      <c r="DU28" s="622"/>
      <c r="DV28" s="623"/>
      <c r="DW28" s="624">
        <v>17.100000000000001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380031</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22961541</v>
      </c>
      <c r="CS29" s="634"/>
      <c r="CT29" s="634"/>
      <c r="CU29" s="634"/>
      <c r="CV29" s="634"/>
      <c r="CW29" s="634"/>
      <c r="CX29" s="634"/>
      <c r="CY29" s="635"/>
      <c r="CZ29" s="624">
        <v>9.6999999999999993</v>
      </c>
      <c r="DA29" s="636"/>
      <c r="DB29" s="636"/>
      <c r="DC29" s="637"/>
      <c r="DD29" s="627">
        <v>21179448</v>
      </c>
      <c r="DE29" s="634"/>
      <c r="DF29" s="634"/>
      <c r="DG29" s="634"/>
      <c r="DH29" s="634"/>
      <c r="DI29" s="634"/>
      <c r="DJ29" s="634"/>
      <c r="DK29" s="635"/>
      <c r="DL29" s="627">
        <v>19729548</v>
      </c>
      <c r="DM29" s="634"/>
      <c r="DN29" s="634"/>
      <c r="DO29" s="634"/>
      <c r="DP29" s="634"/>
      <c r="DQ29" s="634"/>
      <c r="DR29" s="634"/>
      <c r="DS29" s="634"/>
      <c r="DT29" s="634"/>
      <c r="DU29" s="634"/>
      <c r="DV29" s="635"/>
      <c r="DW29" s="624">
        <v>17.100000000000001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65799863</v>
      </c>
      <c r="S30" s="622"/>
      <c r="T30" s="622"/>
      <c r="U30" s="622"/>
      <c r="V30" s="622"/>
      <c r="W30" s="622"/>
      <c r="X30" s="622"/>
      <c r="Y30" s="623"/>
      <c r="Z30" s="659">
        <v>27.4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22367547</v>
      </c>
      <c r="CS30" s="622"/>
      <c r="CT30" s="622"/>
      <c r="CU30" s="622"/>
      <c r="CV30" s="622"/>
      <c r="CW30" s="622"/>
      <c r="CX30" s="622"/>
      <c r="CY30" s="623"/>
      <c r="CZ30" s="624">
        <v>9.5</v>
      </c>
      <c r="DA30" s="636"/>
      <c r="DB30" s="636"/>
      <c r="DC30" s="637"/>
      <c r="DD30" s="627">
        <v>20666475</v>
      </c>
      <c r="DE30" s="622"/>
      <c r="DF30" s="622"/>
      <c r="DG30" s="622"/>
      <c r="DH30" s="622"/>
      <c r="DI30" s="622"/>
      <c r="DJ30" s="622"/>
      <c r="DK30" s="623"/>
      <c r="DL30" s="627">
        <v>19216575</v>
      </c>
      <c r="DM30" s="622"/>
      <c r="DN30" s="622"/>
      <c r="DO30" s="622"/>
      <c r="DP30" s="622"/>
      <c r="DQ30" s="622"/>
      <c r="DR30" s="622"/>
      <c r="DS30" s="622"/>
      <c r="DT30" s="622"/>
      <c r="DU30" s="622"/>
      <c r="DV30" s="623"/>
      <c r="DW30" s="624">
        <v>16.7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1"/>
      <c r="AV31" s="201"/>
      <c r="AW31" s="201"/>
      <c r="AX31" s="679" t="s">
        <v>177</v>
      </c>
      <c r="AY31" s="680"/>
      <c r="AZ31" s="680"/>
      <c r="BA31" s="680"/>
      <c r="BB31" s="680"/>
      <c r="BC31" s="680"/>
      <c r="BD31" s="680"/>
      <c r="BE31" s="680"/>
      <c r="BF31" s="681"/>
      <c r="BG31" s="683">
        <v>99.4</v>
      </c>
      <c r="BH31" s="684"/>
      <c r="BI31" s="684"/>
      <c r="BJ31" s="684"/>
      <c r="BK31" s="684"/>
      <c r="BL31" s="684"/>
      <c r="BM31" s="685">
        <v>98.2</v>
      </c>
      <c r="BN31" s="684"/>
      <c r="BO31" s="684"/>
      <c r="BP31" s="684"/>
      <c r="BQ31" s="686"/>
      <c r="BR31" s="683">
        <v>99.3</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593994</v>
      </c>
      <c r="CS31" s="634"/>
      <c r="CT31" s="634"/>
      <c r="CU31" s="634"/>
      <c r="CV31" s="634"/>
      <c r="CW31" s="634"/>
      <c r="CX31" s="634"/>
      <c r="CY31" s="635"/>
      <c r="CZ31" s="624">
        <v>0.3</v>
      </c>
      <c r="DA31" s="636"/>
      <c r="DB31" s="636"/>
      <c r="DC31" s="637"/>
      <c r="DD31" s="627">
        <v>512973</v>
      </c>
      <c r="DE31" s="634"/>
      <c r="DF31" s="634"/>
      <c r="DG31" s="634"/>
      <c r="DH31" s="634"/>
      <c r="DI31" s="634"/>
      <c r="DJ31" s="634"/>
      <c r="DK31" s="635"/>
      <c r="DL31" s="627">
        <v>512973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15797828</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197" t="s">
        <v>302</v>
      </c>
      <c r="AX32" s="618" t="s">
        <v>303</v>
      </c>
      <c r="AY32" s="619"/>
      <c r="AZ32" s="619"/>
      <c r="BA32" s="619"/>
      <c r="BB32" s="619"/>
      <c r="BC32" s="619"/>
      <c r="BD32" s="619"/>
      <c r="BE32" s="619"/>
      <c r="BF32" s="620"/>
      <c r="BG32" s="687">
        <v>99.1</v>
      </c>
      <c r="BH32" s="634"/>
      <c r="BI32" s="634"/>
      <c r="BJ32" s="634"/>
      <c r="BK32" s="634"/>
      <c r="BL32" s="634"/>
      <c r="BM32" s="625">
        <v>97.1</v>
      </c>
      <c r="BN32" s="634"/>
      <c r="BO32" s="634"/>
      <c r="BP32" s="634"/>
      <c r="BQ32" s="657"/>
      <c r="BR32" s="687">
        <v>98.9</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v>207</v>
      </c>
      <c r="CS32" s="622"/>
      <c r="CT32" s="622"/>
      <c r="CU32" s="622"/>
      <c r="CV32" s="622"/>
      <c r="CW32" s="622"/>
      <c r="CX32" s="622"/>
      <c r="CY32" s="623"/>
      <c r="CZ32" s="624">
        <v>0</v>
      </c>
      <c r="DA32" s="636"/>
      <c r="DB32" s="636"/>
      <c r="DC32" s="637"/>
      <c r="DD32" s="627">
        <v>207</v>
      </c>
      <c r="DE32" s="622"/>
      <c r="DF32" s="622"/>
      <c r="DG32" s="622"/>
      <c r="DH32" s="622"/>
      <c r="DI32" s="622"/>
      <c r="DJ32" s="622"/>
      <c r="DK32" s="623"/>
      <c r="DL32" s="627">
        <v>207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1295381</v>
      </c>
      <c r="S33" s="622"/>
      <c r="T33" s="622"/>
      <c r="U33" s="622"/>
      <c r="V33" s="622"/>
      <c r="W33" s="622"/>
      <c r="X33" s="622"/>
      <c r="Y33" s="623"/>
      <c r="Z33" s="659">
        <v>0.5</v>
      </c>
      <c r="AA33" s="659"/>
      <c r="AB33" s="659"/>
      <c r="AC33" s="659"/>
      <c r="AD33" s="660">
        <v>386328</v>
      </c>
      <c r="AE33" s="660"/>
      <c r="AF33" s="660"/>
      <c r="AG33" s="660"/>
      <c r="AH33" s="660"/>
      <c r="AI33" s="660"/>
      <c r="AJ33" s="660"/>
      <c r="AK33" s="660"/>
      <c r="AL33" s="624">
        <v>0.3</v>
      </c>
      <c r="AM33" s="625"/>
      <c r="AN33" s="625"/>
      <c r="AO33" s="661"/>
      <c r="AP33" s="664"/>
      <c r="AQ33" s="665"/>
      <c r="AR33" s="665"/>
      <c r="AS33" s="665"/>
      <c r="AT33" s="697"/>
      <c r="AU33" s="202"/>
      <c r="AV33" s="202"/>
      <c r="AW33" s="202"/>
      <c r="AX33" s="602" t="s">
        <v>306</v>
      </c>
      <c r="AY33" s="603"/>
      <c r="AZ33" s="603"/>
      <c r="BA33" s="603"/>
      <c r="BB33" s="603"/>
      <c r="BC33" s="603"/>
      <c r="BD33" s="603"/>
      <c r="BE33" s="603"/>
      <c r="BF33" s="604"/>
      <c r="BG33" s="682">
        <v>99.7</v>
      </c>
      <c r="BH33" s="606"/>
      <c r="BI33" s="606"/>
      <c r="BJ33" s="606"/>
      <c r="BK33" s="606"/>
      <c r="BL33" s="606"/>
      <c r="BM33" s="652">
        <v>99</v>
      </c>
      <c r="BN33" s="606"/>
      <c r="BO33" s="606"/>
      <c r="BP33" s="606"/>
      <c r="BQ33" s="669"/>
      <c r="BR33" s="682">
        <v>99.6</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69410130</v>
      </c>
      <c r="CS33" s="634"/>
      <c r="CT33" s="634"/>
      <c r="CU33" s="634"/>
      <c r="CV33" s="634"/>
      <c r="CW33" s="634"/>
      <c r="CX33" s="634"/>
      <c r="CY33" s="635"/>
      <c r="CZ33" s="624">
        <v>29.4</v>
      </c>
      <c r="DA33" s="636"/>
      <c r="DB33" s="636"/>
      <c r="DC33" s="637"/>
      <c r="DD33" s="627">
        <v>54500148</v>
      </c>
      <c r="DE33" s="634"/>
      <c r="DF33" s="634"/>
      <c r="DG33" s="634"/>
      <c r="DH33" s="634"/>
      <c r="DI33" s="634"/>
      <c r="DJ33" s="634"/>
      <c r="DK33" s="635"/>
      <c r="DL33" s="627">
        <v>40728859</v>
      </c>
      <c r="DM33" s="634"/>
      <c r="DN33" s="634"/>
      <c r="DO33" s="634"/>
      <c r="DP33" s="634"/>
      <c r="DQ33" s="634"/>
      <c r="DR33" s="634"/>
      <c r="DS33" s="634"/>
      <c r="DT33" s="634"/>
      <c r="DU33" s="634"/>
      <c r="DV33" s="635"/>
      <c r="DW33" s="624">
        <v>35.299999999999997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381485</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3"/>
      <c r="AQ34" s="204"/>
      <c r="AS34" s="201"/>
      <c r="AT34" s="201"/>
      <c r="AU34" s="201"/>
      <c r="AV34" s="201"/>
      <c r="AW34" s="201"/>
      <c r="AX34" s="201"/>
      <c r="AY34" s="201"/>
      <c r="AZ34" s="201"/>
      <c r="BA34" s="201"/>
      <c r="BB34" s="201"/>
      <c r="BC34" s="201"/>
      <c r="BD34" s="201"/>
      <c r="BE34" s="201"/>
      <c r="BF34" s="201"/>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D34" s="618" t="s">
        <v>309</v>
      </c>
      <c r="CE34" s="619"/>
      <c r="CF34" s="619"/>
      <c r="CG34" s="619"/>
      <c r="CH34" s="619"/>
      <c r="CI34" s="619"/>
      <c r="CJ34" s="619"/>
      <c r="CK34" s="619"/>
      <c r="CL34" s="619"/>
      <c r="CM34" s="619"/>
      <c r="CN34" s="619"/>
      <c r="CO34" s="619"/>
      <c r="CP34" s="619"/>
      <c r="CQ34" s="620"/>
      <c r="CR34" s="621">
        <v>23944975</v>
      </c>
      <c r="CS34" s="622"/>
      <c r="CT34" s="622"/>
      <c r="CU34" s="622"/>
      <c r="CV34" s="622"/>
      <c r="CW34" s="622"/>
      <c r="CX34" s="622"/>
      <c r="CY34" s="623"/>
      <c r="CZ34" s="624">
        <v>10.1</v>
      </c>
      <c r="DA34" s="636"/>
      <c r="DB34" s="636"/>
      <c r="DC34" s="637"/>
      <c r="DD34" s="627">
        <v>18233402</v>
      </c>
      <c r="DE34" s="622"/>
      <c r="DF34" s="622"/>
      <c r="DG34" s="622"/>
      <c r="DH34" s="622"/>
      <c r="DI34" s="622"/>
      <c r="DJ34" s="622"/>
      <c r="DK34" s="623"/>
      <c r="DL34" s="627">
        <v>16744212</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4098021</v>
      </c>
      <c r="S35" s="622"/>
      <c r="T35" s="622"/>
      <c r="U35" s="622"/>
      <c r="V35" s="622"/>
      <c r="W35" s="622"/>
      <c r="X35" s="622"/>
      <c r="Y35" s="623"/>
      <c r="Z35" s="659">
        <v>1.7</v>
      </c>
      <c r="AA35" s="659"/>
      <c r="AB35" s="659"/>
      <c r="AC35" s="659"/>
      <c r="AD35" s="660" t="s">
        <v>122</v>
      </c>
      <c r="AE35" s="660"/>
      <c r="AF35" s="660"/>
      <c r="AG35" s="660"/>
      <c r="AH35" s="660"/>
      <c r="AI35" s="660"/>
      <c r="AJ35" s="660"/>
      <c r="AK35" s="660"/>
      <c r="AL35" s="624" t="s">
        <v>122</v>
      </c>
      <c r="AM35" s="625"/>
      <c r="AN35" s="625"/>
      <c r="AO35" s="661"/>
      <c r="AP35" s="205"/>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1642918</v>
      </c>
      <c r="CS35" s="634"/>
      <c r="CT35" s="634"/>
      <c r="CU35" s="634"/>
      <c r="CV35" s="634"/>
      <c r="CW35" s="634"/>
      <c r="CX35" s="634"/>
      <c r="CY35" s="635"/>
      <c r="CZ35" s="624">
        <v>0.7</v>
      </c>
      <c r="DA35" s="636"/>
      <c r="DB35" s="636"/>
      <c r="DC35" s="637"/>
      <c r="DD35" s="627">
        <v>1587279</v>
      </c>
      <c r="DE35" s="634"/>
      <c r="DF35" s="634"/>
      <c r="DG35" s="634"/>
      <c r="DH35" s="634"/>
      <c r="DI35" s="634"/>
      <c r="DJ35" s="634"/>
      <c r="DK35" s="635"/>
      <c r="DL35" s="627">
        <v>1362108</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3061125</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05"/>
      <c r="AQ36" s="670" t="s">
        <v>315</v>
      </c>
      <c r="AR36" s="671"/>
      <c r="AS36" s="671"/>
      <c r="AT36" s="671"/>
      <c r="AU36" s="671"/>
      <c r="AV36" s="671"/>
      <c r="AW36" s="671"/>
      <c r="AX36" s="671"/>
      <c r="AY36" s="672"/>
      <c r="AZ36" s="676">
        <v>25173748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62417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15377439</v>
      </c>
      <c r="CS36" s="622"/>
      <c r="CT36" s="622"/>
      <c r="CU36" s="622"/>
      <c r="CV36" s="622"/>
      <c r="CW36" s="622"/>
      <c r="CX36" s="622"/>
      <c r="CY36" s="623"/>
      <c r="CZ36" s="624">
        <v>6.5</v>
      </c>
      <c r="DA36" s="636"/>
      <c r="DB36" s="636"/>
      <c r="DC36" s="637"/>
      <c r="DD36" s="627">
        <v>10712549</v>
      </c>
      <c r="DE36" s="622"/>
      <c r="DF36" s="622"/>
      <c r="DG36" s="622"/>
      <c r="DH36" s="622"/>
      <c r="DI36" s="622"/>
      <c r="DJ36" s="622"/>
      <c r="DK36" s="623"/>
      <c r="DL36" s="627">
        <v>7756466</v>
      </c>
      <c r="DM36" s="622"/>
      <c r="DN36" s="622"/>
      <c r="DO36" s="622"/>
      <c r="DP36" s="622"/>
      <c r="DQ36" s="622"/>
      <c r="DR36" s="622"/>
      <c r="DS36" s="622"/>
      <c r="DT36" s="622"/>
      <c r="DU36" s="622"/>
      <c r="DV36" s="623"/>
      <c r="DW36" s="624">
        <v>6.7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12534339</v>
      </c>
      <c r="S37" s="622"/>
      <c r="T37" s="622"/>
      <c r="U37" s="622"/>
      <c r="V37" s="622"/>
      <c r="W37" s="622"/>
      <c r="X37" s="622"/>
      <c r="Y37" s="623"/>
      <c r="Z37" s="659">
        <v>5.2</v>
      </c>
      <c r="AA37" s="659"/>
      <c r="AB37" s="659"/>
      <c r="AC37" s="659"/>
      <c r="AD37" s="660">
        <v>215037</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4781323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-1138586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13473</v>
      </c>
      <c r="CS37" s="634"/>
      <c r="CT37" s="634"/>
      <c r="CU37" s="634"/>
      <c r="CV37" s="634"/>
      <c r="CW37" s="634"/>
      <c r="CX37" s="634"/>
      <c r="CY37" s="635"/>
      <c r="CZ37" s="624">
        <v>0</v>
      </c>
      <c r="DA37" s="636"/>
      <c r="DB37" s="636"/>
      <c r="DC37" s="637"/>
      <c r="DD37" s="627">
        <v>13473</v>
      </c>
      <c r="DE37" s="634"/>
      <c r="DF37" s="634"/>
      <c r="DG37" s="634"/>
      <c r="DH37" s="634"/>
      <c r="DI37" s="634"/>
      <c r="DJ37" s="634"/>
      <c r="DK37" s="635"/>
      <c r="DL37" s="627">
        <v>13473</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8442100</v>
      </c>
      <c r="S38" s="622"/>
      <c r="T38" s="622"/>
      <c r="U38" s="622"/>
      <c r="V38" s="622"/>
      <c r="W38" s="622"/>
      <c r="X38" s="622"/>
      <c r="Y38" s="623"/>
      <c r="Z38" s="659">
        <v>3.5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89988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56312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20300911</v>
      </c>
      <c r="CS38" s="622"/>
      <c r="CT38" s="622"/>
      <c r="CU38" s="622"/>
      <c r="CV38" s="622"/>
      <c r="CW38" s="622"/>
      <c r="CX38" s="622"/>
      <c r="CY38" s="623"/>
      <c r="CZ38" s="624">
        <v>8.6</v>
      </c>
      <c r="DA38" s="636"/>
      <c r="DB38" s="636"/>
      <c r="DC38" s="637"/>
      <c r="DD38" s="627">
        <v>16379706</v>
      </c>
      <c r="DE38" s="622"/>
      <c r="DF38" s="622"/>
      <c r="DG38" s="622"/>
      <c r="DH38" s="622"/>
      <c r="DI38" s="622"/>
      <c r="DJ38" s="622"/>
      <c r="DK38" s="623"/>
      <c r="DL38" s="627">
        <v>14863247</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33510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77961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8100859</v>
      </c>
      <c r="CS39" s="634"/>
      <c r="CT39" s="634"/>
      <c r="CU39" s="634"/>
      <c r="CV39" s="634"/>
      <c r="CW39" s="634"/>
      <c r="CX39" s="634"/>
      <c r="CY39" s="635"/>
      <c r="CZ39" s="624">
        <v>3.4</v>
      </c>
      <c r="DA39" s="636"/>
      <c r="DB39" s="636"/>
      <c r="DC39" s="637"/>
      <c r="DD39" s="627">
        <v>7583668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1526</v>
      </c>
      <c r="BA40" s="622"/>
      <c r="BB40" s="622"/>
      <c r="BC40" s="622"/>
      <c r="BD40" s="634"/>
      <c r="BE40" s="634"/>
      <c r="BF40" s="657"/>
      <c r="BG40" s="662" t="s">
        <v>332</v>
      </c>
      <c r="BH40" s="663"/>
      <c r="BI40" s="663"/>
      <c r="BJ40" s="663"/>
      <c r="BK40" s="663"/>
      <c r="BL40" s="206"/>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43028</v>
      </c>
      <c r="CS40" s="622"/>
      <c r="CT40" s="622"/>
      <c r="CU40" s="622"/>
      <c r="CV40" s="622"/>
      <c r="CW40" s="622"/>
      <c r="CX40" s="622"/>
      <c r="CY40" s="623"/>
      <c r="CZ40" s="624">
        <v>0</v>
      </c>
      <c r="DA40" s="636"/>
      <c r="DB40" s="636"/>
      <c r="DC40" s="637"/>
      <c r="DD40" s="627">
        <v>3544</v>
      </c>
      <c r="DE40" s="622"/>
      <c r="DF40" s="622"/>
      <c r="DG40" s="622"/>
      <c r="DH40" s="622"/>
      <c r="DI40" s="622"/>
      <c r="DJ40" s="622"/>
      <c r="DK40" s="623"/>
      <c r="DL40" s="627">
        <v>2826</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239931667</v>
      </c>
      <c r="S41" s="646"/>
      <c r="T41" s="646"/>
      <c r="U41" s="646"/>
      <c r="V41" s="646"/>
      <c r="W41" s="646"/>
      <c r="X41" s="646"/>
      <c r="Y41" s="649"/>
      <c r="Z41" s="650">
        <v>100</v>
      </c>
      <c r="AA41" s="650"/>
      <c r="AB41" s="650"/>
      <c r="AC41" s="650"/>
      <c r="AD41" s="651">
        <v>115339301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4850434</v>
      </c>
      <c r="BA41" s="622"/>
      <c r="BB41" s="622"/>
      <c r="BC41" s="622"/>
      <c r="BD41" s="634"/>
      <c r="BE41" s="634"/>
      <c r="BF41" s="657"/>
      <c r="BG41" s="662"/>
      <c r="BH41" s="663"/>
      <c r="BI41" s="663"/>
      <c r="BJ41" s="663"/>
      <c r="BK41" s="663"/>
      <c r="BL41" s="206"/>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15416967</v>
      </c>
      <c r="BA42" s="646"/>
      <c r="BB42" s="646"/>
      <c r="BC42" s="646"/>
      <c r="BD42" s="606"/>
      <c r="BE42" s="606"/>
      <c r="BF42" s="669"/>
      <c r="BG42" s="664"/>
      <c r="BH42" s="665"/>
      <c r="BI42" s="665"/>
      <c r="BJ42" s="665"/>
      <c r="BK42" s="665"/>
      <c r="BL42" s="207"/>
      <c r="BM42" s="603" t="s">
        <v>340</v>
      </c>
      <c r="BN42" s="603"/>
      <c r="BO42" s="603"/>
      <c r="BP42" s="603"/>
      <c r="BQ42" s="603"/>
      <c r="BR42" s="603"/>
      <c r="BS42" s="603"/>
      <c r="BT42" s="603"/>
      <c r="BU42" s="604"/>
      <c r="BV42" s="605">
        <v>395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20045076</v>
      </c>
      <c r="CS42" s="634"/>
      <c r="CT42" s="634"/>
      <c r="CU42" s="634"/>
      <c r="CV42" s="634"/>
      <c r="CW42" s="634"/>
      <c r="CX42" s="634"/>
      <c r="CY42" s="635"/>
      <c r="CZ42" s="624">
        <v>8.5</v>
      </c>
      <c r="DA42" s="636"/>
      <c r="DB42" s="636"/>
      <c r="DC42" s="637"/>
      <c r="DD42" s="627">
        <v>3981416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197" t="s">
        <v>342</v>
      </c>
      <c r="CD43" s="618" t="s">
        <v>343</v>
      </c>
      <c r="CE43" s="619"/>
      <c r="CF43" s="619"/>
      <c r="CG43" s="619"/>
      <c r="CH43" s="619"/>
      <c r="CI43" s="619"/>
      <c r="CJ43" s="619"/>
      <c r="CK43" s="619"/>
      <c r="CL43" s="619"/>
      <c r="CM43" s="619"/>
      <c r="CN43" s="619"/>
      <c r="CO43" s="619"/>
      <c r="CP43" s="619"/>
      <c r="CQ43" s="620"/>
      <c r="CR43" s="621">
        <v>427990</v>
      </c>
      <c r="CS43" s="634"/>
      <c r="CT43" s="634"/>
      <c r="CU43" s="634"/>
      <c r="CV43" s="634"/>
      <c r="CW43" s="634"/>
      <c r="CX43" s="634"/>
      <c r="CY43" s="635"/>
      <c r="CZ43" s="624">
        <v>0.2</v>
      </c>
      <c r="DA43" s="636"/>
      <c r="DB43" s="636"/>
      <c r="DC43" s="637"/>
      <c r="DD43" s="627">
        <v>427990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20045076</v>
      </c>
      <c r="CS44" s="622"/>
      <c r="CT44" s="622"/>
      <c r="CU44" s="622"/>
      <c r="CV44" s="622"/>
      <c r="CW44" s="622"/>
      <c r="CX44" s="622"/>
      <c r="CY44" s="623"/>
      <c r="CZ44" s="624">
        <v>8.5</v>
      </c>
      <c r="DA44" s="625"/>
      <c r="DB44" s="625"/>
      <c r="DC44" s="626"/>
      <c r="DD44" s="627">
        <v>3981416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8677101</v>
      </c>
      <c r="CS45" s="634"/>
      <c r="CT45" s="634"/>
      <c r="CU45" s="634"/>
      <c r="CV45" s="634"/>
      <c r="CW45" s="634"/>
      <c r="CX45" s="634"/>
      <c r="CY45" s="635"/>
      <c r="CZ45" s="624">
        <v>3.7</v>
      </c>
      <c r="DA45" s="636"/>
      <c r="DB45" s="636"/>
      <c r="DC45" s="637"/>
      <c r="DD45" s="627">
        <v>285068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08"/>
      <c r="CD46" s="642"/>
      <c r="CE46" s="643"/>
      <c r="CF46" s="618" t="s">
        <v>348</v>
      </c>
      <c r="CG46" s="619"/>
      <c r="CH46" s="619"/>
      <c r="CI46" s="619"/>
      <c r="CJ46" s="619"/>
      <c r="CK46" s="619"/>
      <c r="CL46" s="619"/>
      <c r="CM46" s="619"/>
      <c r="CN46" s="619"/>
      <c r="CO46" s="619"/>
      <c r="CP46" s="619"/>
      <c r="CQ46" s="620"/>
      <c r="CR46" s="621">
        <v>10592127</v>
      </c>
      <c r="CS46" s="622"/>
      <c r="CT46" s="622"/>
      <c r="CU46" s="622"/>
      <c r="CV46" s="622"/>
      <c r="CW46" s="622"/>
      <c r="CX46" s="622"/>
      <c r="CY46" s="623"/>
      <c r="CZ46" s="624">
        <v>4.5</v>
      </c>
      <c r="DA46" s="625"/>
      <c r="DB46" s="625"/>
      <c r="DC46" s="626"/>
      <c r="DD46" s="627">
        <v>3590600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08"/>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08"/>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08"/>
      <c r="CD49" s="602" t="s">
        <v>351</v>
      </c>
      <c r="CE49" s="603"/>
      <c r="CF49" s="603"/>
      <c r="CG49" s="603"/>
      <c r="CH49" s="603"/>
      <c r="CI49" s="603"/>
      <c r="CJ49" s="603"/>
      <c r="CK49" s="603"/>
      <c r="CL49" s="603"/>
      <c r="CM49" s="603"/>
      <c r="CN49" s="603"/>
      <c r="CO49" s="603"/>
      <c r="CP49" s="603"/>
      <c r="CQ49" s="604"/>
      <c r="CR49" s="605">
        <v>236476338</v>
      </c>
      <c r="CS49" s="606"/>
      <c r="CT49" s="606"/>
      <c r="CU49" s="606"/>
      <c r="CV49" s="606"/>
      <c r="CW49" s="606"/>
      <c r="CX49" s="606"/>
      <c r="CY49" s="607"/>
      <c r="CZ49" s="608">
        <v>100</v>
      </c>
      <c r="DA49" s="609"/>
      <c r="DB49" s="609"/>
      <c r="DC49" s="610"/>
      <c r="DD49" s="611">
        <v>137986524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eSbs9hQNAHX4g3fL6jiUQ2lH594feCziNpvS0JS9ZmwefqCfuD9YnwS3k6LXShHGQwRjchaXkYFQo9Um9WLmw==" saltValue="ZqSNFH4g8R4xRqf9mXiJ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3" zoomScale="85" zoomScaleNormal="85" zoomScaleSheetLayoutView="70" workbookViewId="0">
      <selection activeCell="AU79" sqref="AU79:AY79"/>
    </sheetView>
  </sheetViews>
  <sheetFormatPr defaultColWidth="0" defaultRowHeight="13.5" zeroHeight="1" x14ac:dyDescent="0.15"/>
  <cols>
    <col min="1" max="130" width="2.75" style="214" customWidth="1"/>
    <col min="131" max="131" width="1.625" style="214" customWidth="1"/>
    <col min="132" max="16384" width="9" style="214" hidden="1"/>
  </cols>
  <sheetData>
    <row r="1" spans="1:131" ht="11.25" customHeight="1" thickBot="1" x14ac:dyDescent="0.2">
      <c r="A1" s="210"/>
      <c r="B1" s="210"/>
      <c r="C1" s="210"/>
      <c r="D1" s="210"/>
      <c r="E1" s="210"/>
      <c r="F1" s="210"/>
      <c r="G1" s="210"/>
      <c r="H1" s="210"/>
      <c r="I1" s="210"/>
      <c r="J1" s="210"/>
      <c r="K1" s="210"/>
      <c r="L1" s="210"/>
      <c r="M1" s="210"/>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2"/>
      <c r="DR1" s="212"/>
      <c r="DS1" s="212"/>
      <c r="DT1" s="212"/>
      <c r="DU1" s="212"/>
      <c r="DV1" s="212"/>
      <c r="DW1" s="212"/>
      <c r="DX1" s="212"/>
      <c r="DY1" s="212"/>
      <c r="DZ1" s="212"/>
      <c r="EA1" s="213"/>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1091" t="s">
        <v>353</v>
      </c>
      <c r="DK2" s="1092"/>
      <c r="DL2" s="1092"/>
      <c r="DM2" s="1092"/>
      <c r="DN2" s="1092"/>
      <c r="DO2" s="1093"/>
      <c r="DP2" s="211"/>
      <c r="DQ2" s="1091" t="s">
        <v>354</v>
      </c>
      <c r="DR2" s="1092"/>
      <c r="DS2" s="1092"/>
      <c r="DT2" s="1092"/>
      <c r="DU2" s="1092"/>
      <c r="DV2" s="1092"/>
      <c r="DW2" s="1092"/>
      <c r="DX2" s="1092"/>
      <c r="DY2" s="1092"/>
      <c r="DZ2" s="1093"/>
      <c r="EA2" s="213"/>
    </row>
    <row r="3" spans="1:131" ht="11.25" customHeight="1" x14ac:dyDescent="0.15">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3"/>
    </row>
    <row r="4" spans="1:131" s="218"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15"/>
      <c r="BA4" s="215"/>
      <c r="BB4" s="215"/>
      <c r="BC4" s="215"/>
      <c r="BD4" s="215"/>
      <c r="BE4" s="216"/>
      <c r="BF4" s="216"/>
      <c r="BG4" s="216"/>
      <c r="BH4" s="216"/>
      <c r="BI4" s="216"/>
      <c r="BJ4" s="216"/>
      <c r="BK4" s="216"/>
      <c r="BL4" s="216"/>
      <c r="BM4" s="216"/>
      <c r="BN4" s="216"/>
      <c r="BO4" s="216"/>
      <c r="BP4" s="216"/>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7"/>
    </row>
    <row r="5" spans="1:131" s="218"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15"/>
      <c r="BA5" s="215"/>
      <c r="BB5" s="215"/>
      <c r="BC5" s="215"/>
      <c r="BD5" s="215"/>
      <c r="BE5" s="216"/>
      <c r="BF5" s="216"/>
      <c r="BG5" s="216"/>
      <c r="BH5" s="216"/>
      <c r="BI5" s="216"/>
      <c r="BJ5" s="216"/>
      <c r="BK5" s="216"/>
      <c r="BL5" s="216"/>
      <c r="BM5" s="216"/>
      <c r="BN5" s="216"/>
      <c r="BO5" s="216"/>
      <c r="BP5" s="216"/>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17"/>
    </row>
    <row r="6" spans="1:131" s="218"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15"/>
      <c r="BA6" s="215"/>
      <c r="BB6" s="215"/>
      <c r="BC6" s="215"/>
      <c r="BD6" s="215"/>
      <c r="BE6" s="216"/>
      <c r="BF6" s="216"/>
      <c r="BG6" s="216"/>
      <c r="BH6" s="216"/>
      <c r="BI6" s="216"/>
      <c r="BJ6" s="216"/>
      <c r="BK6" s="216"/>
      <c r="BL6" s="216"/>
      <c r="BM6" s="216"/>
      <c r="BN6" s="216"/>
      <c r="BO6" s="216"/>
      <c r="BP6" s="216"/>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17"/>
    </row>
    <row r="7" spans="1:131" s="218" customFormat="1" ht="26.25" customHeight="1" thickTop="1" x14ac:dyDescent="0.15">
      <c r="A7" s="219">
        <v>1</v>
      </c>
      <c r="B7" s="1047" t="s">
        <v>374</v>
      </c>
      <c r="C7" s="1048"/>
      <c r="D7" s="1048"/>
      <c r="E7" s="1048"/>
      <c r="F7" s="1048"/>
      <c r="G7" s="1048"/>
      <c r="H7" s="1048"/>
      <c r="I7" s="1048"/>
      <c r="J7" s="1048"/>
      <c r="K7" s="1048"/>
      <c r="L7" s="1048"/>
      <c r="M7" s="1048"/>
      <c r="N7" s="1048"/>
      <c r="O7" s="1048"/>
      <c r="P7" s="1049"/>
      <c r="Q7" s="1102">
        <v>240080</v>
      </c>
      <c r="R7" s="1103"/>
      <c r="S7" s="1103"/>
      <c r="T7" s="1103"/>
      <c r="U7" s="1103"/>
      <c r="V7" s="1103">
        <v>236640</v>
      </c>
      <c r="W7" s="1103"/>
      <c r="X7" s="1103"/>
      <c r="Y7" s="1103"/>
      <c r="Z7" s="1103"/>
      <c r="AA7" s="1103">
        <v>3440</v>
      </c>
      <c r="AB7" s="1103"/>
      <c r="AC7" s="1103"/>
      <c r="AD7" s="1103"/>
      <c r="AE7" s="1104"/>
      <c r="AF7" s="1105">
        <v>2809</v>
      </c>
      <c r="AG7" s="1106"/>
      <c r="AH7" s="1106"/>
      <c r="AI7" s="1106"/>
      <c r="AJ7" s="1107"/>
      <c r="AK7" s="1108">
        <v>4075</v>
      </c>
      <c r="AL7" s="1109"/>
      <c r="AM7" s="1109"/>
      <c r="AN7" s="1109"/>
      <c r="AO7" s="1109"/>
      <c r="AP7" s="1109">
        <v>163339</v>
      </c>
      <c r="AQ7" s="1109"/>
      <c r="AR7" s="1109"/>
      <c r="AS7" s="1109"/>
      <c r="AT7" s="1109"/>
      <c r="AU7" s="1110"/>
      <c r="AV7" s="1110"/>
      <c r="AW7" s="1110"/>
      <c r="AX7" s="1110"/>
      <c r="AY7" s="1111"/>
      <c r="AZ7" s="215"/>
      <c r="BA7" s="215"/>
      <c r="BB7" s="215"/>
      <c r="BC7" s="215"/>
      <c r="BD7" s="215"/>
      <c r="BE7" s="216"/>
      <c r="BF7" s="216"/>
      <c r="BG7" s="216"/>
      <c r="BH7" s="216"/>
      <c r="BI7" s="216"/>
      <c r="BJ7" s="216"/>
      <c r="BK7" s="216"/>
      <c r="BL7" s="216"/>
      <c r="BM7" s="216"/>
      <c r="BN7" s="216"/>
      <c r="BO7" s="216"/>
      <c r="BP7" s="216"/>
      <c r="BQ7" s="219">
        <v>1</v>
      </c>
      <c r="BR7" s="220"/>
      <c r="BS7" s="1099" t="s">
        <v>568</v>
      </c>
      <c r="BT7" s="1100"/>
      <c r="BU7" s="1100"/>
      <c r="BV7" s="1100"/>
      <c r="BW7" s="1100"/>
      <c r="BX7" s="1100"/>
      <c r="BY7" s="1100"/>
      <c r="BZ7" s="1100"/>
      <c r="CA7" s="1100"/>
      <c r="CB7" s="1100"/>
      <c r="CC7" s="1100"/>
      <c r="CD7" s="1100"/>
      <c r="CE7" s="1100"/>
      <c r="CF7" s="1100"/>
      <c r="CG7" s="1112"/>
      <c r="CH7" s="1096">
        <v>-35</v>
      </c>
      <c r="CI7" s="1097"/>
      <c r="CJ7" s="1097"/>
      <c r="CK7" s="1097"/>
      <c r="CL7" s="1098"/>
      <c r="CM7" s="1096">
        <v>3624</v>
      </c>
      <c r="CN7" s="1097"/>
      <c r="CO7" s="1097"/>
      <c r="CP7" s="1097"/>
      <c r="CQ7" s="1098"/>
      <c r="CR7" s="1096">
        <v>148</v>
      </c>
      <c r="CS7" s="1097"/>
      <c r="CT7" s="1097"/>
      <c r="CU7" s="1097"/>
      <c r="CV7" s="1098"/>
      <c r="CW7" s="1096">
        <v>213</v>
      </c>
      <c r="CX7" s="1097"/>
      <c r="CY7" s="1097"/>
      <c r="CZ7" s="1097"/>
      <c r="DA7" s="1098"/>
      <c r="DB7" s="1096" t="s">
        <v>569</v>
      </c>
      <c r="DC7" s="1097"/>
      <c r="DD7" s="1097"/>
      <c r="DE7" s="1097"/>
      <c r="DF7" s="1098"/>
      <c r="DG7" s="1096" t="s">
        <v>569</v>
      </c>
      <c r="DH7" s="1097"/>
      <c r="DI7" s="1097"/>
      <c r="DJ7" s="1097"/>
      <c r="DK7" s="1098"/>
      <c r="DL7" s="1096" t="s">
        <v>569</v>
      </c>
      <c r="DM7" s="1097"/>
      <c r="DN7" s="1097"/>
      <c r="DO7" s="1097"/>
      <c r="DP7" s="1098"/>
      <c r="DQ7" s="1096" t="s">
        <v>569</v>
      </c>
      <c r="DR7" s="1097"/>
      <c r="DS7" s="1097"/>
      <c r="DT7" s="1097"/>
      <c r="DU7" s="1098"/>
      <c r="DV7" s="1099"/>
      <c r="DW7" s="1100"/>
      <c r="DX7" s="1100"/>
      <c r="DY7" s="1100"/>
      <c r="DZ7" s="1101"/>
      <c r="EA7" s="217"/>
    </row>
    <row r="8" spans="1:131" s="218" customFormat="1" ht="26.25" customHeight="1" x14ac:dyDescent="0.15">
      <c r="A8" s="221">
        <v>2</v>
      </c>
      <c r="B8" s="1030" t="s">
        <v>375</v>
      </c>
      <c r="C8" s="1031"/>
      <c r="D8" s="1031"/>
      <c r="E8" s="1031"/>
      <c r="F8" s="1031"/>
      <c r="G8" s="1031"/>
      <c r="H8" s="1031"/>
      <c r="I8" s="1031"/>
      <c r="J8" s="1031"/>
      <c r="K8" s="1031"/>
      <c r="L8" s="1031"/>
      <c r="M8" s="1031"/>
      <c r="N8" s="1031"/>
      <c r="O8" s="1031"/>
      <c r="P8" s="1032"/>
      <c r="Q8" s="1038">
        <v>20</v>
      </c>
      <c r="R8" s="1039"/>
      <c r="S8" s="1039"/>
      <c r="T8" s="1039"/>
      <c r="U8" s="1039"/>
      <c r="V8" s="1039">
        <v>20</v>
      </c>
      <c r="W8" s="1039"/>
      <c r="X8" s="1039"/>
      <c r="Y8" s="1039"/>
      <c r="Z8" s="1039"/>
      <c r="AA8" s="1039" t="s">
        <v>552</v>
      </c>
      <c r="AB8" s="1039"/>
      <c r="AC8" s="1039"/>
      <c r="AD8" s="1039"/>
      <c r="AE8" s="1040"/>
      <c r="AF8" s="1035" t="s">
        <v>122</v>
      </c>
      <c r="AG8" s="1036"/>
      <c r="AH8" s="1036"/>
      <c r="AI8" s="1036"/>
      <c r="AJ8" s="1037"/>
      <c r="AK8" s="1080">
        <v>14</v>
      </c>
      <c r="AL8" s="1081"/>
      <c r="AM8" s="1081"/>
      <c r="AN8" s="1081"/>
      <c r="AO8" s="1081"/>
      <c r="AP8" s="1081" t="s">
        <v>552</v>
      </c>
      <c r="AQ8" s="1081"/>
      <c r="AR8" s="1081"/>
      <c r="AS8" s="1081"/>
      <c r="AT8" s="1081"/>
      <c r="AU8" s="1082"/>
      <c r="AV8" s="1082"/>
      <c r="AW8" s="1082"/>
      <c r="AX8" s="1082"/>
      <c r="AY8" s="1083"/>
      <c r="AZ8" s="215"/>
      <c r="BA8" s="215"/>
      <c r="BB8" s="215"/>
      <c r="BC8" s="215"/>
      <c r="BD8" s="215"/>
      <c r="BE8" s="216"/>
      <c r="BF8" s="216"/>
      <c r="BG8" s="216"/>
      <c r="BH8" s="216"/>
      <c r="BI8" s="216"/>
      <c r="BJ8" s="216"/>
      <c r="BK8" s="216"/>
      <c r="BL8" s="216"/>
      <c r="BM8" s="216"/>
      <c r="BN8" s="216"/>
      <c r="BO8" s="216"/>
      <c r="BP8" s="216"/>
      <c r="BQ8" s="221">
        <v>2</v>
      </c>
      <c r="BR8" s="222"/>
      <c r="BS8" s="992" t="s">
        <v>557</v>
      </c>
      <c r="BT8" s="993"/>
      <c r="BU8" s="993"/>
      <c r="BV8" s="993"/>
      <c r="BW8" s="993"/>
      <c r="BX8" s="993"/>
      <c r="BY8" s="993"/>
      <c r="BZ8" s="993"/>
      <c r="CA8" s="993"/>
      <c r="CB8" s="993"/>
      <c r="CC8" s="993"/>
      <c r="CD8" s="993"/>
      <c r="CE8" s="993"/>
      <c r="CF8" s="993"/>
      <c r="CG8" s="1014"/>
      <c r="CH8" s="989">
        <v>-11</v>
      </c>
      <c r="CI8" s="990"/>
      <c r="CJ8" s="990"/>
      <c r="CK8" s="990"/>
      <c r="CL8" s="991"/>
      <c r="CM8" s="989">
        <v>345</v>
      </c>
      <c r="CN8" s="990"/>
      <c r="CO8" s="990"/>
      <c r="CP8" s="990"/>
      <c r="CQ8" s="991"/>
      <c r="CR8" s="989">
        <v>60</v>
      </c>
      <c r="CS8" s="990"/>
      <c r="CT8" s="990"/>
      <c r="CU8" s="990"/>
      <c r="CV8" s="991"/>
      <c r="CW8" s="989">
        <v>10</v>
      </c>
      <c r="CX8" s="990"/>
      <c r="CY8" s="990"/>
      <c r="CZ8" s="990"/>
      <c r="DA8" s="991"/>
      <c r="DB8" s="989" t="s">
        <v>569</v>
      </c>
      <c r="DC8" s="990"/>
      <c r="DD8" s="990"/>
      <c r="DE8" s="990"/>
      <c r="DF8" s="991"/>
      <c r="DG8" s="989" t="s">
        <v>569</v>
      </c>
      <c r="DH8" s="990"/>
      <c r="DI8" s="990"/>
      <c r="DJ8" s="990"/>
      <c r="DK8" s="991"/>
      <c r="DL8" s="989" t="s">
        <v>569</v>
      </c>
      <c r="DM8" s="990"/>
      <c r="DN8" s="990"/>
      <c r="DO8" s="990"/>
      <c r="DP8" s="991"/>
      <c r="DQ8" s="989" t="s">
        <v>569</v>
      </c>
      <c r="DR8" s="990"/>
      <c r="DS8" s="990"/>
      <c r="DT8" s="990"/>
      <c r="DU8" s="991"/>
      <c r="DV8" s="992"/>
      <c r="DW8" s="993"/>
      <c r="DX8" s="993"/>
      <c r="DY8" s="993"/>
      <c r="DZ8" s="994"/>
      <c r="EA8" s="217"/>
    </row>
    <row r="9" spans="1:131" s="218" customFormat="1" ht="26.25" customHeight="1" x14ac:dyDescent="0.15">
      <c r="A9" s="221">
        <v>3</v>
      </c>
      <c r="B9" s="1030" t="s">
        <v>376</v>
      </c>
      <c r="C9" s="1031"/>
      <c r="D9" s="1031"/>
      <c r="E9" s="1031"/>
      <c r="F9" s="1031"/>
      <c r="G9" s="1031"/>
      <c r="H9" s="1031"/>
      <c r="I9" s="1031"/>
      <c r="J9" s="1031"/>
      <c r="K9" s="1031"/>
      <c r="L9" s="1031"/>
      <c r="M9" s="1031"/>
      <c r="N9" s="1031"/>
      <c r="O9" s="1031"/>
      <c r="P9" s="1032"/>
      <c r="Q9" s="1038">
        <v>1</v>
      </c>
      <c r="R9" s="1039"/>
      <c r="S9" s="1039"/>
      <c r="T9" s="1039"/>
      <c r="U9" s="1039"/>
      <c r="V9" s="1039">
        <v>1</v>
      </c>
      <c r="W9" s="1039"/>
      <c r="X9" s="1039"/>
      <c r="Y9" s="1039"/>
      <c r="Z9" s="1039"/>
      <c r="AA9" s="1039" t="s">
        <v>552</v>
      </c>
      <c r="AB9" s="1039"/>
      <c r="AC9" s="1039"/>
      <c r="AD9" s="1039"/>
      <c r="AE9" s="1040"/>
      <c r="AF9" s="1035" t="s">
        <v>122</v>
      </c>
      <c r="AG9" s="1036"/>
      <c r="AH9" s="1036"/>
      <c r="AI9" s="1036"/>
      <c r="AJ9" s="1037"/>
      <c r="AK9" s="1080" t="s">
        <v>552</v>
      </c>
      <c r="AL9" s="1081"/>
      <c r="AM9" s="1081"/>
      <c r="AN9" s="1081"/>
      <c r="AO9" s="1081"/>
      <c r="AP9" s="1081" t="s">
        <v>552</v>
      </c>
      <c r="AQ9" s="1081"/>
      <c r="AR9" s="1081"/>
      <c r="AS9" s="1081"/>
      <c r="AT9" s="1081"/>
      <c r="AU9" s="1082"/>
      <c r="AV9" s="1082"/>
      <c r="AW9" s="1082"/>
      <c r="AX9" s="1082"/>
      <c r="AY9" s="1083"/>
      <c r="AZ9" s="215"/>
      <c r="BA9" s="215"/>
      <c r="BB9" s="215"/>
      <c r="BC9" s="215"/>
      <c r="BD9" s="215"/>
      <c r="BE9" s="216"/>
      <c r="BF9" s="216"/>
      <c r="BG9" s="216"/>
      <c r="BH9" s="216"/>
      <c r="BI9" s="216"/>
      <c r="BJ9" s="216"/>
      <c r="BK9" s="216"/>
      <c r="BL9" s="216"/>
      <c r="BM9" s="216"/>
      <c r="BN9" s="216"/>
      <c r="BO9" s="216"/>
      <c r="BP9" s="216"/>
      <c r="BQ9" s="221">
        <v>3</v>
      </c>
      <c r="BR9" s="222"/>
      <c r="BS9" s="992" t="s">
        <v>558</v>
      </c>
      <c r="BT9" s="993"/>
      <c r="BU9" s="993"/>
      <c r="BV9" s="993"/>
      <c r="BW9" s="993"/>
      <c r="BX9" s="993"/>
      <c r="BY9" s="993"/>
      <c r="BZ9" s="993"/>
      <c r="CA9" s="993"/>
      <c r="CB9" s="993"/>
      <c r="CC9" s="993"/>
      <c r="CD9" s="993"/>
      <c r="CE9" s="993"/>
      <c r="CF9" s="993"/>
      <c r="CG9" s="1014"/>
      <c r="CH9" s="989">
        <v>-300</v>
      </c>
      <c r="CI9" s="990"/>
      <c r="CJ9" s="990"/>
      <c r="CK9" s="990"/>
      <c r="CL9" s="991"/>
      <c r="CM9" s="989">
        <v>3087</v>
      </c>
      <c r="CN9" s="990"/>
      <c r="CO9" s="990"/>
      <c r="CP9" s="990"/>
      <c r="CQ9" s="991"/>
      <c r="CR9" s="989">
        <v>199</v>
      </c>
      <c r="CS9" s="990"/>
      <c r="CT9" s="990"/>
      <c r="CU9" s="990"/>
      <c r="CV9" s="991"/>
      <c r="CW9" s="989">
        <v>287</v>
      </c>
      <c r="CX9" s="990"/>
      <c r="CY9" s="990"/>
      <c r="CZ9" s="990"/>
      <c r="DA9" s="991"/>
      <c r="DB9" s="989" t="s">
        <v>569</v>
      </c>
      <c r="DC9" s="990"/>
      <c r="DD9" s="990"/>
      <c r="DE9" s="990"/>
      <c r="DF9" s="991"/>
      <c r="DG9" s="989" t="s">
        <v>569</v>
      </c>
      <c r="DH9" s="990"/>
      <c r="DI9" s="990"/>
      <c r="DJ9" s="990"/>
      <c r="DK9" s="991"/>
      <c r="DL9" s="989" t="s">
        <v>569</v>
      </c>
      <c r="DM9" s="990"/>
      <c r="DN9" s="990"/>
      <c r="DO9" s="990"/>
      <c r="DP9" s="991"/>
      <c r="DQ9" s="989" t="s">
        <v>569</v>
      </c>
      <c r="DR9" s="990"/>
      <c r="DS9" s="990"/>
      <c r="DT9" s="990"/>
      <c r="DU9" s="991"/>
      <c r="DV9" s="992"/>
      <c r="DW9" s="993"/>
      <c r="DX9" s="993"/>
      <c r="DY9" s="993"/>
      <c r="DZ9" s="994"/>
      <c r="EA9" s="217"/>
    </row>
    <row r="10" spans="1:131" s="218" customFormat="1" ht="26.25" customHeight="1" x14ac:dyDescent="0.15">
      <c r="A10" s="221">
        <v>4</v>
      </c>
      <c r="B10" s="1030" t="s">
        <v>377</v>
      </c>
      <c r="C10" s="1031"/>
      <c r="D10" s="1031"/>
      <c r="E10" s="1031"/>
      <c r="F10" s="1031"/>
      <c r="G10" s="1031"/>
      <c r="H10" s="1031"/>
      <c r="I10" s="1031"/>
      <c r="J10" s="1031"/>
      <c r="K10" s="1031"/>
      <c r="L10" s="1031"/>
      <c r="M10" s="1031"/>
      <c r="N10" s="1031"/>
      <c r="O10" s="1031"/>
      <c r="P10" s="1032"/>
      <c r="Q10" s="1038">
        <v>18</v>
      </c>
      <c r="R10" s="1039"/>
      <c r="S10" s="1039"/>
      <c r="T10" s="1039"/>
      <c r="U10" s="1039"/>
      <c r="V10" s="1039">
        <v>18</v>
      </c>
      <c r="W10" s="1039"/>
      <c r="X10" s="1039"/>
      <c r="Y10" s="1039"/>
      <c r="Z10" s="1039"/>
      <c r="AA10" s="1039">
        <v>0</v>
      </c>
      <c r="AB10" s="1039"/>
      <c r="AC10" s="1039"/>
      <c r="AD10" s="1039"/>
      <c r="AE10" s="1040"/>
      <c r="AF10" s="1035">
        <v>0</v>
      </c>
      <c r="AG10" s="1036"/>
      <c r="AH10" s="1036"/>
      <c r="AI10" s="1036"/>
      <c r="AJ10" s="1037"/>
      <c r="AK10" s="1080">
        <v>9</v>
      </c>
      <c r="AL10" s="1081"/>
      <c r="AM10" s="1081"/>
      <c r="AN10" s="1081"/>
      <c r="AO10" s="1081"/>
      <c r="AP10" s="1081" t="s">
        <v>552</v>
      </c>
      <c r="AQ10" s="1081"/>
      <c r="AR10" s="1081"/>
      <c r="AS10" s="1081"/>
      <c r="AT10" s="1081"/>
      <c r="AU10" s="1082"/>
      <c r="AV10" s="1082"/>
      <c r="AW10" s="1082"/>
      <c r="AX10" s="1082"/>
      <c r="AY10" s="1083"/>
      <c r="AZ10" s="215"/>
      <c r="BA10" s="215"/>
      <c r="BB10" s="215"/>
      <c r="BC10" s="215"/>
      <c r="BD10" s="215"/>
      <c r="BE10" s="216"/>
      <c r="BF10" s="216"/>
      <c r="BG10" s="216"/>
      <c r="BH10" s="216"/>
      <c r="BI10" s="216"/>
      <c r="BJ10" s="216"/>
      <c r="BK10" s="216"/>
      <c r="BL10" s="216"/>
      <c r="BM10" s="216"/>
      <c r="BN10" s="216"/>
      <c r="BO10" s="216"/>
      <c r="BP10" s="216"/>
      <c r="BQ10" s="221">
        <v>4</v>
      </c>
      <c r="BR10" s="222"/>
      <c r="BS10" s="992" t="s">
        <v>559</v>
      </c>
      <c r="BT10" s="993"/>
      <c r="BU10" s="993"/>
      <c r="BV10" s="993"/>
      <c r="BW10" s="993"/>
      <c r="BX10" s="993"/>
      <c r="BY10" s="993"/>
      <c r="BZ10" s="993"/>
      <c r="CA10" s="993"/>
      <c r="CB10" s="993"/>
      <c r="CC10" s="993"/>
      <c r="CD10" s="993"/>
      <c r="CE10" s="993"/>
      <c r="CF10" s="993"/>
      <c r="CG10" s="1014"/>
      <c r="CH10" s="989">
        <v>-16</v>
      </c>
      <c r="CI10" s="990"/>
      <c r="CJ10" s="990"/>
      <c r="CK10" s="990"/>
      <c r="CL10" s="991"/>
      <c r="CM10" s="989">
        <v>1734</v>
      </c>
      <c r="CN10" s="990"/>
      <c r="CO10" s="990"/>
      <c r="CP10" s="990"/>
      <c r="CQ10" s="991"/>
      <c r="CR10" s="989">
        <v>100</v>
      </c>
      <c r="CS10" s="990"/>
      <c r="CT10" s="990"/>
      <c r="CU10" s="990"/>
      <c r="CV10" s="991"/>
      <c r="CW10" s="989">
        <v>9</v>
      </c>
      <c r="CX10" s="990"/>
      <c r="CY10" s="990"/>
      <c r="CZ10" s="990"/>
      <c r="DA10" s="991"/>
      <c r="DB10" s="989" t="s">
        <v>569</v>
      </c>
      <c r="DC10" s="990"/>
      <c r="DD10" s="990"/>
      <c r="DE10" s="990"/>
      <c r="DF10" s="991"/>
      <c r="DG10" s="989" t="s">
        <v>569</v>
      </c>
      <c r="DH10" s="990"/>
      <c r="DI10" s="990"/>
      <c r="DJ10" s="990"/>
      <c r="DK10" s="991"/>
      <c r="DL10" s="989" t="s">
        <v>569</v>
      </c>
      <c r="DM10" s="990"/>
      <c r="DN10" s="990"/>
      <c r="DO10" s="990"/>
      <c r="DP10" s="991"/>
      <c r="DQ10" s="989" t="s">
        <v>569</v>
      </c>
      <c r="DR10" s="990"/>
      <c r="DS10" s="990"/>
      <c r="DT10" s="990"/>
      <c r="DU10" s="991"/>
      <c r="DV10" s="992"/>
      <c r="DW10" s="993"/>
      <c r="DX10" s="993"/>
      <c r="DY10" s="993"/>
      <c r="DZ10" s="994"/>
      <c r="EA10" s="217"/>
    </row>
    <row r="11" spans="1:131" s="218" customFormat="1" ht="26.25" customHeight="1" x14ac:dyDescent="0.15">
      <c r="A11" s="221">
        <v>5</v>
      </c>
      <c r="B11" s="1030" t="s">
        <v>378</v>
      </c>
      <c r="C11" s="1031"/>
      <c r="D11" s="1031"/>
      <c r="E11" s="1031"/>
      <c r="F11" s="1031"/>
      <c r="G11" s="1031"/>
      <c r="H11" s="1031"/>
      <c r="I11" s="1031"/>
      <c r="J11" s="1031"/>
      <c r="K11" s="1031"/>
      <c r="L11" s="1031"/>
      <c r="M11" s="1031"/>
      <c r="N11" s="1031"/>
      <c r="O11" s="1031"/>
      <c r="P11" s="1032"/>
      <c r="Q11" s="1038">
        <v>37</v>
      </c>
      <c r="R11" s="1039"/>
      <c r="S11" s="1039"/>
      <c r="T11" s="1039"/>
      <c r="U11" s="1039"/>
      <c r="V11" s="1039">
        <v>22</v>
      </c>
      <c r="W11" s="1039"/>
      <c r="X11" s="1039"/>
      <c r="Y11" s="1039"/>
      <c r="Z11" s="1039"/>
      <c r="AA11" s="1039">
        <v>15</v>
      </c>
      <c r="AB11" s="1039"/>
      <c r="AC11" s="1039"/>
      <c r="AD11" s="1039"/>
      <c r="AE11" s="1040"/>
      <c r="AF11" s="1035" t="s">
        <v>122</v>
      </c>
      <c r="AG11" s="1036"/>
      <c r="AH11" s="1036"/>
      <c r="AI11" s="1036"/>
      <c r="AJ11" s="1037"/>
      <c r="AK11" s="1080">
        <v>6</v>
      </c>
      <c r="AL11" s="1081"/>
      <c r="AM11" s="1081"/>
      <c r="AN11" s="1081"/>
      <c r="AO11" s="1081"/>
      <c r="AP11" s="1081">
        <v>139</v>
      </c>
      <c r="AQ11" s="1081"/>
      <c r="AR11" s="1081"/>
      <c r="AS11" s="1081"/>
      <c r="AT11" s="1081"/>
      <c r="AU11" s="1082"/>
      <c r="AV11" s="1082"/>
      <c r="AW11" s="1082"/>
      <c r="AX11" s="1082"/>
      <c r="AY11" s="1083"/>
      <c r="AZ11" s="215"/>
      <c r="BA11" s="215"/>
      <c r="BB11" s="215"/>
      <c r="BC11" s="215"/>
      <c r="BD11" s="215"/>
      <c r="BE11" s="216"/>
      <c r="BF11" s="216"/>
      <c r="BG11" s="216"/>
      <c r="BH11" s="216"/>
      <c r="BI11" s="216"/>
      <c r="BJ11" s="216"/>
      <c r="BK11" s="216"/>
      <c r="BL11" s="216"/>
      <c r="BM11" s="216"/>
      <c r="BN11" s="216"/>
      <c r="BO11" s="216"/>
      <c r="BP11" s="216"/>
      <c r="BQ11" s="221">
        <v>5</v>
      </c>
      <c r="BR11" s="222"/>
      <c r="BS11" s="992" t="s">
        <v>560</v>
      </c>
      <c r="BT11" s="993"/>
      <c r="BU11" s="993"/>
      <c r="BV11" s="993"/>
      <c r="BW11" s="993"/>
      <c r="BX11" s="993"/>
      <c r="BY11" s="993"/>
      <c r="BZ11" s="993"/>
      <c r="CA11" s="993"/>
      <c r="CB11" s="993"/>
      <c r="CC11" s="993"/>
      <c r="CD11" s="993"/>
      <c r="CE11" s="993"/>
      <c r="CF11" s="993"/>
      <c r="CG11" s="1014"/>
      <c r="CH11" s="989">
        <v>-5</v>
      </c>
      <c r="CI11" s="990"/>
      <c r="CJ11" s="990"/>
      <c r="CK11" s="990"/>
      <c r="CL11" s="991"/>
      <c r="CM11" s="989">
        <v>769</v>
      </c>
      <c r="CN11" s="990"/>
      <c r="CO11" s="990"/>
      <c r="CP11" s="990"/>
      <c r="CQ11" s="991"/>
      <c r="CR11" s="989">
        <v>63</v>
      </c>
      <c r="CS11" s="990"/>
      <c r="CT11" s="990"/>
      <c r="CU11" s="990"/>
      <c r="CV11" s="991"/>
      <c r="CW11" s="989">
        <v>3</v>
      </c>
      <c r="CX11" s="990"/>
      <c r="CY11" s="990"/>
      <c r="CZ11" s="990"/>
      <c r="DA11" s="991"/>
      <c r="DB11" s="989" t="s">
        <v>569</v>
      </c>
      <c r="DC11" s="990"/>
      <c r="DD11" s="990"/>
      <c r="DE11" s="990"/>
      <c r="DF11" s="991"/>
      <c r="DG11" s="989" t="s">
        <v>569</v>
      </c>
      <c r="DH11" s="990"/>
      <c r="DI11" s="990"/>
      <c r="DJ11" s="990"/>
      <c r="DK11" s="991"/>
      <c r="DL11" s="989" t="s">
        <v>569</v>
      </c>
      <c r="DM11" s="990"/>
      <c r="DN11" s="990"/>
      <c r="DO11" s="990"/>
      <c r="DP11" s="991"/>
      <c r="DQ11" s="989" t="s">
        <v>569</v>
      </c>
      <c r="DR11" s="990"/>
      <c r="DS11" s="990"/>
      <c r="DT11" s="990"/>
      <c r="DU11" s="991"/>
      <c r="DV11" s="992"/>
      <c r="DW11" s="993"/>
      <c r="DX11" s="993"/>
      <c r="DY11" s="993"/>
      <c r="DZ11" s="994"/>
      <c r="EA11" s="217"/>
    </row>
    <row r="12" spans="1:131" s="218" customFormat="1" ht="26.25" customHeight="1" x14ac:dyDescent="0.15">
      <c r="A12" s="221">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15"/>
      <c r="BA12" s="215"/>
      <c r="BB12" s="215"/>
      <c r="BC12" s="215"/>
      <c r="BD12" s="215"/>
      <c r="BE12" s="216"/>
      <c r="BF12" s="216"/>
      <c r="BG12" s="216"/>
      <c r="BH12" s="216"/>
      <c r="BI12" s="216"/>
      <c r="BJ12" s="216"/>
      <c r="BK12" s="216"/>
      <c r="BL12" s="216"/>
      <c r="BM12" s="216"/>
      <c r="BN12" s="216"/>
      <c r="BO12" s="216"/>
      <c r="BP12" s="216"/>
      <c r="BQ12" s="221">
        <v>6</v>
      </c>
      <c r="BR12" s="222"/>
      <c r="BS12" s="992" t="s">
        <v>561</v>
      </c>
      <c r="BT12" s="993"/>
      <c r="BU12" s="993"/>
      <c r="BV12" s="993"/>
      <c r="BW12" s="993"/>
      <c r="BX12" s="993"/>
      <c r="BY12" s="993"/>
      <c r="BZ12" s="993"/>
      <c r="CA12" s="993"/>
      <c r="CB12" s="993"/>
      <c r="CC12" s="993"/>
      <c r="CD12" s="993"/>
      <c r="CE12" s="993"/>
      <c r="CF12" s="993"/>
      <c r="CG12" s="1014"/>
      <c r="CH12" s="989">
        <v>30</v>
      </c>
      <c r="CI12" s="990"/>
      <c r="CJ12" s="990"/>
      <c r="CK12" s="990"/>
      <c r="CL12" s="991"/>
      <c r="CM12" s="989">
        <v>556</v>
      </c>
      <c r="CN12" s="990"/>
      <c r="CO12" s="990"/>
      <c r="CP12" s="990"/>
      <c r="CQ12" s="991"/>
      <c r="CR12" s="989">
        <v>7</v>
      </c>
      <c r="CS12" s="990"/>
      <c r="CT12" s="990"/>
      <c r="CU12" s="990"/>
      <c r="CV12" s="991"/>
      <c r="CW12" s="989" t="s">
        <v>569</v>
      </c>
      <c r="CX12" s="990"/>
      <c r="CY12" s="990"/>
      <c r="CZ12" s="990"/>
      <c r="DA12" s="991"/>
      <c r="DB12" s="989" t="s">
        <v>569</v>
      </c>
      <c r="DC12" s="990"/>
      <c r="DD12" s="990"/>
      <c r="DE12" s="990"/>
      <c r="DF12" s="991"/>
      <c r="DG12" s="989" t="s">
        <v>569</v>
      </c>
      <c r="DH12" s="990"/>
      <c r="DI12" s="990"/>
      <c r="DJ12" s="990"/>
      <c r="DK12" s="991"/>
      <c r="DL12" s="989" t="s">
        <v>569</v>
      </c>
      <c r="DM12" s="990"/>
      <c r="DN12" s="990"/>
      <c r="DO12" s="990"/>
      <c r="DP12" s="991"/>
      <c r="DQ12" s="989" t="s">
        <v>569</v>
      </c>
      <c r="DR12" s="990"/>
      <c r="DS12" s="990"/>
      <c r="DT12" s="990"/>
      <c r="DU12" s="991"/>
      <c r="DV12" s="992"/>
      <c r="DW12" s="993"/>
      <c r="DX12" s="993"/>
      <c r="DY12" s="993"/>
      <c r="DZ12" s="994"/>
      <c r="EA12" s="217"/>
    </row>
    <row r="13" spans="1:131" s="218" customFormat="1" ht="26.25" customHeight="1" x14ac:dyDescent="0.15">
      <c r="A13" s="221">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15"/>
      <c r="BA13" s="215"/>
      <c r="BB13" s="215"/>
      <c r="BC13" s="215"/>
      <c r="BD13" s="215"/>
      <c r="BE13" s="216"/>
      <c r="BF13" s="216"/>
      <c r="BG13" s="216"/>
      <c r="BH13" s="216"/>
      <c r="BI13" s="216"/>
      <c r="BJ13" s="216"/>
      <c r="BK13" s="216"/>
      <c r="BL13" s="216"/>
      <c r="BM13" s="216"/>
      <c r="BN13" s="216"/>
      <c r="BO13" s="216"/>
      <c r="BP13" s="216"/>
      <c r="BQ13" s="221">
        <v>7</v>
      </c>
      <c r="BR13" s="222"/>
      <c r="BS13" s="992" t="s">
        <v>562</v>
      </c>
      <c r="BT13" s="993"/>
      <c r="BU13" s="993"/>
      <c r="BV13" s="993"/>
      <c r="BW13" s="993"/>
      <c r="BX13" s="993"/>
      <c r="BY13" s="993"/>
      <c r="BZ13" s="993"/>
      <c r="CA13" s="993"/>
      <c r="CB13" s="993"/>
      <c r="CC13" s="993"/>
      <c r="CD13" s="993"/>
      <c r="CE13" s="993"/>
      <c r="CF13" s="993"/>
      <c r="CG13" s="1014"/>
      <c r="CH13" s="989">
        <v>34</v>
      </c>
      <c r="CI13" s="990"/>
      <c r="CJ13" s="990"/>
      <c r="CK13" s="990"/>
      <c r="CL13" s="991"/>
      <c r="CM13" s="989">
        <v>712</v>
      </c>
      <c r="CN13" s="990"/>
      <c r="CO13" s="990"/>
      <c r="CP13" s="990"/>
      <c r="CQ13" s="991"/>
      <c r="CR13" s="989">
        <v>450</v>
      </c>
      <c r="CS13" s="990"/>
      <c r="CT13" s="990"/>
      <c r="CU13" s="990"/>
      <c r="CV13" s="991"/>
      <c r="CW13" s="989" t="s">
        <v>569</v>
      </c>
      <c r="CX13" s="990"/>
      <c r="CY13" s="990"/>
      <c r="CZ13" s="990"/>
      <c r="DA13" s="991"/>
      <c r="DB13" s="989" t="s">
        <v>569</v>
      </c>
      <c r="DC13" s="990"/>
      <c r="DD13" s="990"/>
      <c r="DE13" s="990"/>
      <c r="DF13" s="991"/>
      <c r="DG13" s="989" t="s">
        <v>569</v>
      </c>
      <c r="DH13" s="990"/>
      <c r="DI13" s="990"/>
      <c r="DJ13" s="990"/>
      <c r="DK13" s="991"/>
      <c r="DL13" s="989" t="s">
        <v>569</v>
      </c>
      <c r="DM13" s="990"/>
      <c r="DN13" s="990"/>
      <c r="DO13" s="990"/>
      <c r="DP13" s="991"/>
      <c r="DQ13" s="989" t="s">
        <v>569</v>
      </c>
      <c r="DR13" s="990"/>
      <c r="DS13" s="990"/>
      <c r="DT13" s="990"/>
      <c r="DU13" s="991"/>
      <c r="DV13" s="992"/>
      <c r="DW13" s="993"/>
      <c r="DX13" s="993"/>
      <c r="DY13" s="993"/>
      <c r="DZ13" s="994"/>
      <c r="EA13" s="217"/>
    </row>
    <row r="14" spans="1:131" s="218" customFormat="1" ht="26.25" customHeight="1" x14ac:dyDescent="0.15">
      <c r="A14" s="221">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15"/>
      <c r="BA14" s="215"/>
      <c r="BB14" s="215"/>
      <c r="BC14" s="215"/>
      <c r="BD14" s="215"/>
      <c r="BE14" s="216"/>
      <c r="BF14" s="216"/>
      <c r="BG14" s="216"/>
      <c r="BH14" s="216"/>
      <c r="BI14" s="216"/>
      <c r="BJ14" s="216"/>
      <c r="BK14" s="216"/>
      <c r="BL14" s="216"/>
      <c r="BM14" s="216"/>
      <c r="BN14" s="216"/>
      <c r="BO14" s="216"/>
      <c r="BP14" s="216"/>
      <c r="BQ14" s="221">
        <v>8</v>
      </c>
      <c r="BR14" s="222"/>
      <c r="BS14" s="992" t="s">
        <v>563</v>
      </c>
      <c r="BT14" s="993"/>
      <c r="BU14" s="993"/>
      <c r="BV14" s="993"/>
      <c r="BW14" s="993"/>
      <c r="BX14" s="993"/>
      <c r="BY14" s="993"/>
      <c r="BZ14" s="993"/>
      <c r="CA14" s="993"/>
      <c r="CB14" s="993"/>
      <c r="CC14" s="993"/>
      <c r="CD14" s="993"/>
      <c r="CE14" s="993"/>
      <c r="CF14" s="993"/>
      <c r="CG14" s="1014"/>
      <c r="CH14" s="989">
        <v>-47</v>
      </c>
      <c r="CI14" s="990"/>
      <c r="CJ14" s="990"/>
      <c r="CK14" s="990"/>
      <c r="CL14" s="991"/>
      <c r="CM14" s="989">
        <v>1442</v>
      </c>
      <c r="CN14" s="990"/>
      <c r="CO14" s="990"/>
      <c r="CP14" s="990"/>
      <c r="CQ14" s="991"/>
      <c r="CR14" s="989">
        <v>300</v>
      </c>
      <c r="CS14" s="990"/>
      <c r="CT14" s="990"/>
      <c r="CU14" s="990"/>
      <c r="CV14" s="991"/>
      <c r="CW14" s="989">
        <v>28</v>
      </c>
      <c r="CX14" s="990"/>
      <c r="CY14" s="990"/>
      <c r="CZ14" s="990"/>
      <c r="DA14" s="991"/>
      <c r="DB14" s="989" t="s">
        <v>569</v>
      </c>
      <c r="DC14" s="990"/>
      <c r="DD14" s="990"/>
      <c r="DE14" s="990"/>
      <c r="DF14" s="991"/>
      <c r="DG14" s="989" t="s">
        <v>569</v>
      </c>
      <c r="DH14" s="990"/>
      <c r="DI14" s="990"/>
      <c r="DJ14" s="990"/>
      <c r="DK14" s="991"/>
      <c r="DL14" s="989" t="s">
        <v>569</v>
      </c>
      <c r="DM14" s="990"/>
      <c r="DN14" s="990"/>
      <c r="DO14" s="990"/>
      <c r="DP14" s="991"/>
      <c r="DQ14" s="989" t="s">
        <v>569</v>
      </c>
      <c r="DR14" s="990"/>
      <c r="DS14" s="990"/>
      <c r="DT14" s="990"/>
      <c r="DU14" s="991"/>
      <c r="DV14" s="992"/>
      <c r="DW14" s="993"/>
      <c r="DX14" s="993"/>
      <c r="DY14" s="993"/>
      <c r="DZ14" s="994"/>
      <c r="EA14" s="217"/>
    </row>
    <row r="15" spans="1:131" s="218" customFormat="1" ht="26.25" customHeight="1" x14ac:dyDescent="0.15">
      <c r="A15" s="221">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15"/>
      <c r="BA15" s="215"/>
      <c r="BB15" s="215"/>
      <c r="BC15" s="215"/>
      <c r="BD15" s="215"/>
      <c r="BE15" s="216"/>
      <c r="BF15" s="216"/>
      <c r="BG15" s="216"/>
      <c r="BH15" s="216"/>
      <c r="BI15" s="216"/>
      <c r="BJ15" s="216"/>
      <c r="BK15" s="216"/>
      <c r="BL15" s="216"/>
      <c r="BM15" s="216"/>
      <c r="BN15" s="216"/>
      <c r="BO15" s="216"/>
      <c r="BP15" s="216"/>
      <c r="BQ15" s="221">
        <v>9</v>
      </c>
      <c r="BR15" s="222"/>
      <c r="BS15" s="992" t="s">
        <v>564</v>
      </c>
      <c r="BT15" s="993"/>
      <c r="BU15" s="993"/>
      <c r="BV15" s="993"/>
      <c r="BW15" s="993"/>
      <c r="BX15" s="993"/>
      <c r="BY15" s="993"/>
      <c r="BZ15" s="993"/>
      <c r="CA15" s="993"/>
      <c r="CB15" s="993"/>
      <c r="CC15" s="993"/>
      <c r="CD15" s="993"/>
      <c r="CE15" s="993"/>
      <c r="CF15" s="993"/>
      <c r="CG15" s="1014"/>
      <c r="CH15" s="989">
        <v>52</v>
      </c>
      <c r="CI15" s="990"/>
      <c r="CJ15" s="990"/>
      <c r="CK15" s="990"/>
      <c r="CL15" s="991"/>
      <c r="CM15" s="989">
        <v>720</v>
      </c>
      <c r="CN15" s="990"/>
      <c r="CO15" s="990"/>
      <c r="CP15" s="990"/>
      <c r="CQ15" s="991"/>
      <c r="CR15" s="989">
        <v>12</v>
      </c>
      <c r="CS15" s="990"/>
      <c r="CT15" s="990"/>
      <c r="CU15" s="990"/>
      <c r="CV15" s="991"/>
      <c r="CW15" s="989">
        <v>61</v>
      </c>
      <c r="CX15" s="990"/>
      <c r="CY15" s="990"/>
      <c r="CZ15" s="990"/>
      <c r="DA15" s="991"/>
      <c r="DB15" s="989" t="s">
        <v>569</v>
      </c>
      <c r="DC15" s="990"/>
      <c r="DD15" s="990"/>
      <c r="DE15" s="990"/>
      <c r="DF15" s="991"/>
      <c r="DG15" s="989" t="s">
        <v>569</v>
      </c>
      <c r="DH15" s="990"/>
      <c r="DI15" s="990"/>
      <c r="DJ15" s="990"/>
      <c r="DK15" s="991"/>
      <c r="DL15" s="989" t="s">
        <v>569</v>
      </c>
      <c r="DM15" s="990"/>
      <c r="DN15" s="990"/>
      <c r="DO15" s="990"/>
      <c r="DP15" s="991"/>
      <c r="DQ15" s="989" t="s">
        <v>569</v>
      </c>
      <c r="DR15" s="990"/>
      <c r="DS15" s="990"/>
      <c r="DT15" s="990"/>
      <c r="DU15" s="991"/>
      <c r="DV15" s="992"/>
      <c r="DW15" s="993"/>
      <c r="DX15" s="993"/>
      <c r="DY15" s="993"/>
      <c r="DZ15" s="994"/>
      <c r="EA15" s="217"/>
    </row>
    <row r="16" spans="1:131" s="218" customFormat="1" ht="26.25" customHeight="1" x14ac:dyDescent="0.15">
      <c r="A16" s="221">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15"/>
      <c r="BA16" s="215"/>
      <c r="BB16" s="215"/>
      <c r="BC16" s="215"/>
      <c r="BD16" s="215"/>
      <c r="BE16" s="216"/>
      <c r="BF16" s="216"/>
      <c r="BG16" s="216"/>
      <c r="BH16" s="216"/>
      <c r="BI16" s="216"/>
      <c r="BJ16" s="216"/>
      <c r="BK16" s="216"/>
      <c r="BL16" s="216"/>
      <c r="BM16" s="216"/>
      <c r="BN16" s="216"/>
      <c r="BO16" s="216"/>
      <c r="BP16" s="216"/>
      <c r="BQ16" s="221">
        <v>10</v>
      </c>
      <c r="BR16" s="222"/>
      <c r="BS16" s="992" t="s">
        <v>565</v>
      </c>
      <c r="BT16" s="993"/>
      <c r="BU16" s="993"/>
      <c r="BV16" s="993"/>
      <c r="BW16" s="993"/>
      <c r="BX16" s="993"/>
      <c r="BY16" s="993"/>
      <c r="BZ16" s="993"/>
      <c r="CA16" s="993"/>
      <c r="CB16" s="993"/>
      <c r="CC16" s="993"/>
      <c r="CD16" s="993"/>
      <c r="CE16" s="993"/>
      <c r="CF16" s="993"/>
      <c r="CG16" s="1014"/>
      <c r="CH16" s="989">
        <v>21</v>
      </c>
      <c r="CI16" s="990"/>
      <c r="CJ16" s="990"/>
      <c r="CK16" s="990"/>
      <c r="CL16" s="991"/>
      <c r="CM16" s="989">
        <v>31</v>
      </c>
      <c r="CN16" s="990"/>
      <c r="CO16" s="990"/>
      <c r="CP16" s="990"/>
      <c r="CQ16" s="991"/>
      <c r="CR16" s="989">
        <v>10</v>
      </c>
      <c r="CS16" s="990"/>
      <c r="CT16" s="990"/>
      <c r="CU16" s="990"/>
      <c r="CV16" s="991"/>
      <c r="CW16" s="989">
        <v>49</v>
      </c>
      <c r="CX16" s="990"/>
      <c r="CY16" s="990"/>
      <c r="CZ16" s="990"/>
      <c r="DA16" s="991"/>
      <c r="DB16" s="989" t="s">
        <v>569</v>
      </c>
      <c r="DC16" s="990"/>
      <c r="DD16" s="990"/>
      <c r="DE16" s="990"/>
      <c r="DF16" s="991"/>
      <c r="DG16" s="989" t="s">
        <v>569</v>
      </c>
      <c r="DH16" s="990"/>
      <c r="DI16" s="990"/>
      <c r="DJ16" s="990"/>
      <c r="DK16" s="991"/>
      <c r="DL16" s="989" t="s">
        <v>569</v>
      </c>
      <c r="DM16" s="990"/>
      <c r="DN16" s="990"/>
      <c r="DO16" s="990"/>
      <c r="DP16" s="991"/>
      <c r="DQ16" s="989" t="s">
        <v>569</v>
      </c>
      <c r="DR16" s="990"/>
      <c r="DS16" s="990"/>
      <c r="DT16" s="990"/>
      <c r="DU16" s="991"/>
      <c r="DV16" s="992"/>
      <c r="DW16" s="993"/>
      <c r="DX16" s="993"/>
      <c r="DY16" s="993"/>
      <c r="DZ16" s="994"/>
      <c r="EA16" s="217"/>
    </row>
    <row r="17" spans="1:131" s="218" customFormat="1" ht="26.25" customHeight="1" x14ac:dyDescent="0.15">
      <c r="A17" s="221">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15"/>
      <c r="BA17" s="215"/>
      <c r="BB17" s="215"/>
      <c r="BC17" s="215"/>
      <c r="BD17" s="215"/>
      <c r="BE17" s="216"/>
      <c r="BF17" s="216"/>
      <c r="BG17" s="216"/>
      <c r="BH17" s="216"/>
      <c r="BI17" s="216"/>
      <c r="BJ17" s="216"/>
      <c r="BK17" s="216"/>
      <c r="BL17" s="216"/>
      <c r="BM17" s="216"/>
      <c r="BN17" s="216"/>
      <c r="BO17" s="216"/>
      <c r="BP17" s="216"/>
      <c r="BQ17" s="221">
        <v>11</v>
      </c>
      <c r="BR17" s="222"/>
      <c r="BS17" s="992" t="s">
        <v>566</v>
      </c>
      <c r="BT17" s="993"/>
      <c r="BU17" s="993"/>
      <c r="BV17" s="993"/>
      <c r="BW17" s="993"/>
      <c r="BX17" s="993"/>
      <c r="BY17" s="993"/>
      <c r="BZ17" s="993"/>
      <c r="CA17" s="993"/>
      <c r="CB17" s="993"/>
      <c r="CC17" s="993"/>
      <c r="CD17" s="993"/>
      <c r="CE17" s="993"/>
      <c r="CF17" s="993"/>
      <c r="CG17" s="1014"/>
      <c r="CH17" s="989">
        <v>14</v>
      </c>
      <c r="CI17" s="990"/>
      <c r="CJ17" s="990"/>
      <c r="CK17" s="990"/>
      <c r="CL17" s="991"/>
      <c r="CM17" s="989">
        <v>450</v>
      </c>
      <c r="CN17" s="990"/>
      <c r="CO17" s="990"/>
      <c r="CP17" s="990"/>
      <c r="CQ17" s="991"/>
      <c r="CR17" s="989" t="s">
        <v>569</v>
      </c>
      <c r="CS17" s="990"/>
      <c r="CT17" s="990"/>
      <c r="CU17" s="990"/>
      <c r="CV17" s="991"/>
      <c r="CW17" s="989">
        <v>40</v>
      </c>
      <c r="CX17" s="990"/>
      <c r="CY17" s="990"/>
      <c r="CZ17" s="990"/>
      <c r="DA17" s="991"/>
      <c r="DB17" s="989" t="s">
        <v>569</v>
      </c>
      <c r="DC17" s="990"/>
      <c r="DD17" s="990"/>
      <c r="DE17" s="990"/>
      <c r="DF17" s="991"/>
      <c r="DG17" s="989" t="s">
        <v>569</v>
      </c>
      <c r="DH17" s="990"/>
      <c r="DI17" s="990"/>
      <c r="DJ17" s="990"/>
      <c r="DK17" s="991"/>
      <c r="DL17" s="989" t="s">
        <v>569</v>
      </c>
      <c r="DM17" s="990"/>
      <c r="DN17" s="990"/>
      <c r="DO17" s="990"/>
      <c r="DP17" s="991"/>
      <c r="DQ17" s="989" t="s">
        <v>569</v>
      </c>
      <c r="DR17" s="990"/>
      <c r="DS17" s="990"/>
      <c r="DT17" s="990"/>
      <c r="DU17" s="991"/>
      <c r="DV17" s="992"/>
      <c r="DW17" s="993"/>
      <c r="DX17" s="993"/>
      <c r="DY17" s="993"/>
      <c r="DZ17" s="994"/>
      <c r="EA17" s="217"/>
    </row>
    <row r="18" spans="1:131" s="218" customFormat="1" ht="26.25" customHeight="1" x14ac:dyDescent="0.15">
      <c r="A18" s="221">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15"/>
      <c r="BA18" s="215"/>
      <c r="BB18" s="215"/>
      <c r="BC18" s="215"/>
      <c r="BD18" s="215"/>
      <c r="BE18" s="216"/>
      <c r="BF18" s="216"/>
      <c r="BG18" s="216"/>
      <c r="BH18" s="216"/>
      <c r="BI18" s="216"/>
      <c r="BJ18" s="216"/>
      <c r="BK18" s="216"/>
      <c r="BL18" s="216"/>
      <c r="BM18" s="216"/>
      <c r="BN18" s="216"/>
      <c r="BO18" s="216"/>
      <c r="BP18" s="216"/>
      <c r="BQ18" s="221">
        <v>12</v>
      </c>
      <c r="BR18" s="222"/>
      <c r="BS18" s="992" t="s">
        <v>567</v>
      </c>
      <c r="BT18" s="993"/>
      <c r="BU18" s="993"/>
      <c r="BV18" s="993"/>
      <c r="BW18" s="993"/>
      <c r="BX18" s="993"/>
      <c r="BY18" s="993"/>
      <c r="BZ18" s="993"/>
      <c r="CA18" s="993"/>
      <c r="CB18" s="993"/>
      <c r="CC18" s="993"/>
      <c r="CD18" s="993"/>
      <c r="CE18" s="993"/>
      <c r="CF18" s="993"/>
      <c r="CG18" s="1014"/>
      <c r="CH18" s="989">
        <v>-7</v>
      </c>
      <c r="CI18" s="990"/>
      <c r="CJ18" s="990"/>
      <c r="CK18" s="990"/>
      <c r="CL18" s="991"/>
      <c r="CM18" s="989">
        <v>17</v>
      </c>
      <c r="CN18" s="990"/>
      <c r="CO18" s="990"/>
      <c r="CP18" s="990"/>
      <c r="CQ18" s="991"/>
      <c r="CR18" s="989" t="s">
        <v>569</v>
      </c>
      <c r="CS18" s="990"/>
      <c r="CT18" s="990"/>
      <c r="CU18" s="990"/>
      <c r="CV18" s="991"/>
      <c r="CW18" s="989">
        <v>39</v>
      </c>
      <c r="CX18" s="990"/>
      <c r="CY18" s="990"/>
      <c r="CZ18" s="990"/>
      <c r="DA18" s="991"/>
      <c r="DB18" s="989" t="s">
        <v>569</v>
      </c>
      <c r="DC18" s="990"/>
      <c r="DD18" s="990"/>
      <c r="DE18" s="990"/>
      <c r="DF18" s="991"/>
      <c r="DG18" s="989" t="s">
        <v>569</v>
      </c>
      <c r="DH18" s="990"/>
      <c r="DI18" s="990"/>
      <c r="DJ18" s="990"/>
      <c r="DK18" s="991"/>
      <c r="DL18" s="989" t="s">
        <v>569</v>
      </c>
      <c r="DM18" s="990"/>
      <c r="DN18" s="990"/>
      <c r="DO18" s="990"/>
      <c r="DP18" s="991"/>
      <c r="DQ18" s="989" t="s">
        <v>569</v>
      </c>
      <c r="DR18" s="990"/>
      <c r="DS18" s="990"/>
      <c r="DT18" s="990"/>
      <c r="DU18" s="991"/>
      <c r="DV18" s="992"/>
      <c r="DW18" s="993"/>
      <c r="DX18" s="993"/>
      <c r="DY18" s="993"/>
      <c r="DZ18" s="994"/>
      <c r="EA18" s="217"/>
    </row>
    <row r="19" spans="1:131" s="218" customFormat="1" ht="26.25" customHeight="1" x14ac:dyDescent="0.15">
      <c r="A19" s="221">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15"/>
      <c r="BA19" s="215"/>
      <c r="BB19" s="215"/>
      <c r="BC19" s="215"/>
      <c r="BD19" s="215"/>
      <c r="BE19" s="216"/>
      <c r="BF19" s="216"/>
      <c r="BG19" s="216"/>
      <c r="BH19" s="216"/>
      <c r="BI19" s="216"/>
      <c r="BJ19" s="216"/>
      <c r="BK19" s="216"/>
      <c r="BL19" s="216"/>
      <c r="BM19" s="216"/>
      <c r="BN19" s="216"/>
      <c r="BO19" s="216"/>
      <c r="BP19" s="216"/>
      <c r="BQ19" s="221">
        <v>13</v>
      </c>
      <c r="BR19" s="222"/>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17"/>
    </row>
    <row r="20" spans="1:131" s="218" customFormat="1" ht="26.25" customHeight="1" x14ac:dyDescent="0.15">
      <c r="A20" s="221">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15"/>
      <c r="BA20" s="215"/>
      <c r="BB20" s="215"/>
      <c r="BC20" s="215"/>
      <c r="BD20" s="215"/>
      <c r="BE20" s="216"/>
      <c r="BF20" s="216"/>
      <c r="BG20" s="216"/>
      <c r="BH20" s="216"/>
      <c r="BI20" s="216"/>
      <c r="BJ20" s="216"/>
      <c r="BK20" s="216"/>
      <c r="BL20" s="216"/>
      <c r="BM20" s="216"/>
      <c r="BN20" s="216"/>
      <c r="BO20" s="216"/>
      <c r="BP20" s="216"/>
      <c r="BQ20" s="221">
        <v>14</v>
      </c>
      <c r="BR20" s="222"/>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17"/>
    </row>
    <row r="21" spans="1:131" s="218" customFormat="1" ht="26.25" customHeight="1" thickBot="1" x14ac:dyDescent="0.2">
      <c r="A21" s="221">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15"/>
      <c r="BA21" s="215"/>
      <c r="BB21" s="215"/>
      <c r="BC21" s="215"/>
      <c r="BD21" s="215"/>
      <c r="BE21" s="216"/>
      <c r="BF21" s="216"/>
      <c r="BG21" s="216"/>
      <c r="BH21" s="216"/>
      <c r="BI21" s="216"/>
      <c r="BJ21" s="216"/>
      <c r="BK21" s="216"/>
      <c r="BL21" s="216"/>
      <c r="BM21" s="216"/>
      <c r="BN21" s="216"/>
      <c r="BO21" s="216"/>
      <c r="BP21" s="216"/>
      <c r="BQ21" s="221">
        <v>15</v>
      </c>
      <c r="BR21" s="222"/>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17"/>
    </row>
    <row r="22" spans="1:131" s="218" customFormat="1" ht="26.25" customHeight="1" x14ac:dyDescent="0.15">
      <c r="A22" s="221">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16"/>
      <c r="BF22" s="216"/>
      <c r="BG22" s="216"/>
      <c r="BH22" s="216"/>
      <c r="BI22" s="216"/>
      <c r="BJ22" s="216"/>
      <c r="BK22" s="216"/>
      <c r="BL22" s="216"/>
      <c r="BM22" s="216"/>
      <c r="BN22" s="216"/>
      <c r="BO22" s="216"/>
      <c r="BP22" s="216"/>
      <c r="BQ22" s="221">
        <v>16</v>
      </c>
      <c r="BR22" s="222"/>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17"/>
    </row>
    <row r="23" spans="1:131" s="218" customFormat="1" ht="26.25" customHeight="1" thickBot="1" x14ac:dyDescent="0.2">
      <c r="A23" s="223" t="s">
        <v>380</v>
      </c>
      <c r="B23" s="937" t="s">
        <v>381</v>
      </c>
      <c r="C23" s="938"/>
      <c r="D23" s="938"/>
      <c r="E23" s="938"/>
      <c r="F23" s="938"/>
      <c r="G23" s="938"/>
      <c r="H23" s="938"/>
      <c r="I23" s="938"/>
      <c r="J23" s="938"/>
      <c r="K23" s="938"/>
      <c r="L23" s="938"/>
      <c r="M23" s="938"/>
      <c r="N23" s="938"/>
      <c r="O23" s="938"/>
      <c r="P23" s="948"/>
      <c r="Q23" s="1067">
        <v>239932</v>
      </c>
      <c r="R23" s="1061"/>
      <c r="S23" s="1061"/>
      <c r="T23" s="1061"/>
      <c r="U23" s="1061"/>
      <c r="V23" s="1061">
        <v>236476</v>
      </c>
      <c r="W23" s="1061"/>
      <c r="X23" s="1061"/>
      <c r="Y23" s="1061"/>
      <c r="Z23" s="1061"/>
      <c r="AA23" s="1061">
        <v>3455</v>
      </c>
      <c r="AB23" s="1061"/>
      <c r="AC23" s="1061"/>
      <c r="AD23" s="1061"/>
      <c r="AE23" s="1068"/>
      <c r="AF23" s="1069">
        <v>2809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16"/>
      <c r="BF23" s="216"/>
      <c r="BG23" s="216"/>
      <c r="BH23" s="216"/>
      <c r="BI23" s="216"/>
      <c r="BJ23" s="216"/>
      <c r="BK23" s="216"/>
      <c r="BL23" s="216"/>
      <c r="BM23" s="216"/>
      <c r="BN23" s="216"/>
      <c r="BO23" s="216"/>
      <c r="BP23" s="216"/>
      <c r="BQ23" s="221">
        <v>17</v>
      </c>
      <c r="BR23" s="222"/>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17"/>
    </row>
    <row r="24" spans="1:131" s="218"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15"/>
      <c r="BA24" s="215"/>
      <c r="BB24" s="215"/>
      <c r="BC24" s="215"/>
      <c r="BD24" s="215"/>
      <c r="BE24" s="216"/>
      <c r="BF24" s="216"/>
      <c r="BG24" s="216"/>
      <c r="BH24" s="216"/>
      <c r="BI24" s="216"/>
      <c r="BJ24" s="216"/>
      <c r="BK24" s="216"/>
      <c r="BL24" s="216"/>
      <c r="BM24" s="216"/>
      <c r="BN24" s="216"/>
      <c r="BO24" s="216"/>
      <c r="BP24" s="216"/>
      <c r="BQ24" s="221">
        <v>18</v>
      </c>
      <c r="BR24" s="222"/>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17"/>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15"/>
      <c r="BK25" s="215"/>
      <c r="BL25" s="215"/>
      <c r="BM25" s="215"/>
      <c r="BN25" s="215"/>
      <c r="BO25" s="224"/>
      <c r="BP25" s="224"/>
      <c r="BQ25" s="221">
        <v>19</v>
      </c>
      <c r="BR25" s="222"/>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3"/>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364</v>
      </c>
      <c r="BF26" s="1002"/>
      <c r="BG26" s="1002"/>
      <c r="BH26" s="1002"/>
      <c r="BI26" s="1015"/>
      <c r="BJ26" s="215"/>
      <c r="BK26" s="215"/>
      <c r="BL26" s="215"/>
      <c r="BM26" s="215"/>
      <c r="BN26" s="215"/>
      <c r="BO26" s="224"/>
      <c r="BP26" s="224"/>
      <c r="BQ26" s="221">
        <v>20</v>
      </c>
      <c r="BR26" s="222"/>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3"/>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15"/>
      <c r="BK27" s="215"/>
      <c r="BL27" s="215"/>
      <c r="BM27" s="215"/>
      <c r="BN27" s="215"/>
      <c r="BO27" s="224"/>
      <c r="BP27" s="224"/>
      <c r="BQ27" s="221">
        <v>21</v>
      </c>
      <c r="BR27" s="222"/>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3"/>
    </row>
    <row r="28" spans="1:131" ht="26.25" customHeight="1" thickTop="1" x14ac:dyDescent="0.15">
      <c r="A28" s="225">
        <v>1</v>
      </c>
      <c r="B28" s="1047" t="s">
        <v>392</v>
      </c>
      <c r="C28" s="1048"/>
      <c r="D28" s="1048"/>
      <c r="E28" s="1048"/>
      <c r="F28" s="1048"/>
      <c r="G28" s="1048"/>
      <c r="H28" s="1048"/>
      <c r="I28" s="1048"/>
      <c r="J28" s="1048"/>
      <c r="K28" s="1048"/>
      <c r="L28" s="1048"/>
      <c r="M28" s="1048"/>
      <c r="N28" s="1048"/>
      <c r="O28" s="1048"/>
      <c r="P28" s="1049"/>
      <c r="Q28" s="1050">
        <v>45308</v>
      </c>
      <c r="R28" s="1051"/>
      <c r="S28" s="1051"/>
      <c r="T28" s="1051"/>
      <c r="U28" s="1051"/>
      <c r="V28" s="1051">
        <v>45246</v>
      </c>
      <c r="W28" s="1051"/>
      <c r="X28" s="1051"/>
      <c r="Y28" s="1051"/>
      <c r="Z28" s="1051"/>
      <c r="AA28" s="1051">
        <v>62</v>
      </c>
      <c r="AB28" s="1051"/>
      <c r="AC28" s="1051"/>
      <c r="AD28" s="1051"/>
      <c r="AE28" s="1052"/>
      <c r="AF28" s="1053">
        <v>62</v>
      </c>
      <c r="AG28" s="1051"/>
      <c r="AH28" s="1051"/>
      <c r="AI28" s="1051"/>
      <c r="AJ28" s="1054"/>
      <c r="AK28" s="1042">
        <v>5474</v>
      </c>
      <c r="AL28" s="1043"/>
      <c r="AM28" s="1043"/>
      <c r="AN28" s="1043"/>
      <c r="AO28" s="1043"/>
      <c r="AP28" s="1043" t="s">
        <v>552</v>
      </c>
      <c r="AQ28" s="1043"/>
      <c r="AR28" s="1043"/>
      <c r="AS28" s="1043"/>
      <c r="AT28" s="1043"/>
      <c r="AU28" s="1043"/>
      <c r="AV28" s="1043"/>
      <c r="AW28" s="1043"/>
      <c r="AX28" s="1043"/>
      <c r="AY28" s="1043"/>
      <c r="AZ28" s="1044"/>
      <c r="BA28" s="1044"/>
      <c r="BB28" s="1044"/>
      <c r="BC28" s="1044"/>
      <c r="BD28" s="1044"/>
      <c r="BE28" s="1045"/>
      <c r="BF28" s="1045"/>
      <c r="BG28" s="1045"/>
      <c r="BH28" s="1045"/>
      <c r="BI28" s="1046"/>
      <c r="BJ28" s="215"/>
      <c r="BK28" s="215"/>
      <c r="BL28" s="215"/>
      <c r="BM28" s="215"/>
      <c r="BN28" s="215"/>
      <c r="BO28" s="224"/>
      <c r="BP28" s="224"/>
      <c r="BQ28" s="221">
        <v>22</v>
      </c>
      <c r="BR28" s="222"/>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3"/>
    </row>
    <row r="29" spans="1:131" ht="26.25" customHeight="1" x14ac:dyDescent="0.15">
      <c r="A29" s="225">
        <v>2</v>
      </c>
      <c r="B29" s="1030" t="s">
        <v>393</v>
      </c>
      <c r="C29" s="1031"/>
      <c r="D29" s="1031"/>
      <c r="E29" s="1031"/>
      <c r="F29" s="1031"/>
      <c r="G29" s="1031"/>
      <c r="H29" s="1031"/>
      <c r="I29" s="1031"/>
      <c r="J29" s="1031"/>
      <c r="K29" s="1031"/>
      <c r="L29" s="1031"/>
      <c r="M29" s="1031"/>
      <c r="N29" s="1031"/>
      <c r="O29" s="1031"/>
      <c r="P29" s="1032"/>
      <c r="Q29" s="1038">
        <v>50627</v>
      </c>
      <c r="R29" s="1039"/>
      <c r="S29" s="1039"/>
      <c r="T29" s="1039"/>
      <c r="U29" s="1039"/>
      <c r="V29" s="1039">
        <v>50028</v>
      </c>
      <c r="W29" s="1039"/>
      <c r="X29" s="1039"/>
      <c r="Y29" s="1039"/>
      <c r="Z29" s="1039"/>
      <c r="AA29" s="1039">
        <v>599</v>
      </c>
      <c r="AB29" s="1039"/>
      <c r="AC29" s="1039"/>
      <c r="AD29" s="1039"/>
      <c r="AE29" s="1040"/>
      <c r="AF29" s="1035">
        <v>599</v>
      </c>
      <c r="AG29" s="1036"/>
      <c r="AH29" s="1036"/>
      <c r="AI29" s="1036"/>
      <c r="AJ29" s="1037"/>
      <c r="AK29" s="980">
        <v>7700</v>
      </c>
      <c r="AL29" s="971"/>
      <c r="AM29" s="971"/>
      <c r="AN29" s="971"/>
      <c r="AO29" s="971"/>
      <c r="AP29" s="971" t="s">
        <v>552</v>
      </c>
      <c r="AQ29" s="971"/>
      <c r="AR29" s="971"/>
      <c r="AS29" s="971"/>
      <c r="AT29" s="971"/>
      <c r="AU29" s="971"/>
      <c r="AV29" s="971"/>
      <c r="AW29" s="971"/>
      <c r="AX29" s="971"/>
      <c r="AY29" s="971"/>
      <c r="AZ29" s="1041"/>
      <c r="BA29" s="1041"/>
      <c r="BB29" s="1041"/>
      <c r="BC29" s="1041"/>
      <c r="BD29" s="1041"/>
      <c r="BE29" s="972"/>
      <c r="BF29" s="972"/>
      <c r="BG29" s="972"/>
      <c r="BH29" s="972"/>
      <c r="BI29" s="973"/>
      <c r="BJ29" s="215"/>
      <c r="BK29" s="215"/>
      <c r="BL29" s="215"/>
      <c r="BM29" s="215"/>
      <c r="BN29" s="215"/>
      <c r="BO29" s="224"/>
      <c r="BP29" s="224"/>
      <c r="BQ29" s="221">
        <v>23</v>
      </c>
      <c r="BR29" s="222"/>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3"/>
    </row>
    <row r="30" spans="1:131" ht="26.25" customHeight="1" x14ac:dyDescent="0.15">
      <c r="A30" s="225">
        <v>3</v>
      </c>
      <c r="B30" s="1030" t="s">
        <v>394</v>
      </c>
      <c r="C30" s="1031"/>
      <c r="D30" s="1031"/>
      <c r="E30" s="1031"/>
      <c r="F30" s="1031"/>
      <c r="G30" s="1031"/>
      <c r="H30" s="1031"/>
      <c r="I30" s="1031"/>
      <c r="J30" s="1031"/>
      <c r="K30" s="1031"/>
      <c r="L30" s="1031"/>
      <c r="M30" s="1031"/>
      <c r="N30" s="1031"/>
      <c r="O30" s="1031"/>
      <c r="P30" s="1032"/>
      <c r="Q30" s="1038">
        <v>7900</v>
      </c>
      <c r="R30" s="1039"/>
      <c r="S30" s="1039"/>
      <c r="T30" s="1039"/>
      <c r="U30" s="1039"/>
      <c r="V30" s="1039">
        <v>7717</v>
      </c>
      <c r="W30" s="1039"/>
      <c r="X30" s="1039"/>
      <c r="Y30" s="1039"/>
      <c r="Z30" s="1039"/>
      <c r="AA30" s="1039">
        <v>183</v>
      </c>
      <c r="AB30" s="1039"/>
      <c r="AC30" s="1039"/>
      <c r="AD30" s="1039"/>
      <c r="AE30" s="1040"/>
      <c r="AF30" s="1035">
        <v>183</v>
      </c>
      <c r="AG30" s="1036"/>
      <c r="AH30" s="1036"/>
      <c r="AI30" s="1036"/>
      <c r="AJ30" s="1037"/>
      <c r="AK30" s="980">
        <v>1646</v>
      </c>
      <c r="AL30" s="971"/>
      <c r="AM30" s="971"/>
      <c r="AN30" s="971"/>
      <c r="AO30" s="971"/>
      <c r="AP30" s="971" t="s">
        <v>552</v>
      </c>
      <c r="AQ30" s="971"/>
      <c r="AR30" s="971"/>
      <c r="AS30" s="971"/>
      <c r="AT30" s="971"/>
      <c r="AU30" s="971"/>
      <c r="AV30" s="971"/>
      <c r="AW30" s="971"/>
      <c r="AX30" s="971"/>
      <c r="AY30" s="971"/>
      <c r="AZ30" s="1041"/>
      <c r="BA30" s="1041"/>
      <c r="BB30" s="1041"/>
      <c r="BC30" s="1041"/>
      <c r="BD30" s="1041"/>
      <c r="BE30" s="972"/>
      <c r="BF30" s="972"/>
      <c r="BG30" s="972"/>
      <c r="BH30" s="972"/>
      <c r="BI30" s="973"/>
      <c r="BJ30" s="215"/>
      <c r="BK30" s="215"/>
      <c r="BL30" s="215"/>
      <c r="BM30" s="215"/>
      <c r="BN30" s="215"/>
      <c r="BO30" s="224"/>
      <c r="BP30" s="224"/>
      <c r="BQ30" s="221">
        <v>24</v>
      </c>
      <c r="BR30" s="222"/>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3"/>
    </row>
    <row r="31" spans="1:131" ht="26.25" customHeight="1" x14ac:dyDescent="0.15">
      <c r="A31" s="225">
        <v>4</v>
      </c>
      <c r="B31" s="1030" t="s">
        <v>395</v>
      </c>
      <c r="C31" s="1031"/>
      <c r="D31" s="1031"/>
      <c r="E31" s="1031"/>
      <c r="F31" s="1031"/>
      <c r="G31" s="1031"/>
      <c r="H31" s="1031"/>
      <c r="I31" s="1031"/>
      <c r="J31" s="1031"/>
      <c r="K31" s="1031"/>
      <c r="L31" s="1031"/>
      <c r="M31" s="1031"/>
      <c r="N31" s="1031"/>
      <c r="O31" s="1031"/>
      <c r="P31" s="1032"/>
      <c r="Q31" s="1038">
        <v>10166</v>
      </c>
      <c r="R31" s="1039"/>
      <c r="S31" s="1039"/>
      <c r="T31" s="1039"/>
      <c r="U31" s="1039"/>
      <c r="V31" s="1039">
        <v>1364</v>
      </c>
      <c r="W31" s="1039"/>
      <c r="X31" s="1039"/>
      <c r="Y31" s="1039"/>
      <c r="Z31" s="1039"/>
      <c r="AA31" s="1039">
        <v>8802</v>
      </c>
      <c r="AB31" s="1039"/>
      <c r="AC31" s="1039"/>
      <c r="AD31" s="1039"/>
      <c r="AE31" s="1040"/>
      <c r="AF31" s="1035">
        <v>8802</v>
      </c>
      <c r="AG31" s="1036"/>
      <c r="AH31" s="1036"/>
      <c r="AI31" s="1036"/>
      <c r="AJ31" s="1037"/>
      <c r="AK31" s="980">
        <v>90</v>
      </c>
      <c r="AL31" s="971"/>
      <c r="AM31" s="971"/>
      <c r="AN31" s="971"/>
      <c r="AO31" s="971"/>
      <c r="AP31" s="971">
        <v>11754</v>
      </c>
      <c r="AQ31" s="971"/>
      <c r="AR31" s="971"/>
      <c r="AS31" s="971"/>
      <c r="AT31" s="971"/>
      <c r="AU31" s="971"/>
      <c r="AV31" s="971"/>
      <c r="AW31" s="971"/>
      <c r="AX31" s="971"/>
      <c r="AY31" s="971"/>
      <c r="AZ31" s="1041"/>
      <c r="BA31" s="1041"/>
      <c r="BB31" s="1041"/>
      <c r="BC31" s="1041"/>
      <c r="BD31" s="1041"/>
      <c r="BE31" s="972" t="s">
        <v>396</v>
      </c>
      <c r="BF31" s="972"/>
      <c r="BG31" s="972"/>
      <c r="BH31" s="972"/>
      <c r="BI31" s="973"/>
      <c r="BJ31" s="215"/>
      <c r="BK31" s="215"/>
      <c r="BL31" s="215"/>
      <c r="BM31" s="215"/>
      <c r="BN31" s="215"/>
      <c r="BO31" s="224"/>
      <c r="BP31" s="224"/>
      <c r="BQ31" s="221">
        <v>25</v>
      </c>
      <c r="BR31" s="222"/>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3"/>
    </row>
    <row r="32" spans="1:131" ht="26.25" customHeight="1" x14ac:dyDescent="0.15">
      <c r="A32" s="225">
        <v>5</v>
      </c>
      <c r="B32" s="1030" t="s">
        <v>397</v>
      </c>
      <c r="C32" s="1031"/>
      <c r="D32" s="1031"/>
      <c r="E32" s="1031"/>
      <c r="F32" s="1031"/>
      <c r="G32" s="1031"/>
      <c r="H32" s="1031"/>
      <c r="I32" s="1031"/>
      <c r="J32" s="1031"/>
      <c r="K32" s="1031"/>
      <c r="L32" s="1031"/>
      <c r="M32" s="1031"/>
      <c r="N32" s="1031"/>
      <c r="O32" s="1031"/>
      <c r="P32" s="1032"/>
      <c r="Q32" s="1038">
        <v>9267</v>
      </c>
      <c r="R32" s="1039"/>
      <c r="S32" s="1039"/>
      <c r="T32" s="1039"/>
      <c r="U32" s="1039"/>
      <c r="V32" s="1039">
        <v>268</v>
      </c>
      <c r="W32" s="1039"/>
      <c r="X32" s="1039"/>
      <c r="Y32" s="1039"/>
      <c r="Z32" s="1039"/>
      <c r="AA32" s="1039">
        <v>8999</v>
      </c>
      <c r="AB32" s="1039"/>
      <c r="AC32" s="1039"/>
      <c r="AD32" s="1039"/>
      <c r="AE32" s="1040"/>
      <c r="AF32" s="1035">
        <v>8999</v>
      </c>
      <c r="AG32" s="1036"/>
      <c r="AH32" s="1036"/>
      <c r="AI32" s="1036"/>
      <c r="AJ32" s="1037"/>
      <c r="AK32" s="980">
        <v>2</v>
      </c>
      <c r="AL32" s="971"/>
      <c r="AM32" s="971"/>
      <c r="AN32" s="971"/>
      <c r="AO32" s="971"/>
      <c r="AP32" s="971" t="s">
        <v>552</v>
      </c>
      <c r="AQ32" s="971"/>
      <c r="AR32" s="971"/>
      <c r="AS32" s="971"/>
      <c r="AT32" s="971"/>
      <c r="AU32" s="971"/>
      <c r="AV32" s="971"/>
      <c r="AW32" s="971"/>
      <c r="AX32" s="971"/>
      <c r="AY32" s="971"/>
      <c r="AZ32" s="1041"/>
      <c r="BA32" s="1041"/>
      <c r="BB32" s="1041"/>
      <c r="BC32" s="1041"/>
      <c r="BD32" s="1041"/>
      <c r="BE32" s="972" t="s">
        <v>396</v>
      </c>
      <c r="BF32" s="972"/>
      <c r="BG32" s="972"/>
      <c r="BH32" s="972"/>
      <c r="BI32" s="973"/>
      <c r="BJ32" s="215"/>
      <c r="BK32" s="215"/>
      <c r="BL32" s="215"/>
      <c r="BM32" s="215"/>
      <c r="BN32" s="215"/>
      <c r="BO32" s="224"/>
      <c r="BP32" s="224"/>
      <c r="BQ32" s="221">
        <v>26</v>
      </c>
      <c r="BR32" s="222"/>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3"/>
    </row>
    <row r="33" spans="1:131" ht="26.25" customHeight="1" x14ac:dyDescent="0.15">
      <c r="A33" s="225">
        <v>6</v>
      </c>
      <c r="B33" s="1030" t="s">
        <v>398</v>
      </c>
      <c r="C33" s="1031"/>
      <c r="D33" s="1031"/>
      <c r="E33" s="1031"/>
      <c r="F33" s="1031"/>
      <c r="G33" s="1031"/>
      <c r="H33" s="1031"/>
      <c r="I33" s="1031"/>
      <c r="J33" s="1031"/>
      <c r="K33" s="1031"/>
      <c r="L33" s="1031"/>
      <c r="M33" s="1031"/>
      <c r="N33" s="1031"/>
      <c r="O33" s="1031"/>
      <c r="P33" s="1032"/>
      <c r="Q33" s="1038">
        <v>23060</v>
      </c>
      <c r="R33" s="1039"/>
      <c r="S33" s="1039"/>
      <c r="T33" s="1039"/>
      <c r="U33" s="1039"/>
      <c r="V33" s="1039">
        <v>3183</v>
      </c>
      <c r="W33" s="1039"/>
      <c r="X33" s="1039"/>
      <c r="Y33" s="1039"/>
      <c r="Z33" s="1039"/>
      <c r="AA33" s="1039">
        <v>19877</v>
      </c>
      <c r="AB33" s="1039"/>
      <c r="AC33" s="1039"/>
      <c r="AD33" s="1039"/>
      <c r="AE33" s="1040"/>
      <c r="AF33" s="1035">
        <v>19877</v>
      </c>
      <c r="AG33" s="1036"/>
      <c r="AH33" s="1036"/>
      <c r="AI33" s="1036"/>
      <c r="AJ33" s="1037"/>
      <c r="AK33" s="980">
        <v>4781</v>
      </c>
      <c r="AL33" s="971"/>
      <c r="AM33" s="971"/>
      <c r="AN33" s="971"/>
      <c r="AO33" s="971"/>
      <c r="AP33" s="971">
        <v>25625</v>
      </c>
      <c r="AQ33" s="971"/>
      <c r="AR33" s="971"/>
      <c r="AS33" s="971"/>
      <c r="AT33" s="971"/>
      <c r="AU33" s="971"/>
      <c r="AV33" s="971"/>
      <c r="AW33" s="971"/>
      <c r="AX33" s="971"/>
      <c r="AY33" s="971"/>
      <c r="AZ33" s="1041"/>
      <c r="BA33" s="1041"/>
      <c r="BB33" s="1041"/>
      <c r="BC33" s="1041"/>
      <c r="BD33" s="1041"/>
      <c r="BE33" s="972" t="s">
        <v>396</v>
      </c>
      <c r="BF33" s="972"/>
      <c r="BG33" s="972"/>
      <c r="BH33" s="972"/>
      <c r="BI33" s="973"/>
      <c r="BJ33" s="215"/>
      <c r="BK33" s="215"/>
      <c r="BL33" s="215"/>
      <c r="BM33" s="215"/>
      <c r="BN33" s="215"/>
      <c r="BO33" s="224"/>
      <c r="BP33" s="224"/>
      <c r="BQ33" s="221">
        <v>27</v>
      </c>
      <c r="BR33" s="222"/>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3"/>
    </row>
    <row r="34" spans="1:131" ht="26.25" customHeight="1" x14ac:dyDescent="0.15">
      <c r="A34" s="225">
        <v>7</v>
      </c>
      <c r="B34" s="1030" t="s">
        <v>399</v>
      </c>
      <c r="C34" s="1031"/>
      <c r="D34" s="1031"/>
      <c r="E34" s="1031"/>
      <c r="F34" s="1031"/>
      <c r="G34" s="1031"/>
      <c r="H34" s="1031"/>
      <c r="I34" s="1031"/>
      <c r="J34" s="1031"/>
      <c r="K34" s="1031"/>
      <c r="L34" s="1031"/>
      <c r="M34" s="1031"/>
      <c r="N34" s="1031"/>
      <c r="O34" s="1031"/>
      <c r="P34" s="1032"/>
      <c r="Q34" s="1038">
        <v>14302</v>
      </c>
      <c r="R34" s="1039"/>
      <c r="S34" s="1039"/>
      <c r="T34" s="1039"/>
      <c r="U34" s="1039"/>
      <c r="V34" s="1039">
        <v>3333</v>
      </c>
      <c r="W34" s="1039"/>
      <c r="X34" s="1039"/>
      <c r="Y34" s="1039"/>
      <c r="Z34" s="1039"/>
      <c r="AA34" s="1039">
        <v>10969</v>
      </c>
      <c r="AB34" s="1039"/>
      <c r="AC34" s="1039"/>
      <c r="AD34" s="1039"/>
      <c r="AE34" s="1040"/>
      <c r="AF34" s="1035">
        <v>10969</v>
      </c>
      <c r="AG34" s="1036"/>
      <c r="AH34" s="1036"/>
      <c r="AI34" s="1036"/>
      <c r="AJ34" s="1037"/>
      <c r="AK34" s="980" t="s">
        <v>552</v>
      </c>
      <c r="AL34" s="971"/>
      <c r="AM34" s="971"/>
      <c r="AN34" s="971"/>
      <c r="AO34" s="971"/>
      <c r="AP34" s="971" t="s">
        <v>552</v>
      </c>
      <c r="AQ34" s="971"/>
      <c r="AR34" s="971"/>
      <c r="AS34" s="971"/>
      <c r="AT34" s="971"/>
      <c r="AU34" s="971"/>
      <c r="AV34" s="971"/>
      <c r="AW34" s="971"/>
      <c r="AX34" s="971"/>
      <c r="AY34" s="971"/>
      <c r="AZ34" s="1041"/>
      <c r="BA34" s="1041"/>
      <c r="BB34" s="1041"/>
      <c r="BC34" s="1041"/>
      <c r="BD34" s="1041"/>
      <c r="BE34" s="972" t="s">
        <v>396</v>
      </c>
      <c r="BF34" s="972"/>
      <c r="BG34" s="972"/>
      <c r="BH34" s="972"/>
      <c r="BI34" s="973"/>
      <c r="BJ34" s="215"/>
      <c r="BK34" s="215"/>
      <c r="BL34" s="215"/>
      <c r="BM34" s="215"/>
      <c r="BN34" s="215"/>
      <c r="BO34" s="224"/>
      <c r="BP34" s="224"/>
      <c r="BQ34" s="221">
        <v>28</v>
      </c>
      <c r="BR34" s="222"/>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3"/>
    </row>
    <row r="35" spans="1:131" ht="26.25" customHeight="1" x14ac:dyDescent="0.15">
      <c r="A35" s="225">
        <v>8</v>
      </c>
      <c r="B35" s="1030" t="s">
        <v>400</v>
      </c>
      <c r="C35" s="1031"/>
      <c r="D35" s="1031"/>
      <c r="E35" s="1031"/>
      <c r="F35" s="1031"/>
      <c r="G35" s="1031"/>
      <c r="H35" s="1031"/>
      <c r="I35" s="1031"/>
      <c r="J35" s="1031"/>
      <c r="K35" s="1031"/>
      <c r="L35" s="1031"/>
      <c r="M35" s="1031"/>
      <c r="N35" s="1031"/>
      <c r="O35" s="1031"/>
      <c r="P35" s="1032"/>
      <c r="Q35" s="1038">
        <v>425</v>
      </c>
      <c r="R35" s="1039"/>
      <c r="S35" s="1039"/>
      <c r="T35" s="1039"/>
      <c r="U35" s="1039"/>
      <c r="V35" s="1039">
        <v>297</v>
      </c>
      <c r="W35" s="1039"/>
      <c r="X35" s="1039"/>
      <c r="Y35" s="1039"/>
      <c r="Z35" s="1039"/>
      <c r="AA35" s="1039">
        <v>127</v>
      </c>
      <c r="AB35" s="1039"/>
      <c r="AC35" s="1039"/>
      <c r="AD35" s="1039"/>
      <c r="AE35" s="1040"/>
      <c r="AF35" s="1035">
        <v>127</v>
      </c>
      <c r="AG35" s="1036"/>
      <c r="AH35" s="1036"/>
      <c r="AI35" s="1036"/>
      <c r="AJ35" s="1037"/>
      <c r="AK35" s="980">
        <v>34</v>
      </c>
      <c r="AL35" s="971"/>
      <c r="AM35" s="971"/>
      <c r="AN35" s="971"/>
      <c r="AO35" s="971"/>
      <c r="AP35" s="971" t="s">
        <v>552</v>
      </c>
      <c r="AQ35" s="971"/>
      <c r="AR35" s="971"/>
      <c r="AS35" s="971"/>
      <c r="AT35" s="971"/>
      <c r="AU35" s="971"/>
      <c r="AV35" s="971"/>
      <c r="AW35" s="971"/>
      <c r="AX35" s="971"/>
      <c r="AY35" s="971"/>
      <c r="AZ35" s="1041"/>
      <c r="BA35" s="1041"/>
      <c r="BB35" s="1041"/>
      <c r="BC35" s="1041"/>
      <c r="BD35" s="1041"/>
      <c r="BE35" s="972" t="s">
        <v>401</v>
      </c>
      <c r="BF35" s="972"/>
      <c r="BG35" s="972"/>
      <c r="BH35" s="972"/>
      <c r="BI35" s="973"/>
      <c r="BJ35" s="215"/>
      <c r="BK35" s="215"/>
      <c r="BL35" s="215"/>
      <c r="BM35" s="215"/>
      <c r="BN35" s="215"/>
      <c r="BO35" s="224"/>
      <c r="BP35" s="224"/>
      <c r="BQ35" s="221">
        <v>29</v>
      </c>
      <c r="BR35" s="222"/>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3"/>
    </row>
    <row r="36" spans="1:131" ht="26.25" customHeight="1" x14ac:dyDescent="0.15">
      <c r="A36" s="225">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15"/>
      <c r="BK36" s="215"/>
      <c r="BL36" s="215"/>
      <c r="BM36" s="215"/>
      <c r="BN36" s="215"/>
      <c r="BO36" s="224"/>
      <c r="BP36" s="224"/>
      <c r="BQ36" s="221">
        <v>30</v>
      </c>
      <c r="BR36" s="222"/>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3"/>
    </row>
    <row r="37" spans="1:131" ht="26.25" customHeight="1" x14ac:dyDescent="0.15">
      <c r="A37" s="225">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15"/>
      <c r="BK37" s="215"/>
      <c r="BL37" s="215"/>
      <c r="BM37" s="215"/>
      <c r="BN37" s="215"/>
      <c r="BO37" s="224"/>
      <c r="BP37" s="224"/>
      <c r="BQ37" s="221">
        <v>31</v>
      </c>
      <c r="BR37" s="222"/>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3"/>
    </row>
    <row r="38" spans="1:131" ht="26.25" customHeight="1" x14ac:dyDescent="0.15">
      <c r="A38" s="225">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15"/>
      <c r="BK38" s="215"/>
      <c r="BL38" s="215"/>
      <c r="BM38" s="215"/>
      <c r="BN38" s="215"/>
      <c r="BO38" s="224"/>
      <c r="BP38" s="224"/>
      <c r="BQ38" s="221">
        <v>32</v>
      </c>
      <c r="BR38" s="222"/>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3"/>
    </row>
    <row r="39" spans="1:131" ht="26.25" customHeight="1" x14ac:dyDescent="0.15">
      <c r="A39" s="225">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15"/>
      <c r="BK39" s="215"/>
      <c r="BL39" s="215"/>
      <c r="BM39" s="215"/>
      <c r="BN39" s="215"/>
      <c r="BO39" s="224"/>
      <c r="BP39" s="224"/>
      <c r="BQ39" s="221">
        <v>33</v>
      </c>
      <c r="BR39" s="222"/>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3"/>
    </row>
    <row r="40" spans="1:131" ht="26.25" customHeight="1" x14ac:dyDescent="0.15">
      <c r="A40" s="221">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15"/>
      <c r="BK40" s="215"/>
      <c r="BL40" s="215"/>
      <c r="BM40" s="215"/>
      <c r="BN40" s="215"/>
      <c r="BO40" s="224"/>
      <c r="BP40" s="224"/>
      <c r="BQ40" s="221">
        <v>34</v>
      </c>
      <c r="BR40" s="222"/>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3"/>
    </row>
    <row r="41" spans="1:131" ht="26.25" customHeight="1" x14ac:dyDescent="0.15">
      <c r="A41" s="221">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15"/>
      <c r="BK41" s="215"/>
      <c r="BL41" s="215"/>
      <c r="BM41" s="215"/>
      <c r="BN41" s="215"/>
      <c r="BO41" s="224"/>
      <c r="BP41" s="224"/>
      <c r="BQ41" s="221">
        <v>35</v>
      </c>
      <c r="BR41" s="222"/>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3"/>
    </row>
    <row r="42" spans="1:131" ht="26.25" customHeight="1" x14ac:dyDescent="0.15">
      <c r="A42" s="221">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15"/>
      <c r="BK42" s="215"/>
      <c r="BL42" s="215"/>
      <c r="BM42" s="215"/>
      <c r="BN42" s="215"/>
      <c r="BO42" s="224"/>
      <c r="BP42" s="224"/>
      <c r="BQ42" s="221">
        <v>36</v>
      </c>
      <c r="BR42" s="222"/>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3"/>
    </row>
    <row r="43" spans="1:131" ht="26.25" customHeight="1" x14ac:dyDescent="0.15">
      <c r="A43" s="221">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15"/>
      <c r="BK43" s="215"/>
      <c r="BL43" s="215"/>
      <c r="BM43" s="215"/>
      <c r="BN43" s="215"/>
      <c r="BO43" s="224"/>
      <c r="BP43" s="224"/>
      <c r="BQ43" s="221">
        <v>37</v>
      </c>
      <c r="BR43" s="222"/>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3"/>
    </row>
    <row r="44" spans="1:131" ht="26.25" customHeight="1" x14ac:dyDescent="0.15">
      <c r="A44" s="221">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15"/>
      <c r="BK44" s="215"/>
      <c r="BL44" s="215"/>
      <c r="BM44" s="215"/>
      <c r="BN44" s="215"/>
      <c r="BO44" s="224"/>
      <c r="BP44" s="224"/>
      <c r="BQ44" s="221">
        <v>38</v>
      </c>
      <c r="BR44" s="222"/>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3"/>
    </row>
    <row r="45" spans="1:131" ht="26.25" customHeight="1" x14ac:dyDescent="0.15">
      <c r="A45" s="221">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15"/>
      <c r="BK45" s="215"/>
      <c r="BL45" s="215"/>
      <c r="BM45" s="215"/>
      <c r="BN45" s="215"/>
      <c r="BO45" s="224"/>
      <c r="BP45" s="224"/>
      <c r="BQ45" s="221">
        <v>39</v>
      </c>
      <c r="BR45" s="222"/>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3"/>
    </row>
    <row r="46" spans="1:131" ht="26.25" customHeight="1" x14ac:dyDescent="0.15">
      <c r="A46" s="221">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15"/>
      <c r="BK46" s="215"/>
      <c r="BL46" s="215"/>
      <c r="BM46" s="215"/>
      <c r="BN46" s="215"/>
      <c r="BO46" s="224"/>
      <c r="BP46" s="224"/>
      <c r="BQ46" s="221">
        <v>40</v>
      </c>
      <c r="BR46" s="222"/>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3"/>
    </row>
    <row r="47" spans="1:131" ht="26.25" customHeight="1" x14ac:dyDescent="0.15">
      <c r="A47" s="221">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15"/>
      <c r="BK47" s="215"/>
      <c r="BL47" s="215"/>
      <c r="BM47" s="215"/>
      <c r="BN47" s="215"/>
      <c r="BO47" s="224"/>
      <c r="BP47" s="224"/>
      <c r="BQ47" s="221">
        <v>41</v>
      </c>
      <c r="BR47" s="222"/>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3"/>
    </row>
    <row r="48" spans="1:131" ht="26.25" customHeight="1" x14ac:dyDescent="0.15">
      <c r="A48" s="221">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15"/>
      <c r="BK48" s="215"/>
      <c r="BL48" s="215"/>
      <c r="BM48" s="215"/>
      <c r="BN48" s="215"/>
      <c r="BO48" s="224"/>
      <c r="BP48" s="224"/>
      <c r="BQ48" s="221">
        <v>42</v>
      </c>
      <c r="BR48" s="222"/>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3"/>
    </row>
    <row r="49" spans="1:131" ht="26.25" customHeight="1" x14ac:dyDescent="0.15">
      <c r="A49" s="221">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15"/>
      <c r="BK49" s="215"/>
      <c r="BL49" s="215"/>
      <c r="BM49" s="215"/>
      <c r="BN49" s="215"/>
      <c r="BO49" s="224"/>
      <c r="BP49" s="224"/>
      <c r="BQ49" s="221">
        <v>43</v>
      </c>
      <c r="BR49" s="222"/>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3"/>
    </row>
    <row r="50" spans="1:131" ht="26.25" customHeight="1" x14ac:dyDescent="0.15">
      <c r="A50" s="221">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15"/>
      <c r="BK50" s="215"/>
      <c r="BL50" s="215"/>
      <c r="BM50" s="215"/>
      <c r="BN50" s="215"/>
      <c r="BO50" s="224"/>
      <c r="BP50" s="224"/>
      <c r="BQ50" s="221">
        <v>44</v>
      </c>
      <c r="BR50" s="222"/>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3"/>
    </row>
    <row r="51" spans="1:131" ht="26.25" customHeight="1" x14ac:dyDescent="0.15">
      <c r="A51" s="221">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15"/>
      <c r="BK51" s="215"/>
      <c r="BL51" s="215"/>
      <c r="BM51" s="215"/>
      <c r="BN51" s="215"/>
      <c r="BO51" s="224"/>
      <c r="BP51" s="224"/>
      <c r="BQ51" s="221">
        <v>45</v>
      </c>
      <c r="BR51" s="222"/>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3"/>
    </row>
    <row r="52" spans="1:131" ht="26.25" customHeight="1" x14ac:dyDescent="0.15">
      <c r="A52" s="221">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15"/>
      <c r="BK52" s="215"/>
      <c r="BL52" s="215"/>
      <c r="BM52" s="215"/>
      <c r="BN52" s="215"/>
      <c r="BO52" s="224"/>
      <c r="BP52" s="224"/>
      <c r="BQ52" s="221">
        <v>46</v>
      </c>
      <c r="BR52" s="222"/>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3"/>
    </row>
    <row r="53" spans="1:131" ht="26.25" customHeight="1" x14ac:dyDescent="0.15">
      <c r="A53" s="221">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15"/>
      <c r="BK53" s="215"/>
      <c r="BL53" s="215"/>
      <c r="BM53" s="215"/>
      <c r="BN53" s="215"/>
      <c r="BO53" s="224"/>
      <c r="BP53" s="224"/>
      <c r="BQ53" s="221">
        <v>47</v>
      </c>
      <c r="BR53" s="222"/>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3"/>
    </row>
    <row r="54" spans="1:131" ht="26.25" customHeight="1" x14ac:dyDescent="0.15">
      <c r="A54" s="221">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15"/>
      <c r="BK54" s="215"/>
      <c r="BL54" s="215"/>
      <c r="BM54" s="215"/>
      <c r="BN54" s="215"/>
      <c r="BO54" s="224"/>
      <c r="BP54" s="224"/>
      <c r="BQ54" s="221">
        <v>48</v>
      </c>
      <c r="BR54" s="222"/>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3"/>
    </row>
    <row r="55" spans="1:131" ht="26.25" customHeight="1" x14ac:dyDescent="0.15">
      <c r="A55" s="221">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15"/>
      <c r="BK55" s="215"/>
      <c r="BL55" s="215"/>
      <c r="BM55" s="215"/>
      <c r="BN55" s="215"/>
      <c r="BO55" s="224"/>
      <c r="BP55" s="224"/>
      <c r="BQ55" s="221">
        <v>49</v>
      </c>
      <c r="BR55" s="222"/>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3"/>
    </row>
    <row r="56" spans="1:131" ht="26.25" customHeight="1" x14ac:dyDescent="0.15">
      <c r="A56" s="221">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15"/>
      <c r="BK56" s="215"/>
      <c r="BL56" s="215"/>
      <c r="BM56" s="215"/>
      <c r="BN56" s="215"/>
      <c r="BO56" s="224"/>
      <c r="BP56" s="224"/>
      <c r="BQ56" s="221">
        <v>50</v>
      </c>
      <c r="BR56" s="222"/>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3"/>
    </row>
    <row r="57" spans="1:131" ht="26.25" customHeight="1" x14ac:dyDescent="0.15">
      <c r="A57" s="221">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15"/>
      <c r="BK57" s="215"/>
      <c r="BL57" s="215"/>
      <c r="BM57" s="215"/>
      <c r="BN57" s="215"/>
      <c r="BO57" s="224"/>
      <c r="BP57" s="224"/>
      <c r="BQ57" s="221">
        <v>51</v>
      </c>
      <c r="BR57" s="222"/>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3"/>
    </row>
    <row r="58" spans="1:131" ht="26.25" customHeight="1" x14ac:dyDescent="0.15">
      <c r="A58" s="221">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15"/>
      <c r="BK58" s="215"/>
      <c r="BL58" s="215"/>
      <c r="BM58" s="215"/>
      <c r="BN58" s="215"/>
      <c r="BO58" s="224"/>
      <c r="BP58" s="224"/>
      <c r="BQ58" s="221">
        <v>52</v>
      </c>
      <c r="BR58" s="222"/>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3"/>
    </row>
    <row r="59" spans="1:131" ht="26.25" customHeight="1" x14ac:dyDescent="0.15">
      <c r="A59" s="221">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15"/>
      <c r="BK59" s="215"/>
      <c r="BL59" s="215"/>
      <c r="BM59" s="215"/>
      <c r="BN59" s="215"/>
      <c r="BO59" s="224"/>
      <c r="BP59" s="224"/>
      <c r="BQ59" s="221">
        <v>53</v>
      </c>
      <c r="BR59" s="222"/>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3"/>
    </row>
    <row r="60" spans="1:131" ht="26.25" customHeight="1" x14ac:dyDescent="0.15">
      <c r="A60" s="221">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15"/>
      <c r="BK60" s="215"/>
      <c r="BL60" s="215"/>
      <c r="BM60" s="215"/>
      <c r="BN60" s="215"/>
      <c r="BO60" s="224"/>
      <c r="BP60" s="224"/>
      <c r="BQ60" s="221">
        <v>54</v>
      </c>
      <c r="BR60" s="222"/>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3"/>
    </row>
    <row r="61" spans="1:131" ht="26.25" customHeight="1" thickBot="1" x14ac:dyDescent="0.2">
      <c r="A61" s="221">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15"/>
      <c r="BK61" s="215"/>
      <c r="BL61" s="215"/>
      <c r="BM61" s="215"/>
      <c r="BN61" s="215"/>
      <c r="BO61" s="224"/>
      <c r="BP61" s="224"/>
      <c r="BQ61" s="221">
        <v>55</v>
      </c>
      <c r="BR61" s="222"/>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3"/>
    </row>
    <row r="62" spans="1:131" ht="26.25" customHeight="1" x14ac:dyDescent="0.15">
      <c r="A62" s="221">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4"/>
      <c r="BP62" s="224"/>
      <c r="BQ62" s="221">
        <v>56</v>
      </c>
      <c r="BR62" s="222"/>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3"/>
    </row>
    <row r="63" spans="1:131" ht="26.25" customHeight="1" thickBot="1" x14ac:dyDescent="0.2">
      <c r="A63" s="223" t="s">
        <v>380</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49618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4"/>
      <c r="BP63" s="224"/>
      <c r="BQ63" s="221">
        <v>57</v>
      </c>
      <c r="BR63" s="222"/>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3"/>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3"/>
    </row>
    <row r="65" spans="1:131" ht="26.25" customHeight="1" thickBot="1" x14ac:dyDescent="0.2">
      <c r="A65" s="215" t="s">
        <v>404</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24"/>
      <c r="BF65" s="224"/>
      <c r="BG65" s="224"/>
      <c r="BH65" s="224"/>
      <c r="BI65" s="224"/>
      <c r="BJ65" s="224"/>
      <c r="BK65" s="224"/>
      <c r="BL65" s="224"/>
      <c r="BM65" s="224"/>
      <c r="BN65" s="224"/>
      <c r="BO65" s="224"/>
      <c r="BP65" s="224"/>
      <c r="BQ65" s="221">
        <v>59</v>
      </c>
      <c r="BR65" s="222"/>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3"/>
    </row>
    <row r="66" spans="1:131" ht="26.25" customHeight="1" x14ac:dyDescent="0.15">
      <c r="A66" s="995" t="s">
        <v>405</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406</v>
      </c>
      <c r="AV66" s="1002"/>
      <c r="AW66" s="1002"/>
      <c r="AX66" s="1002"/>
      <c r="AY66" s="1003"/>
      <c r="AZ66" s="1001" t="s">
        <v>364</v>
      </c>
      <c r="BA66" s="1002"/>
      <c r="BB66" s="1002"/>
      <c r="BC66" s="1002"/>
      <c r="BD66" s="1015"/>
      <c r="BE66" s="224"/>
      <c r="BF66" s="224"/>
      <c r="BG66" s="224"/>
      <c r="BH66" s="224"/>
      <c r="BI66" s="224"/>
      <c r="BJ66" s="224"/>
      <c r="BK66" s="224"/>
      <c r="BL66" s="224"/>
      <c r="BM66" s="224"/>
      <c r="BN66" s="224"/>
      <c r="BO66" s="224"/>
      <c r="BP66" s="224"/>
      <c r="BQ66" s="221">
        <v>60</v>
      </c>
      <c r="BR66" s="226"/>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3"/>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4"/>
      <c r="BF67" s="224"/>
      <c r="BG67" s="224"/>
      <c r="BH67" s="224"/>
      <c r="BI67" s="224"/>
      <c r="BJ67" s="224"/>
      <c r="BK67" s="224"/>
      <c r="BL67" s="224"/>
      <c r="BM67" s="224"/>
      <c r="BN67" s="224"/>
      <c r="BO67" s="224"/>
      <c r="BP67" s="224"/>
      <c r="BQ67" s="221">
        <v>61</v>
      </c>
      <c r="BR67" s="226"/>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3"/>
    </row>
    <row r="68" spans="1:131" ht="26.25" customHeight="1" thickTop="1" x14ac:dyDescent="0.15">
      <c r="A68" s="219">
        <v>1</v>
      </c>
      <c r="B68" s="985" t="s">
        <v>553</v>
      </c>
      <c r="C68" s="986"/>
      <c r="D68" s="986"/>
      <c r="E68" s="986"/>
      <c r="F68" s="986"/>
      <c r="G68" s="986"/>
      <c r="H68" s="986"/>
      <c r="I68" s="986"/>
      <c r="J68" s="986"/>
      <c r="K68" s="986"/>
      <c r="L68" s="986"/>
      <c r="M68" s="986"/>
      <c r="N68" s="986"/>
      <c r="O68" s="986"/>
      <c r="P68" s="987"/>
      <c r="Q68" s="988">
        <v>785</v>
      </c>
      <c r="R68" s="982"/>
      <c r="S68" s="982"/>
      <c r="T68" s="982"/>
      <c r="U68" s="982"/>
      <c r="V68" s="982">
        <v>370</v>
      </c>
      <c r="W68" s="982"/>
      <c r="X68" s="982"/>
      <c r="Y68" s="982"/>
      <c r="Z68" s="982"/>
      <c r="AA68" s="982">
        <v>414</v>
      </c>
      <c r="AB68" s="982"/>
      <c r="AC68" s="982"/>
      <c r="AD68" s="982"/>
      <c r="AE68" s="982"/>
      <c r="AF68" s="982">
        <v>414</v>
      </c>
      <c r="AG68" s="982"/>
      <c r="AH68" s="982"/>
      <c r="AI68" s="982"/>
      <c r="AJ68" s="982"/>
      <c r="AK68" s="982" t="s">
        <v>552</v>
      </c>
      <c r="AL68" s="982"/>
      <c r="AM68" s="982"/>
      <c r="AN68" s="982"/>
      <c r="AO68" s="982"/>
      <c r="AP68" s="982" t="s">
        <v>552</v>
      </c>
      <c r="AQ68" s="982"/>
      <c r="AR68" s="982"/>
      <c r="AS68" s="982"/>
      <c r="AT68" s="982"/>
      <c r="AU68" s="982"/>
      <c r="AV68" s="982"/>
      <c r="AW68" s="982"/>
      <c r="AX68" s="982"/>
      <c r="AY68" s="982"/>
      <c r="AZ68" s="983"/>
      <c r="BA68" s="983"/>
      <c r="BB68" s="983"/>
      <c r="BC68" s="983"/>
      <c r="BD68" s="984"/>
      <c r="BE68" s="224"/>
      <c r="BF68" s="224"/>
      <c r="BG68" s="224"/>
      <c r="BH68" s="224"/>
      <c r="BI68" s="224"/>
      <c r="BJ68" s="224"/>
      <c r="BK68" s="224"/>
      <c r="BL68" s="224"/>
      <c r="BM68" s="224"/>
      <c r="BN68" s="224"/>
      <c r="BO68" s="224"/>
      <c r="BP68" s="224"/>
      <c r="BQ68" s="221">
        <v>62</v>
      </c>
      <c r="BR68" s="226"/>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3"/>
    </row>
    <row r="69" spans="1:131" ht="26.25" customHeight="1" x14ac:dyDescent="0.15">
      <c r="A69" s="221">
        <v>2</v>
      </c>
      <c r="B69" s="974" t="s">
        <v>554</v>
      </c>
      <c r="C69" s="975"/>
      <c r="D69" s="975"/>
      <c r="E69" s="975"/>
      <c r="F69" s="975"/>
      <c r="G69" s="975"/>
      <c r="H69" s="975"/>
      <c r="I69" s="975"/>
      <c r="J69" s="975"/>
      <c r="K69" s="975"/>
      <c r="L69" s="975"/>
      <c r="M69" s="975"/>
      <c r="N69" s="975"/>
      <c r="O69" s="975"/>
      <c r="P69" s="976"/>
      <c r="Q69" s="977">
        <v>906481</v>
      </c>
      <c r="R69" s="971"/>
      <c r="S69" s="971"/>
      <c r="T69" s="971"/>
      <c r="U69" s="971"/>
      <c r="V69" s="971">
        <v>887687</v>
      </c>
      <c r="W69" s="971"/>
      <c r="X69" s="971"/>
      <c r="Y69" s="971"/>
      <c r="Z69" s="971"/>
      <c r="AA69" s="971">
        <v>18794</v>
      </c>
      <c r="AB69" s="971"/>
      <c r="AC69" s="971"/>
      <c r="AD69" s="971"/>
      <c r="AE69" s="971"/>
      <c r="AF69" s="971">
        <v>18794</v>
      </c>
      <c r="AG69" s="971"/>
      <c r="AH69" s="971"/>
      <c r="AI69" s="971"/>
      <c r="AJ69" s="971"/>
      <c r="AK69" s="971">
        <v>9782</v>
      </c>
      <c r="AL69" s="971"/>
      <c r="AM69" s="971"/>
      <c r="AN69" s="971"/>
      <c r="AO69" s="971"/>
      <c r="AP69" s="971" t="s">
        <v>552</v>
      </c>
      <c r="AQ69" s="971"/>
      <c r="AR69" s="971"/>
      <c r="AS69" s="971"/>
      <c r="AT69" s="971"/>
      <c r="AU69" s="971"/>
      <c r="AV69" s="971"/>
      <c r="AW69" s="971"/>
      <c r="AX69" s="971"/>
      <c r="AY69" s="971"/>
      <c r="AZ69" s="972"/>
      <c r="BA69" s="972"/>
      <c r="BB69" s="972"/>
      <c r="BC69" s="972"/>
      <c r="BD69" s="973"/>
      <c r="BE69" s="224"/>
      <c r="BF69" s="224"/>
      <c r="BG69" s="224"/>
      <c r="BH69" s="224"/>
      <c r="BI69" s="224"/>
      <c r="BJ69" s="224"/>
      <c r="BK69" s="224"/>
      <c r="BL69" s="224"/>
      <c r="BM69" s="224"/>
      <c r="BN69" s="224"/>
      <c r="BO69" s="224"/>
      <c r="BP69" s="224"/>
      <c r="BQ69" s="221">
        <v>63</v>
      </c>
      <c r="BR69" s="226"/>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3"/>
    </row>
    <row r="70" spans="1:131" ht="26.25" customHeight="1" x14ac:dyDescent="0.15">
      <c r="A70" s="221">
        <v>3</v>
      </c>
      <c r="B70" s="974" t="s">
        <v>555</v>
      </c>
      <c r="C70" s="975"/>
      <c r="D70" s="975"/>
      <c r="E70" s="975"/>
      <c r="F70" s="975"/>
      <c r="G70" s="975"/>
      <c r="H70" s="975"/>
      <c r="I70" s="975"/>
      <c r="J70" s="975"/>
      <c r="K70" s="975"/>
      <c r="L70" s="975"/>
      <c r="M70" s="975"/>
      <c r="N70" s="975"/>
      <c r="O70" s="975"/>
      <c r="P70" s="976"/>
      <c r="Q70" s="977">
        <v>26462</v>
      </c>
      <c r="R70" s="971"/>
      <c r="S70" s="971"/>
      <c r="T70" s="971"/>
      <c r="U70" s="971"/>
      <c r="V70" s="971">
        <v>31502</v>
      </c>
      <c r="W70" s="971"/>
      <c r="X70" s="971"/>
      <c r="Y70" s="971"/>
      <c r="Z70" s="971"/>
      <c r="AA70" s="971">
        <v>-5040</v>
      </c>
      <c r="AB70" s="971"/>
      <c r="AC70" s="971"/>
      <c r="AD70" s="971"/>
      <c r="AE70" s="971"/>
      <c r="AF70" s="971">
        <v>-16553</v>
      </c>
      <c r="AG70" s="971"/>
      <c r="AH70" s="971"/>
      <c r="AI70" s="971"/>
      <c r="AJ70" s="971"/>
      <c r="AK70" s="971">
        <v>9</v>
      </c>
      <c r="AL70" s="971"/>
      <c r="AM70" s="971"/>
      <c r="AN70" s="971"/>
      <c r="AO70" s="971"/>
      <c r="AP70" s="971">
        <v>27277</v>
      </c>
      <c r="AQ70" s="971"/>
      <c r="AR70" s="971"/>
      <c r="AS70" s="971"/>
      <c r="AT70" s="971"/>
      <c r="AU70" s="971"/>
      <c r="AV70" s="971"/>
      <c r="AW70" s="971"/>
      <c r="AX70" s="971"/>
      <c r="AY70" s="971"/>
      <c r="AZ70" s="972"/>
      <c r="BA70" s="972"/>
      <c r="BB70" s="972"/>
      <c r="BC70" s="972"/>
      <c r="BD70" s="973"/>
      <c r="BE70" s="224"/>
      <c r="BF70" s="224"/>
      <c r="BG70" s="224"/>
      <c r="BH70" s="224"/>
      <c r="BI70" s="224"/>
      <c r="BJ70" s="224"/>
      <c r="BK70" s="224"/>
      <c r="BL70" s="224"/>
      <c r="BM70" s="224"/>
      <c r="BN70" s="224"/>
      <c r="BO70" s="224"/>
      <c r="BP70" s="224"/>
      <c r="BQ70" s="221">
        <v>64</v>
      </c>
      <c r="BR70" s="226"/>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3"/>
    </row>
    <row r="71" spans="1:131" ht="26.25" customHeight="1" x14ac:dyDescent="0.15">
      <c r="A71" s="221">
        <v>4</v>
      </c>
      <c r="B71" s="974" t="s">
        <v>556</v>
      </c>
      <c r="C71" s="975"/>
      <c r="D71" s="975"/>
      <c r="E71" s="975"/>
      <c r="F71" s="975"/>
      <c r="G71" s="975"/>
      <c r="H71" s="975"/>
      <c r="I71" s="975"/>
      <c r="J71" s="975"/>
      <c r="K71" s="975"/>
      <c r="L71" s="975"/>
      <c r="M71" s="975"/>
      <c r="N71" s="975"/>
      <c r="O71" s="975"/>
      <c r="P71" s="976"/>
      <c r="Q71" s="977">
        <v>130737</v>
      </c>
      <c r="R71" s="971"/>
      <c r="S71" s="971"/>
      <c r="T71" s="971"/>
      <c r="U71" s="971"/>
      <c r="V71" s="971">
        <v>130734</v>
      </c>
      <c r="W71" s="971"/>
      <c r="X71" s="971"/>
      <c r="Y71" s="971"/>
      <c r="Z71" s="971"/>
      <c r="AA71" s="971">
        <v>3</v>
      </c>
      <c r="AB71" s="971"/>
      <c r="AC71" s="971"/>
      <c r="AD71" s="971"/>
      <c r="AE71" s="971"/>
      <c r="AF71" s="971">
        <v>3</v>
      </c>
      <c r="AG71" s="971"/>
      <c r="AH71" s="971"/>
      <c r="AI71" s="971"/>
      <c r="AJ71" s="971"/>
      <c r="AK71" s="971" t="s">
        <v>552</v>
      </c>
      <c r="AL71" s="971"/>
      <c r="AM71" s="971"/>
      <c r="AN71" s="971"/>
      <c r="AO71" s="971"/>
      <c r="AP71" s="971" t="s">
        <v>552</v>
      </c>
      <c r="AQ71" s="971"/>
      <c r="AR71" s="971"/>
      <c r="AS71" s="971"/>
      <c r="AT71" s="971"/>
      <c r="AU71" s="971"/>
      <c r="AV71" s="971"/>
      <c r="AW71" s="971"/>
      <c r="AX71" s="971"/>
      <c r="AY71" s="971"/>
      <c r="AZ71" s="972"/>
      <c r="BA71" s="972"/>
      <c r="BB71" s="972"/>
      <c r="BC71" s="972"/>
      <c r="BD71" s="973"/>
      <c r="BE71" s="224"/>
      <c r="BF71" s="224"/>
      <c r="BG71" s="224"/>
      <c r="BH71" s="224"/>
      <c r="BI71" s="224"/>
      <c r="BJ71" s="224"/>
      <c r="BK71" s="224"/>
      <c r="BL71" s="224"/>
      <c r="BM71" s="224"/>
      <c r="BN71" s="224"/>
      <c r="BO71" s="224"/>
      <c r="BP71" s="224"/>
      <c r="BQ71" s="221">
        <v>65</v>
      </c>
      <c r="BR71" s="226"/>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3"/>
    </row>
    <row r="72" spans="1:131" ht="26.25" customHeight="1" x14ac:dyDescent="0.15">
      <c r="A72" s="221">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4"/>
      <c r="BF72" s="224"/>
      <c r="BG72" s="224"/>
      <c r="BH72" s="224"/>
      <c r="BI72" s="224"/>
      <c r="BJ72" s="224"/>
      <c r="BK72" s="224"/>
      <c r="BL72" s="224"/>
      <c r="BM72" s="224"/>
      <c r="BN72" s="224"/>
      <c r="BO72" s="224"/>
      <c r="BP72" s="224"/>
      <c r="BQ72" s="221">
        <v>66</v>
      </c>
      <c r="BR72" s="226"/>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3"/>
    </row>
    <row r="73" spans="1:131" ht="26.25" customHeight="1" x14ac:dyDescent="0.15">
      <c r="A73" s="221">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4"/>
      <c r="BF73" s="224"/>
      <c r="BG73" s="224"/>
      <c r="BH73" s="224"/>
      <c r="BI73" s="224"/>
      <c r="BJ73" s="224"/>
      <c r="BK73" s="224"/>
      <c r="BL73" s="224"/>
      <c r="BM73" s="224"/>
      <c r="BN73" s="224"/>
      <c r="BO73" s="224"/>
      <c r="BP73" s="224"/>
      <c r="BQ73" s="221">
        <v>67</v>
      </c>
      <c r="BR73" s="226"/>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3"/>
    </row>
    <row r="74" spans="1:131" ht="26.25" customHeight="1" x14ac:dyDescent="0.15">
      <c r="A74" s="221">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4"/>
      <c r="BF74" s="224"/>
      <c r="BG74" s="224"/>
      <c r="BH74" s="224"/>
      <c r="BI74" s="224"/>
      <c r="BJ74" s="224"/>
      <c r="BK74" s="224"/>
      <c r="BL74" s="224"/>
      <c r="BM74" s="224"/>
      <c r="BN74" s="224"/>
      <c r="BO74" s="224"/>
      <c r="BP74" s="224"/>
      <c r="BQ74" s="221">
        <v>68</v>
      </c>
      <c r="BR74" s="226"/>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3"/>
    </row>
    <row r="75" spans="1:131" ht="26.25" customHeight="1" x14ac:dyDescent="0.15">
      <c r="A75" s="221">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4"/>
      <c r="BF75" s="224"/>
      <c r="BG75" s="224"/>
      <c r="BH75" s="224"/>
      <c r="BI75" s="224"/>
      <c r="BJ75" s="224"/>
      <c r="BK75" s="224"/>
      <c r="BL75" s="224"/>
      <c r="BM75" s="224"/>
      <c r="BN75" s="224"/>
      <c r="BO75" s="224"/>
      <c r="BP75" s="224"/>
      <c r="BQ75" s="221">
        <v>69</v>
      </c>
      <c r="BR75" s="226"/>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3"/>
    </row>
    <row r="76" spans="1:131" ht="26.25" customHeight="1" x14ac:dyDescent="0.15">
      <c r="A76" s="221">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4"/>
      <c r="BF76" s="224"/>
      <c r="BG76" s="224"/>
      <c r="BH76" s="224"/>
      <c r="BI76" s="224"/>
      <c r="BJ76" s="224"/>
      <c r="BK76" s="224"/>
      <c r="BL76" s="224"/>
      <c r="BM76" s="224"/>
      <c r="BN76" s="224"/>
      <c r="BO76" s="224"/>
      <c r="BP76" s="224"/>
      <c r="BQ76" s="221">
        <v>70</v>
      </c>
      <c r="BR76" s="226"/>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3"/>
    </row>
    <row r="77" spans="1:131" ht="26.25" customHeight="1" x14ac:dyDescent="0.15">
      <c r="A77" s="221">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4"/>
      <c r="BF77" s="224"/>
      <c r="BG77" s="224"/>
      <c r="BH77" s="224"/>
      <c r="BI77" s="224"/>
      <c r="BJ77" s="224"/>
      <c r="BK77" s="224"/>
      <c r="BL77" s="224"/>
      <c r="BM77" s="224"/>
      <c r="BN77" s="224"/>
      <c r="BO77" s="224"/>
      <c r="BP77" s="224"/>
      <c r="BQ77" s="221">
        <v>71</v>
      </c>
      <c r="BR77" s="226"/>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3"/>
    </row>
    <row r="78" spans="1:131" ht="26.25" customHeight="1" x14ac:dyDescent="0.15">
      <c r="A78" s="221">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4"/>
      <c r="BF78" s="224"/>
      <c r="BG78" s="224"/>
      <c r="BH78" s="224"/>
      <c r="BI78" s="224"/>
      <c r="BJ78" s="213"/>
      <c r="BK78" s="213"/>
      <c r="BL78" s="213"/>
      <c r="BM78" s="213"/>
      <c r="BN78" s="213"/>
      <c r="BO78" s="224"/>
      <c r="BP78" s="224"/>
      <c r="BQ78" s="221">
        <v>72</v>
      </c>
      <c r="BR78" s="226"/>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3"/>
    </row>
    <row r="79" spans="1:131" ht="26.25" customHeight="1" x14ac:dyDescent="0.15">
      <c r="A79" s="221">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4"/>
      <c r="BF79" s="224"/>
      <c r="BG79" s="224"/>
      <c r="BH79" s="224"/>
      <c r="BI79" s="224"/>
      <c r="BJ79" s="213"/>
      <c r="BK79" s="213"/>
      <c r="BL79" s="213"/>
      <c r="BM79" s="213"/>
      <c r="BN79" s="213"/>
      <c r="BO79" s="224"/>
      <c r="BP79" s="224"/>
      <c r="BQ79" s="221">
        <v>73</v>
      </c>
      <c r="BR79" s="226"/>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3"/>
    </row>
    <row r="80" spans="1:131" ht="26.25" customHeight="1" x14ac:dyDescent="0.15">
      <c r="A80" s="221">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4"/>
      <c r="BF80" s="224"/>
      <c r="BG80" s="224"/>
      <c r="BH80" s="224"/>
      <c r="BI80" s="224"/>
      <c r="BJ80" s="224"/>
      <c r="BK80" s="224"/>
      <c r="BL80" s="224"/>
      <c r="BM80" s="224"/>
      <c r="BN80" s="224"/>
      <c r="BO80" s="224"/>
      <c r="BP80" s="224"/>
      <c r="BQ80" s="221">
        <v>74</v>
      </c>
      <c r="BR80" s="226"/>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3"/>
    </row>
    <row r="81" spans="1:131" ht="26.25" customHeight="1" x14ac:dyDescent="0.15">
      <c r="A81" s="221">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4"/>
      <c r="BF81" s="224"/>
      <c r="BG81" s="224"/>
      <c r="BH81" s="224"/>
      <c r="BI81" s="224"/>
      <c r="BJ81" s="224"/>
      <c r="BK81" s="224"/>
      <c r="BL81" s="224"/>
      <c r="BM81" s="224"/>
      <c r="BN81" s="224"/>
      <c r="BO81" s="224"/>
      <c r="BP81" s="224"/>
      <c r="BQ81" s="221">
        <v>75</v>
      </c>
      <c r="BR81" s="226"/>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3"/>
    </row>
    <row r="82" spans="1:131" ht="26.25" customHeight="1" x14ac:dyDescent="0.15">
      <c r="A82" s="221">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4"/>
      <c r="BF82" s="224"/>
      <c r="BG82" s="224"/>
      <c r="BH82" s="224"/>
      <c r="BI82" s="224"/>
      <c r="BJ82" s="224"/>
      <c r="BK82" s="224"/>
      <c r="BL82" s="224"/>
      <c r="BM82" s="224"/>
      <c r="BN82" s="224"/>
      <c r="BO82" s="224"/>
      <c r="BP82" s="224"/>
      <c r="BQ82" s="221">
        <v>76</v>
      </c>
      <c r="BR82" s="226"/>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3"/>
    </row>
    <row r="83" spans="1:131" ht="26.25" customHeight="1" x14ac:dyDescent="0.15">
      <c r="A83" s="221">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4"/>
      <c r="BF83" s="224"/>
      <c r="BG83" s="224"/>
      <c r="BH83" s="224"/>
      <c r="BI83" s="224"/>
      <c r="BJ83" s="224"/>
      <c r="BK83" s="224"/>
      <c r="BL83" s="224"/>
      <c r="BM83" s="224"/>
      <c r="BN83" s="224"/>
      <c r="BO83" s="224"/>
      <c r="BP83" s="224"/>
      <c r="BQ83" s="221">
        <v>77</v>
      </c>
      <c r="BR83" s="226"/>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3"/>
    </row>
    <row r="84" spans="1:131" ht="26.25" customHeight="1" x14ac:dyDescent="0.15">
      <c r="A84" s="221">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4"/>
      <c r="BF84" s="224"/>
      <c r="BG84" s="224"/>
      <c r="BH84" s="224"/>
      <c r="BI84" s="224"/>
      <c r="BJ84" s="224"/>
      <c r="BK84" s="224"/>
      <c r="BL84" s="224"/>
      <c r="BM84" s="224"/>
      <c r="BN84" s="224"/>
      <c r="BO84" s="224"/>
      <c r="BP84" s="224"/>
      <c r="BQ84" s="221">
        <v>78</v>
      </c>
      <c r="BR84" s="226"/>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3"/>
    </row>
    <row r="85" spans="1:131" ht="26.25" customHeight="1" x14ac:dyDescent="0.15">
      <c r="A85" s="221">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4"/>
      <c r="BF85" s="224"/>
      <c r="BG85" s="224"/>
      <c r="BH85" s="224"/>
      <c r="BI85" s="224"/>
      <c r="BJ85" s="224"/>
      <c r="BK85" s="224"/>
      <c r="BL85" s="224"/>
      <c r="BM85" s="224"/>
      <c r="BN85" s="224"/>
      <c r="BO85" s="224"/>
      <c r="BP85" s="224"/>
      <c r="BQ85" s="221">
        <v>79</v>
      </c>
      <c r="BR85" s="226"/>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3"/>
    </row>
    <row r="86" spans="1:131" ht="26.25" customHeight="1" x14ac:dyDescent="0.15">
      <c r="A86" s="221">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4"/>
      <c r="BF86" s="224"/>
      <c r="BG86" s="224"/>
      <c r="BH86" s="224"/>
      <c r="BI86" s="224"/>
      <c r="BJ86" s="224"/>
      <c r="BK86" s="224"/>
      <c r="BL86" s="224"/>
      <c r="BM86" s="224"/>
      <c r="BN86" s="224"/>
      <c r="BO86" s="224"/>
      <c r="BP86" s="224"/>
      <c r="BQ86" s="221">
        <v>80</v>
      </c>
      <c r="BR86" s="226"/>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3"/>
    </row>
    <row r="87" spans="1:131" ht="26.25" customHeight="1" x14ac:dyDescent="0.15">
      <c r="A87" s="227">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4"/>
      <c r="BF87" s="224"/>
      <c r="BG87" s="224"/>
      <c r="BH87" s="224"/>
      <c r="BI87" s="224"/>
      <c r="BJ87" s="224"/>
      <c r="BK87" s="224"/>
      <c r="BL87" s="224"/>
      <c r="BM87" s="224"/>
      <c r="BN87" s="224"/>
      <c r="BO87" s="224"/>
      <c r="BP87" s="224"/>
      <c r="BQ87" s="221">
        <v>81</v>
      </c>
      <c r="BR87" s="226"/>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3"/>
    </row>
    <row r="88" spans="1:131" ht="26.25" customHeight="1" thickBot="1" x14ac:dyDescent="0.2">
      <c r="A88" s="223" t="s">
        <v>380</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4"/>
      <c r="BF88" s="224"/>
      <c r="BG88" s="224"/>
      <c r="BH88" s="224"/>
      <c r="BI88" s="224"/>
      <c r="BJ88" s="224"/>
      <c r="BK88" s="224"/>
      <c r="BL88" s="224"/>
      <c r="BM88" s="224"/>
      <c r="BN88" s="224"/>
      <c r="BO88" s="224"/>
      <c r="BP88" s="224"/>
      <c r="BQ88" s="221">
        <v>82</v>
      </c>
      <c r="BR88" s="226"/>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3"/>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3"/>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3"/>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3"/>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3"/>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3"/>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3"/>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3"/>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3"/>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3"/>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3"/>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3"/>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3"/>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3"/>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3"/>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3"/>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3"/>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213"/>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213"/>
    </row>
    <row r="107" spans="1:131" s="213" customFormat="1" ht="26.25" customHeight="1" thickBot="1" x14ac:dyDescent="0.2">
      <c r="A107" s="232" t="s">
        <v>411</v>
      </c>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2" t="s">
        <v>412</v>
      </c>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row>
    <row r="108" spans="1:131" s="213" customFormat="1" ht="26.25" customHeight="1" x14ac:dyDescent="0.15">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3" customFormat="1" ht="26.25" customHeight="1" x14ac:dyDescent="0.15">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294</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294</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294</v>
      </c>
      <c r="DR109" s="896"/>
      <c r="DS109" s="896"/>
      <c r="DT109" s="896"/>
      <c r="DU109" s="897"/>
      <c r="DV109" s="898" t="s">
        <v>418</v>
      </c>
      <c r="DW109" s="896"/>
      <c r="DX109" s="896"/>
      <c r="DY109" s="896"/>
      <c r="DZ109" s="929"/>
    </row>
    <row r="110" spans="1:131" s="213" customFormat="1" ht="26.25" customHeight="1" x14ac:dyDescent="0.15">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22379595</v>
      </c>
      <c r="AB110" s="889"/>
      <c r="AC110" s="889"/>
      <c r="AD110" s="889"/>
      <c r="AE110" s="890"/>
      <c r="AF110" s="891">
        <v>22478566</v>
      </c>
      <c r="AG110" s="889"/>
      <c r="AH110" s="889"/>
      <c r="AI110" s="889"/>
      <c r="AJ110" s="890"/>
      <c r="AK110" s="891">
        <v>21440541</v>
      </c>
      <c r="AL110" s="889"/>
      <c r="AM110" s="889"/>
      <c r="AN110" s="889"/>
      <c r="AO110" s="890"/>
      <c r="AP110" s="892">
        <v>21.7</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193639193</v>
      </c>
      <c r="BR110" s="842"/>
      <c r="BS110" s="842"/>
      <c r="BT110" s="842"/>
      <c r="BU110" s="842"/>
      <c r="BV110" s="842">
        <v>177387940</v>
      </c>
      <c r="BW110" s="842"/>
      <c r="BX110" s="842"/>
      <c r="BY110" s="842"/>
      <c r="BZ110" s="842"/>
      <c r="CA110" s="842">
        <v>163478147</v>
      </c>
      <c r="CB110" s="842"/>
      <c r="CC110" s="842"/>
      <c r="CD110" s="842"/>
      <c r="CE110" s="842"/>
      <c r="CF110" s="866">
        <v>165.3</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473351</v>
      </c>
      <c r="DH110" s="842"/>
      <c r="DI110" s="842"/>
      <c r="DJ110" s="842"/>
      <c r="DK110" s="842"/>
      <c r="DL110" s="842">
        <v>437850</v>
      </c>
      <c r="DM110" s="842"/>
      <c r="DN110" s="842"/>
      <c r="DO110" s="842"/>
      <c r="DP110" s="842"/>
      <c r="DQ110" s="842">
        <v>402349</v>
      </c>
      <c r="DR110" s="842"/>
      <c r="DS110" s="842"/>
      <c r="DT110" s="842"/>
      <c r="DU110" s="842"/>
      <c r="DV110" s="843">
        <v>0.4</v>
      </c>
      <c r="DW110" s="843"/>
      <c r="DX110" s="843"/>
      <c r="DY110" s="843"/>
      <c r="DZ110" s="844"/>
    </row>
    <row r="111" spans="1:131" s="213" customFormat="1" ht="26.25" customHeight="1" x14ac:dyDescent="0.15">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v>1179117</v>
      </c>
      <c r="BR111" s="817"/>
      <c r="BS111" s="817"/>
      <c r="BT111" s="817"/>
      <c r="BU111" s="817"/>
      <c r="BV111" s="817">
        <v>885391</v>
      </c>
      <c r="BW111" s="817"/>
      <c r="BX111" s="817"/>
      <c r="BY111" s="817"/>
      <c r="BZ111" s="817"/>
      <c r="CA111" s="817">
        <v>627690</v>
      </c>
      <c r="CB111" s="817"/>
      <c r="CC111" s="817"/>
      <c r="CD111" s="817"/>
      <c r="CE111" s="817"/>
      <c r="CF111" s="875">
        <v>0.6</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705766</v>
      </c>
      <c r="DH111" s="817"/>
      <c r="DI111" s="817"/>
      <c r="DJ111" s="817"/>
      <c r="DK111" s="817"/>
      <c r="DL111" s="817">
        <v>447541</v>
      </c>
      <c r="DM111" s="817"/>
      <c r="DN111" s="817"/>
      <c r="DO111" s="817"/>
      <c r="DP111" s="817"/>
      <c r="DQ111" s="817">
        <v>225341</v>
      </c>
      <c r="DR111" s="817"/>
      <c r="DS111" s="817"/>
      <c r="DT111" s="817"/>
      <c r="DU111" s="817"/>
      <c r="DV111" s="794">
        <v>0.2</v>
      </c>
      <c r="DW111" s="794"/>
      <c r="DX111" s="794"/>
      <c r="DY111" s="794"/>
      <c r="DZ111" s="795"/>
    </row>
    <row r="112" spans="1:131" s="213" customFormat="1" ht="26.25" customHeight="1" x14ac:dyDescent="0.15">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v>1667</v>
      </c>
      <c r="AL112" s="780"/>
      <c r="AM112" s="780"/>
      <c r="AN112" s="780"/>
      <c r="AO112" s="781"/>
      <c r="AP112" s="824">
        <v>0</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27678474</v>
      </c>
      <c r="BR112" s="817"/>
      <c r="BS112" s="817"/>
      <c r="BT112" s="817"/>
      <c r="BU112" s="817"/>
      <c r="BV112" s="817">
        <v>26874832</v>
      </c>
      <c r="BW112" s="817"/>
      <c r="BX112" s="817"/>
      <c r="BY112" s="817"/>
      <c r="BZ112" s="817"/>
      <c r="CA112" s="817">
        <v>25965547</v>
      </c>
      <c r="CB112" s="817"/>
      <c r="CC112" s="817"/>
      <c r="CD112" s="817"/>
      <c r="CE112" s="817"/>
      <c r="CF112" s="875">
        <v>26.3</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3" customFormat="1" ht="26.25" customHeight="1" x14ac:dyDescent="0.15">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2622079</v>
      </c>
      <c r="AB113" s="919"/>
      <c r="AC113" s="919"/>
      <c r="AD113" s="919"/>
      <c r="AE113" s="920"/>
      <c r="AF113" s="921">
        <v>2190570</v>
      </c>
      <c r="AG113" s="919"/>
      <c r="AH113" s="919"/>
      <c r="AI113" s="919"/>
      <c r="AJ113" s="920"/>
      <c r="AK113" s="921">
        <v>2028742</v>
      </c>
      <c r="AL113" s="919"/>
      <c r="AM113" s="919"/>
      <c r="AN113" s="919"/>
      <c r="AO113" s="920"/>
      <c r="AP113" s="922">
        <v>2.1</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v>11427</v>
      </c>
      <c r="BR113" s="817"/>
      <c r="BS113" s="817"/>
      <c r="BT113" s="817"/>
      <c r="BU113" s="817"/>
      <c r="BV113" s="817">
        <v>10038</v>
      </c>
      <c r="BW113" s="817"/>
      <c r="BX113" s="817"/>
      <c r="BY113" s="817"/>
      <c r="BZ113" s="817"/>
      <c r="CA113" s="817">
        <v>9320</v>
      </c>
      <c r="CB113" s="817"/>
      <c r="CC113" s="817"/>
      <c r="CD113" s="817"/>
      <c r="CE113" s="817"/>
      <c r="CF113" s="875">
        <v>0</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3" customFormat="1" ht="26.25" customHeight="1" x14ac:dyDescent="0.15">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11854</v>
      </c>
      <c r="AB114" s="780"/>
      <c r="AC114" s="780"/>
      <c r="AD114" s="780"/>
      <c r="AE114" s="781"/>
      <c r="AF114" s="782">
        <v>935</v>
      </c>
      <c r="AG114" s="780"/>
      <c r="AH114" s="780"/>
      <c r="AI114" s="780"/>
      <c r="AJ114" s="781"/>
      <c r="AK114" s="782">
        <v>777</v>
      </c>
      <c r="AL114" s="780"/>
      <c r="AM114" s="780"/>
      <c r="AN114" s="780"/>
      <c r="AO114" s="781"/>
      <c r="AP114" s="824">
        <v>0</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18724837</v>
      </c>
      <c r="BR114" s="817"/>
      <c r="BS114" s="817"/>
      <c r="BT114" s="817"/>
      <c r="BU114" s="817"/>
      <c r="BV114" s="817">
        <v>19284918</v>
      </c>
      <c r="BW114" s="817"/>
      <c r="BX114" s="817"/>
      <c r="BY114" s="817"/>
      <c r="BZ114" s="817"/>
      <c r="CA114" s="817">
        <v>18998573</v>
      </c>
      <c r="CB114" s="817"/>
      <c r="CC114" s="817"/>
      <c r="CD114" s="817"/>
      <c r="CE114" s="817"/>
      <c r="CF114" s="875">
        <v>19.2</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3" customFormat="1" ht="26.25" customHeight="1" x14ac:dyDescent="0.15">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230217</v>
      </c>
      <c r="AB115" s="919"/>
      <c r="AC115" s="919"/>
      <c r="AD115" s="919"/>
      <c r="AE115" s="920"/>
      <c r="AF115" s="921">
        <v>208674</v>
      </c>
      <c r="AG115" s="919"/>
      <c r="AH115" s="919"/>
      <c r="AI115" s="919"/>
      <c r="AJ115" s="920"/>
      <c r="AK115" s="921">
        <v>173516</v>
      </c>
      <c r="AL115" s="919"/>
      <c r="AM115" s="919"/>
      <c r="AN115" s="919"/>
      <c r="AO115" s="920"/>
      <c r="AP115" s="922">
        <v>0.2</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171087</v>
      </c>
      <c r="BR115" s="817"/>
      <c r="BS115" s="817"/>
      <c r="BT115" s="817"/>
      <c r="BU115" s="817"/>
      <c r="BV115" s="817">
        <v>160286</v>
      </c>
      <c r="BW115" s="817"/>
      <c r="BX115" s="817"/>
      <c r="BY115" s="817"/>
      <c r="BZ115" s="817"/>
      <c r="CA115" s="817">
        <v>327268</v>
      </c>
      <c r="CB115" s="817"/>
      <c r="CC115" s="817"/>
      <c r="CD115" s="817"/>
      <c r="CE115" s="817"/>
      <c r="CF115" s="875">
        <v>0.3</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3" customFormat="1" ht="26.25" customHeight="1" x14ac:dyDescent="0.15">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66</v>
      </c>
      <c r="AB116" s="780"/>
      <c r="AC116" s="780"/>
      <c r="AD116" s="780"/>
      <c r="AE116" s="781"/>
      <c r="AF116" s="782">
        <v>116</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3"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25243811</v>
      </c>
      <c r="AB117" s="903"/>
      <c r="AC117" s="903"/>
      <c r="AD117" s="903"/>
      <c r="AE117" s="904"/>
      <c r="AF117" s="905">
        <v>24878861</v>
      </c>
      <c r="AG117" s="903"/>
      <c r="AH117" s="903"/>
      <c r="AI117" s="903"/>
      <c r="AJ117" s="904"/>
      <c r="AK117" s="905">
        <v>23645243</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3" customFormat="1" ht="26.25" customHeight="1" x14ac:dyDescent="0.15">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294</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3" customFormat="1" ht="26.25" customHeight="1" x14ac:dyDescent="0.15">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4" t="s">
        <v>177</v>
      </c>
      <c r="BA119" s="234"/>
      <c r="BB119" s="234"/>
      <c r="BC119" s="234"/>
      <c r="BD119" s="234"/>
      <c r="BE119" s="234"/>
      <c r="BF119" s="234"/>
      <c r="BG119" s="234"/>
      <c r="BH119" s="234"/>
      <c r="BI119" s="234"/>
      <c r="BJ119" s="234"/>
      <c r="BK119" s="234"/>
      <c r="BL119" s="234"/>
      <c r="BM119" s="234"/>
      <c r="BN119" s="234"/>
      <c r="BO119" s="877" t="s">
        <v>448</v>
      </c>
      <c r="BP119" s="878"/>
      <c r="BQ119" s="879">
        <v>241404135</v>
      </c>
      <c r="BR119" s="845"/>
      <c r="BS119" s="845"/>
      <c r="BT119" s="845"/>
      <c r="BU119" s="845"/>
      <c r="BV119" s="845">
        <v>224603405</v>
      </c>
      <c r="BW119" s="845"/>
      <c r="BX119" s="845"/>
      <c r="BY119" s="845"/>
      <c r="BZ119" s="845"/>
      <c r="CA119" s="845">
        <v>209406545</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3" customFormat="1" ht="26.25" customHeight="1" x14ac:dyDescent="0.15">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48922275</v>
      </c>
      <c r="BR120" s="842"/>
      <c r="BS120" s="842"/>
      <c r="BT120" s="842"/>
      <c r="BU120" s="842"/>
      <c r="BV120" s="842">
        <v>55745182</v>
      </c>
      <c r="BW120" s="842"/>
      <c r="BX120" s="842"/>
      <c r="BY120" s="842"/>
      <c r="BZ120" s="842"/>
      <c r="CA120" s="842">
        <v>59709245</v>
      </c>
      <c r="CB120" s="842"/>
      <c r="CC120" s="842"/>
      <c r="CD120" s="842"/>
      <c r="CE120" s="842"/>
      <c r="CF120" s="866">
        <v>60.4</v>
      </c>
      <c r="CG120" s="867"/>
      <c r="CH120" s="867"/>
      <c r="CI120" s="867"/>
      <c r="CJ120" s="867"/>
      <c r="CK120" s="868" t="s">
        <v>452</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27340961</v>
      </c>
      <c r="DH120" s="842"/>
      <c r="DI120" s="842"/>
      <c r="DJ120" s="842"/>
      <c r="DK120" s="842"/>
      <c r="DL120" s="842">
        <v>26526874</v>
      </c>
      <c r="DM120" s="842"/>
      <c r="DN120" s="842"/>
      <c r="DO120" s="842"/>
      <c r="DP120" s="842"/>
      <c r="DQ120" s="842">
        <v>25624669</v>
      </c>
      <c r="DR120" s="842"/>
      <c r="DS120" s="842"/>
      <c r="DT120" s="842"/>
      <c r="DU120" s="842"/>
      <c r="DV120" s="843">
        <v>25.9</v>
      </c>
      <c r="DW120" s="843"/>
      <c r="DX120" s="843"/>
      <c r="DY120" s="843"/>
      <c r="DZ120" s="844"/>
    </row>
    <row r="121" spans="1:130" s="213" customFormat="1" ht="26.25" customHeight="1" x14ac:dyDescent="0.15">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35157001</v>
      </c>
      <c r="BR121" s="817"/>
      <c r="BS121" s="817"/>
      <c r="BT121" s="817"/>
      <c r="BU121" s="817"/>
      <c r="BV121" s="817">
        <v>31348783</v>
      </c>
      <c r="BW121" s="817"/>
      <c r="BX121" s="817"/>
      <c r="BY121" s="817"/>
      <c r="BZ121" s="817"/>
      <c r="CA121" s="817">
        <v>29713187</v>
      </c>
      <c r="CB121" s="817"/>
      <c r="CC121" s="817"/>
      <c r="CD121" s="817"/>
      <c r="CE121" s="817"/>
      <c r="CF121" s="875">
        <v>30</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337513</v>
      </c>
      <c r="DH121" s="817"/>
      <c r="DI121" s="817"/>
      <c r="DJ121" s="817"/>
      <c r="DK121" s="817"/>
      <c r="DL121" s="817">
        <v>347958</v>
      </c>
      <c r="DM121" s="817"/>
      <c r="DN121" s="817"/>
      <c r="DO121" s="817"/>
      <c r="DP121" s="817"/>
      <c r="DQ121" s="817">
        <v>340878</v>
      </c>
      <c r="DR121" s="817"/>
      <c r="DS121" s="817"/>
      <c r="DT121" s="817"/>
      <c r="DU121" s="817"/>
      <c r="DV121" s="794">
        <v>0.3</v>
      </c>
      <c r="DW121" s="794"/>
      <c r="DX121" s="794"/>
      <c r="DY121" s="794"/>
      <c r="DZ121" s="795"/>
    </row>
    <row r="122" spans="1:130" s="213" customFormat="1" ht="26.25" customHeight="1" x14ac:dyDescent="0.15">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139040975</v>
      </c>
      <c r="BR122" s="845"/>
      <c r="BS122" s="845"/>
      <c r="BT122" s="845"/>
      <c r="BU122" s="845"/>
      <c r="BV122" s="845">
        <v>134739434</v>
      </c>
      <c r="BW122" s="845"/>
      <c r="BX122" s="845"/>
      <c r="BY122" s="845"/>
      <c r="BZ122" s="845"/>
      <c r="CA122" s="845">
        <v>127658653</v>
      </c>
      <c r="CB122" s="845"/>
      <c r="CC122" s="845"/>
      <c r="CD122" s="845"/>
      <c r="CE122" s="845"/>
      <c r="CF122" s="846">
        <v>129.1</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3" customFormat="1" ht="26.25" customHeight="1" x14ac:dyDescent="0.15">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4" t="s">
        <v>177</v>
      </c>
      <c r="BA123" s="234"/>
      <c r="BB123" s="234"/>
      <c r="BC123" s="234"/>
      <c r="BD123" s="234"/>
      <c r="BE123" s="234"/>
      <c r="BF123" s="234"/>
      <c r="BG123" s="234"/>
      <c r="BH123" s="234"/>
      <c r="BI123" s="234"/>
      <c r="BJ123" s="234"/>
      <c r="BK123" s="234"/>
      <c r="BL123" s="234"/>
      <c r="BM123" s="234"/>
      <c r="BN123" s="234"/>
      <c r="BO123" s="877" t="s">
        <v>456</v>
      </c>
      <c r="BP123" s="878"/>
      <c r="BQ123" s="832">
        <v>223120251</v>
      </c>
      <c r="BR123" s="833"/>
      <c r="BS123" s="833"/>
      <c r="BT123" s="833"/>
      <c r="BU123" s="833"/>
      <c r="BV123" s="833">
        <v>221833399</v>
      </c>
      <c r="BW123" s="833"/>
      <c r="BX123" s="833"/>
      <c r="BY123" s="833"/>
      <c r="BZ123" s="833"/>
      <c r="CA123" s="833">
        <v>217081085</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3" customFormat="1" ht="26.25" customHeight="1" thickBot="1" x14ac:dyDescent="0.2">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19.5</v>
      </c>
      <c r="BR124" s="831"/>
      <c r="BS124" s="831"/>
      <c r="BT124" s="831"/>
      <c r="BU124" s="831"/>
      <c r="BV124" s="831">
        <v>2.8</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3" customFormat="1" ht="26.25" customHeight="1" x14ac:dyDescent="0.15">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5"/>
      <c r="BR125" s="215"/>
      <c r="BS125" s="215"/>
      <c r="BT125" s="215"/>
      <c r="BU125" s="215"/>
      <c r="BV125" s="215"/>
      <c r="BW125" s="215"/>
      <c r="BX125" s="215"/>
      <c r="BY125" s="215"/>
      <c r="BZ125" s="215"/>
      <c r="CA125" s="215"/>
      <c r="CB125" s="215"/>
      <c r="CC125" s="215"/>
      <c r="CD125" s="215"/>
      <c r="CE125" s="215"/>
      <c r="CF125" s="215"/>
      <c r="CG125" s="215"/>
      <c r="CH125" s="215"/>
      <c r="CI125" s="215"/>
      <c r="CJ125" s="237"/>
      <c r="CK125" s="851" t="s">
        <v>459</v>
      </c>
      <c r="CL125" s="852"/>
      <c r="CM125" s="852"/>
      <c r="CN125" s="852"/>
      <c r="CO125" s="853"/>
      <c r="CP125" s="860" t="s">
        <v>460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3" customFormat="1" ht="26.25" customHeight="1" thickBot="1" x14ac:dyDescent="0.2">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230217</v>
      </c>
      <c r="AB126" s="780"/>
      <c r="AC126" s="780"/>
      <c r="AD126" s="780"/>
      <c r="AE126" s="781"/>
      <c r="AF126" s="782">
        <v>208674</v>
      </c>
      <c r="AG126" s="780"/>
      <c r="AH126" s="780"/>
      <c r="AI126" s="780"/>
      <c r="AJ126" s="781"/>
      <c r="AK126" s="782">
        <v>173516</v>
      </c>
      <c r="AL126" s="780"/>
      <c r="AM126" s="780"/>
      <c r="AN126" s="780"/>
      <c r="AO126" s="781"/>
      <c r="AP126" s="824">
        <v>0.2</v>
      </c>
      <c r="AQ126" s="825"/>
      <c r="AR126" s="825"/>
      <c r="AS126" s="825"/>
      <c r="AT126" s="826"/>
      <c r="AU126" s="215"/>
      <c r="AV126" s="215"/>
      <c r="AW126" s="215"/>
      <c r="AX126" s="215"/>
      <c r="AY126" s="215"/>
      <c r="AZ126" s="215"/>
      <c r="BA126" s="215"/>
      <c r="BB126" s="215"/>
      <c r="BC126" s="215"/>
      <c r="BD126" s="215"/>
      <c r="BE126" s="215"/>
      <c r="BF126" s="215"/>
      <c r="BG126" s="215"/>
      <c r="BH126" s="215"/>
      <c r="BI126" s="215"/>
      <c r="BJ126" s="215"/>
      <c r="BK126" s="215"/>
      <c r="BL126" s="215"/>
      <c r="BM126" s="215"/>
      <c r="BN126" s="215"/>
      <c r="BO126" s="215"/>
      <c r="BP126" s="215"/>
      <c r="BQ126" s="215"/>
      <c r="BR126" s="215"/>
      <c r="BS126" s="215"/>
      <c r="BT126" s="215"/>
      <c r="BU126" s="215"/>
      <c r="BV126" s="215"/>
      <c r="BW126" s="215"/>
      <c r="BX126" s="215"/>
      <c r="BY126" s="215"/>
      <c r="BZ126" s="215"/>
      <c r="CA126" s="215"/>
      <c r="CB126" s="215"/>
      <c r="CC126" s="215"/>
      <c r="CD126" s="238"/>
      <c r="CE126" s="238"/>
      <c r="CF126" s="238"/>
      <c r="CG126" s="215"/>
      <c r="CH126" s="215"/>
      <c r="CI126" s="215"/>
      <c r="CJ126" s="237"/>
      <c r="CK126" s="854"/>
      <c r="CL126" s="855"/>
      <c r="CM126" s="855"/>
      <c r="CN126" s="855"/>
      <c r="CO126" s="856"/>
      <c r="CP126" s="815" t="s">
        <v>461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3" customFormat="1" ht="26.25" customHeight="1" x14ac:dyDescent="0.15">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15"/>
      <c r="AV127" s="215"/>
      <c r="AW127" s="215"/>
      <c r="AX127" s="841" t="s">
        <v>463</v>
      </c>
      <c r="AY127" s="812"/>
      <c r="AZ127" s="812"/>
      <c r="BA127" s="812"/>
      <c r="BB127" s="812"/>
      <c r="BC127" s="812"/>
      <c r="BD127" s="812"/>
      <c r="BE127" s="813"/>
      <c r="BF127" s="811" t="s">
        <v>464</v>
      </c>
      <c r="BG127" s="812"/>
      <c r="BH127" s="812"/>
      <c r="BI127" s="812"/>
      <c r="BJ127" s="812"/>
      <c r="BK127" s="812"/>
      <c r="BL127" s="813"/>
      <c r="BM127" s="811" t="s">
        <v>465</v>
      </c>
      <c r="BN127" s="812"/>
      <c r="BO127" s="812"/>
      <c r="BP127" s="812"/>
      <c r="BQ127" s="812"/>
      <c r="BR127" s="812"/>
      <c r="BS127" s="813"/>
      <c r="BT127" s="811" t="s">
        <v>466</v>
      </c>
      <c r="BU127" s="812"/>
      <c r="BV127" s="812"/>
      <c r="BW127" s="812"/>
      <c r="BX127" s="812"/>
      <c r="BY127" s="812"/>
      <c r="BZ127" s="814"/>
      <c r="CA127" s="215"/>
      <c r="CB127" s="215"/>
      <c r="CC127" s="215"/>
      <c r="CD127" s="238"/>
      <c r="CE127" s="238"/>
      <c r="CF127" s="238"/>
      <c r="CG127" s="215"/>
      <c r="CH127" s="215"/>
      <c r="CI127" s="215"/>
      <c r="CJ127" s="237"/>
      <c r="CK127" s="854"/>
      <c r="CL127" s="855"/>
      <c r="CM127" s="855"/>
      <c r="CN127" s="855"/>
      <c r="CO127" s="856"/>
      <c r="CP127" s="815" t="s">
        <v>467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3" customFormat="1" ht="26.25" customHeight="1" thickBot="1" x14ac:dyDescent="0.2">
      <c r="A128" s="796" t="s">
        <v>468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469</v>
      </c>
      <c r="X128" s="798"/>
      <c r="Y128" s="798"/>
      <c r="Z128" s="799"/>
      <c r="AA128" s="800">
        <v>6038026</v>
      </c>
      <c r="AB128" s="801"/>
      <c r="AC128" s="801"/>
      <c r="AD128" s="801"/>
      <c r="AE128" s="802"/>
      <c r="AF128" s="803">
        <v>5681828</v>
      </c>
      <c r="AG128" s="801"/>
      <c r="AH128" s="801"/>
      <c r="AI128" s="801"/>
      <c r="AJ128" s="802"/>
      <c r="AK128" s="803">
        <v>5623915</v>
      </c>
      <c r="AL128" s="801"/>
      <c r="AM128" s="801"/>
      <c r="AN128" s="801"/>
      <c r="AO128" s="802"/>
      <c r="AP128" s="804"/>
      <c r="AQ128" s="805"/>
      <c r="AR128" s="805"/>
      <c r="AS128" s="805"/>
      <c r="AT128" s="806"/>
      <c r="AU128" s="215"/>
      <c r="AV128" s="215"/>
      <c r="AW128" s="215"/>
      <c r="AX128" s="807" t="s">
        <v>470</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38"/>
      <c r="CB128" s="238"/>
      <c r="CC128" s="238"/>
      <c r="CD128" s="238"/>
      <c r="CE128" s="238"/>
      <c r="CF128" s="238"/>
      <c r="CG128" s="215"/>
      <c r="CH128" s="215"/>
      <c r="CI128" s="215"/>
      <c r="CJ128" s="237"/>
      <c r="CK128" s="857"/>
      <c r="CL128" s="858"/>
      <c r="CM128" s="858"/>
      <c r="CN128" s="858"/>
      <c r="CO128" s="859"/>
      <c r="CP128" s="789" t="s">
        <v>471</v>
      </c>
      <c r="CQ128" s="730"/>
      <c r="CR128" s="730"/>
      <c r="CS128" s="730"/>
      <c r="CT128" s="730"/>
      <c r="CU128" s="730"/>
      <c r="CV128" s="730"/>
      <c r="CW128" s="730"/>
      <c r="CX128" s="730"/>
      <c r="CY128" s="730"/>
      <c r="CZ128" s="730"/>
      <c r="DA128" s="730"/>
      <c r="DB128" s="730"/>
      <c r="DC128" s="730"/>
      <c r="DD128" s="730"/>
      <c r="DE128" s="730"/>
      <c r="DF128" s="731"/>
      <c r="DG128" s="790">
        <v>171087</v>
      </c>
      <c r="DH128" s="791"/>
      <c r="DI128" s="791"/>
      <c r="DJ128" s="791"/>
      <c r="DK128" s="791"/>
      <c r="DL128" s="791">
        <v>160286</v>
      </c>
      <c r="DM128" s="791"/>
      <c r="DN128" s="791"/>
      <c r="DO128" s="791"/>
      <c r="DP128" s="791"/>
      <c r="DQ128" s="791">
        <v>327268</v>
      </c>
      <c r="DR128" s="791"/>
      <c r="DS128" s="791"/>
      <c r="DT128" s="791"/>
      <c r="DU128" s="791"/>
      <c r="DV128" s="792">
        <v>0.3</v>
      </c>
      <c r="DW128" s="792"/>
      <c r="DX128" s="792"/>
      <c r="DY128" s="792"/>
      <c r="DZ128" s="793"/>
    </row>
    <row r="129" spans="1:131" s="213"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104976508</v>
      </c>
      <c r="AB129" s="780"/>
      <c r="AC129" s="780"/>
      <c r="AD129" s="780"/>
      <c r="AE129" s="781"/>
      <c r="AF129" s="782">
        <v>107016234</v>
      </c>
      <c r="AG129" s="780"/>
      <c r="AH129" s="780"/>
      <c r="AI129" s="780"/>
      <c r="AJ129" s="781"/>
      <c r="AK129" s="782">
        <v>109613015</v>
      </c>
      <c r="AL129" s="780"/>
      <c r="AM129" s="780"/>
      <c r="AN129" s="780"/>
      <c r="AO129" s="781"/>
      <c r="AP129" s="783"/>
      <c r="AQ129" s="784"/>
      <c r="AR129" s="784"/>
      <c r="AS129" s="784"/>
      <c r="AT129" s="785"/>
      <c r="AU129" s="216"/>
      <c r="AV129" s="216"/>
      <c r="AW129" s="216"/>
      <c r="AX129" s="751" t="s">
        <v>473</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16"/>
      <c r="DQ129" s="216"/>
      <c r="DR129" s="216"/>
      <c r="DS129" s="216"/>
      <c r="DT129" s="216"/>
      <c r="DU129" s="216"/>
      <c r="DV129" s="216"/>
      <c r="DW129" s="216"/>
      <c r="DX129" s="216"/>
      <c r="DY129" s="216"/>
      <c r="DZ129" s="216"/>
    </row>
    <row r="130" spans="1:131" s="213" customFormat="1" ht="26.25" customHeight="1" x14ac:dyDescent="0.15">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11542190</v>
      </c>
      <c r="AB130" s="780"/>
      <c r="AC130" s="780"/>
      <c r="AD130" s="780"/>
      <c r="AE130" s="781"/>
      <c r="AF130" s="782">
        <v>10911220</v>
      </c>
      <c r="AG130" s="780"/>
      <c r="AH130" s="780"/>
      <c r="AI130" s="780"/>
      <c r="AJ130" s="781"/>
      <c r="AK130" s="782">
        <v>10706500</v>
      </c>
      <c r="AL130" s="780"/>
      <c r="AM130" s="780"/>
      <c r="AN130" s="780"/>
      <c r="AO130" s="781"/>
      <c r="AP130" s="783"/>
      <c r="AQ130" s="784"/>
      <c r="AR130" s="784"/>
      <c r="AS130" s="784"/>
      <c r="AT130" s="785"/>
      <c r="AU130" s="216"/>
      <c r="AV130" s="216"/>
      <c r="AW130" s="216"/>
      <c r="AX130" s="751" t="s">
        <v>476</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16"/>
      <c r="DQ130" s="216"/>
      <c r="DR130" s="216"/>
      <c r="DS130" s="216"/>
      <c r="DT130" s="216"/>
      <c r="DU130" s="216"/>
      <c r="DV130" s="216"/>
      <c r="DW130" s="216"/>
      <c r="DX130" s="216"/>
      <c r="DY130" s="216"/>
      <c r="DZ130" s="216"/>
    </row>
    <row r="131" spans="1:131" s="213"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93434318</v>
      </c>
      <c r="AB131" s="764"/>
      <c r="AC131" s="764"/>
      <c r="AD131" s="764"/>
      <c r="AE131" s="765"/>
      <c r="AF131" s="766">
        <v>96105014</v>
      </c>
      <c r="AG131" s="764"/>
      <c r="AH131" s="764"/>
      <c r="AI131" s="764"/>
      <c r="AJ131" s="765"/>
      <c r="AK131" s="766">
        <v>98906515</v>
      </c>
      <c r="AL131" s="764"/>
      <c r="AM131" s="764"/>
      <c r="AN131" s="764"/>
      <c r="AO131" s="765"/>
      <c r="AP131" s="767"/>
      <c r="AQ131" s="768"/>
      <c r="AR131" s="768"/>
      <c r="AS131" s="768"/>
      <c r="AT131" s="769"/>
      <c r="AU131" s="216"/>
      <c r="AV131" s="216"/>
      <c r="AW131" s="216"/>
      <c r="AX131" s="729" t="s">
        <v>478</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16"/>
      <c r="DQ131" s="216"/>
      <c r="DR131" s="216"/>
      <c r="DS131" s="216"/>
      <c r="DT131" s="216"/>
      <c r="DU131" s="216"/>
      <c r="DV131" s="216"/>
      <c r="DW131" s="216"/>
      <c r="DX131" s="216"/>
      <c r="DY131" s="216"/>
      <c r="DZ131" s="216"/>
    </row>
    <row r="132" spans="1:131" s="213" customFormat="1" ht="26.25" customHeight="1" x14ac:dyDescent="0.15">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8.2021201250000004</v>
      </c>
      <c r="AB132" s="745"/>
      <c r="AC132" s="745"/>
      <c r="AD132" s="745"/>
      <c r="AE132" s="746"/>
      <c r="AF132" s="747">
        <v>8.6216240499999994</v>
      </c>
      <c r="AG132" s="745"/>
      <c r="AH132" s="745"/>
      <c r="AI132" s="745"/>
      <c r="AJ132" s="746"/>
      <c r="AK132" s="747">
        <v>7.3956988580000003</v>
      </c>
      <c r="AL132" s="745"/>
      <c r="AM132" s="745"/>
      <c r="AN132" s="745"/>
      <c r="AO132" s="746"/>
      <c r="AP132" s="748"/>
      <c r="AQ132" s="749"/>
      <c r="AR132" s="749"/>
      <c r="AS132" s="749"/>
      <c r="AT132" s="750"/>
      <c r="AU132" s="240"/>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7"/>
      <c r="BT132" s="216"/>
      <c r="BU132" s="216"/>
      <c r="BV132" s="216"/>
      <c r="BW132" s="216"/>
      <c r="BX132" s="216"/>
      <c r="BY132" s="216"/>
      <c r="BZ132" s="216"/>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16"/>
      <c r="DQ132" s="216"/>
      <c r="DR132" s="216"/>
      <c r="DS132" s="216"/>
      <c r="DT132" s="216"/>
      <c r="DU132" s="216"/>
      <c r="DV132" s="216"/>
      <c r="DW132" s="216"/>
      <c r="DX132" s="216"/>
      <c r="DY132" s="216"/>
      <c r="DZ132" s="216"/>
    </row>
    <row r="133" spans="1:131" s="213"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8.5</v>
      </c>
      <c r="AB133" s="724"/>
      <c r="AC133" s="724"/>
      <c r="AD133" s="724"/>
      <c r="AE133" s="725"/>
      <c r="AF133" s="723">
        <v>8.1</v>
      </c>
      <c r="AG133" s="724"/>
      <c r="AH133" s="724"/>
      <c r="AI133" s="724"/>
      <c r="AJ133" s="725"/>
      <c r="AK133" s="723">
        <v>8</v>
      </c>
      <c r="AL133" s="724"/>
      <c r="AM133" s="724"/>
      <c r="AN133" s="724"/>
      <c r="AO133" s="725"/>
      <c r="AP133" s="726"/>
      <c r="AQ133" s="727"/>
      <c r="AR133" s="727"/>
      <c r="AS133" s="727"/>
      <c r="AT133" s="728"/>
      <c r="AU133" s="216"/>
      <c r="AV133" s="216"/>
      <c r="AW133" s="216"/>
      <c r="AX133" s="216"/>
      <c r="AY133" s="216"/>
      <c r="AZ133" s="216"/>
      <c r="BA133" s="216"/>
      <c r="BB133" s="216"/>
      <c r="BC133" s="216"/>
      <c r="BD133" s="216"/>
      <c r="BE133" s="216"/>
      <c r="BF133" s="216"/>
      <c r="BG133" s="216"/>
      <c r="BH133" s="216"/>
      <c r="BI133" s="216"/>
      <c r="BJ133" s="216"/>
      <c r="BK133" s="216"/>
      <c r="BL133" s="216"/>
      <c r="BM133" s="216"/>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16"/>
      <c r="DQ133" s="216"/>
      <c r="DR133" s="216"/>
      <c r="DS133" s="216"/>
      <c r="DT133" s="216"/>
      <c r="DU133" s="216"/>
      <c r="DV133" s="216"/>
      <c r="DW133" s="216"/>
      <c r="DX133" s="216"/>
      <c r="DY133" s="216"/>
      <c r="DZ133" s="216"/>
    </row>
    <row r="134" spans="1:13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16"/>
      <c r="AV134" s="216"/>
      <c r="AW134" s="216"/>
      <c r="AX134" s="216"/>
      <c r="AY134" s="216"/>
      <c r="AZ134" s="216"/>
      <c r="BA134" s="216"/>
      <c r="BB134" s="216"/>
      <c r="BC134" s="216"/>
      <c r="BD134" s="216"/>
      <c r="BE134" s="216"/>
      <c r="BF134" s="216"/>
      <c r="BG134" s="216"/>
      <c r="BH134" s="216"/>
      <c r="BI134" s="216"/>
      <c r="BJ134" s="216"/>
      <c r="BK134" s="216"/>
      <c r="BL134" s="216"/>
      <c r="BM134" s="216"/>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16"/>
      <c r="DQ134" s="216"/>
      <c r="DR134" s="216"/>
      <c r="DS134" s="216"/>
      <c r="DT134" s="216"/>
      <c r="DU134" s="216"/>
      <c r="DV134" s="216"/>
      <c r="DW134" s="216"/>
      <c r="DX134" s="216"/>
      <c r="DY134" s="216"/>
      <c r="DZ134" s="216"/>
      <c r="EA134" s="213"/>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b2MgHzYaV9guJeBBRPjzJnTUi0r4K8F8Gw64uI2Hk1WFLcrsKQ2CtCga/a5vuTcg+FQHnFE0pgcNc7o63fRmIw==" saltValue="0Imk5LMWnTdVCvQQjk8d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V19" zoomScale="80" zoomScaleNormal="85" zoomScaleSheetLayoutView="80" workbookViewId="0">
      <selection activeCell="AO74" sqref="AO74"/>
    </sheetView>
  </sheetViews>
  <sheetFormatPr defaultColWidth="0" defaultRowHeight="13.5" customHeight="1" zeroHeight="1" x14ac:dyDescent="0.15"/>
  <cols>
    <col min="1" max="120" width="2.75" style="243" customWidth="1"/>
    <col min="121" max="121" width="0" style="242" hidden="1" customWidth="1"/>
    <col min="122" max="16384" width="9" style="242" hidden="1"/>
  </cols>
  <sheetData>
    <row r="1" spans="1:120"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2"/>
    </row>
    <row r="17" spans="119:120" x14ac:dyDescent="0.15">
      <c r="DP17" s="242"/>
    </row>
    <row r="18" spans="119:120" x14ac:dyDescent="0.15"/>
    <row r="19" spans="119:120" x14ac:dyDescent="0.15"/>
    <row r="20" spans="119:120" x14ac:dyDescent="0.15">
      <c r="DO20" s="242"/>
      <c r="DP20" s="242"/>
    </row>
    <row r="21" spans="119:120" x14ac:dyDescent="0.15">
      <c r="DP21" s="242"/>
    </row>
    <row r="22" spans="119:120" x14ac:dyDescent="0.15"/>
    <row r="23" spans="119:120" x14ac:dyDescent="0.15">
      <c r="DO23" s="242"/>
      <c r="DP23" s="242"/>
    </row>
    <row r="24" spans="119:120" x14ac:dyDescent="0.15">
      <c r="DP24" s="242"/>
    </row>
    <row r="25" spans="119:120" x14ac:dyDescent="0.15">
      <c r="DP25" s="242"/>
    </row>
    <row r="26" spans="119:120" x14ac:dyDescent="0.15">
      <c r="DO26" s="242"/>
      <c r="DP26" s="242"/>
    </row>
    <row r="27" spans="119:120" x14ac:dyDescent="0.15"/>
    <row r="28" spans="119:120" x14ac:dyDescent="0.15">
      <c r="DO28" s="242"/>
      <c r="DP28" s="242"/>
    </row>
    <row r="29" spans="119:120" x14ac:dyDescent="0.15">
      <c r="DP29" s="242"/>
    </row>
    <row r="30" spans="119:120" x14ac:dyDescent="0.15"/>
    <row r="31" spans="119:120" x14ac:dyDescent="0.15">
      <c r="DO31" s="242"/>
      <c r="DP31" s="242"/>
    </row>
    <row r="32" spans="119:120" x14ac:dyDescent="0.15"/>
    <row r="33" spans="98:120" x14ac:dyDescent="0.15">
      <c r="DO33" s="242"/>
      <c r="DP33" s="242"/>
    </row>
    <row r="34" spans="98:120" x14ac:dyDescent="0.15">
      <c r="DM34" s="242"/>
    </row>
    <row r="35" spans="98:120" x14ac:dyDescent="0.15">
      <c r="CT35" s="242"/>
      <c r="CU35" s="242"/>
      <c r="CV35" s="242"/>
      <c r="CY35" s="242"/>
      <c r="CZ35" s="242"/>
      <c r="DA35" s="242"/>
      <c r="DD35" s="242"/>
      <c r="DE35" s="242"/>
      <c r="DF35" s="242"/>
      <c r="DI35" s="242"/>
      <c r="DJ35" s="242"/>
      <c r="DK35" s="242"/>
      <c r="DM35" s="242"/>
      <c r="DN35" s="242"/>
      <c r="DO35" s="242"/>
      <c r="DP35" s="242"/>
    </row>
    <row r="36" spans="98:120" x14ac:dyDescent="0.15"/>
    <row r="37" spans="98:120" x14ac:dyDescent="0.15">
      <c r="CW37" s="242"/>
      <c r="DB37" s="242"/>
      <c r="DG37" s="242"/>
      <c r="DL37" s="242"/>
      <c r="DP37" s="242"/>
    </row>
    <row r="38" spans="98:120" x14ac:dyDescent="0.15">
      <c r="CT38" s="242"/>
      <c r="CU38" s="242"/>
      <c r="CV38" s="242"/>
      <c r="CW38" s="242"/>
      <c r="CY38" s="242"/>
      <c r="CZ38" s="242"/>
      <c r="DA38" s="242"/>
      <c r="DB38" s="242"/>
      <c r="DD38" s="242"/>
      <c r="DE38" s="242"/>
      <c r="DF38" s="242"/>
      <c r="DG38" s="242"/>
      <c r="DI38" s="242"/>
      <c r="DJ38" s="242"/>
      <c r="DK38" s="242"/>
      <c r="DL38" s="242"/>
      <c r="DN38" s="242"/>
      <c r="DO38" s="242"/>
      <c r="DP38" s="24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2"/>
      <c r="DO49" s="242"/>
      <c r="DP49" s="24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2"/>
      <c r="CS63" s="242"/>
      <c r="CX63" s="242"/>
      <c r="DC63" s="242"/>
      <c r="DH63" s="242"/>
    </row>
    <row r="64" spans="22:120" x14ac:dyDescent="0.15">
      <c r="V64" s="242"/>
    </row>
    <row r="65" spans="15:120" x14ac:dyDescent="0.15">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x14ac:dyDescent="0.15">
      <c r="Q66" s="242"/>
      <c r="S66" s="242"/>
      <c r="U66" s="242"/>
      <c r="DM66" s="242"/>
    </row>
    <row r="67" spans="15:120" x14ac:dyDescent="0.15">
      <c r="O67" s="242"/>
      <c r="P67" s="242"/>
      <c r="R67" s="242"/>
      <c r="T67" s="242"/>
      <c r="Y67" s="242"/>
      <c r="CT67" s="242"/>
      <c r="CV67" s="242"/>
      <c r="CW67" s="242"/>
      <c r="CY67" s="242"/>
      <c r="DA67" s="242"/>
      <c r="DB67" s="242"/>
      <c r="DD67" s="242"/>
      <c r="DF67" s="242"/>
      <c r="DG67" s="242"/>
      <c r="DI67" s="242"/>
      <c r="DK67" s="242"/>
      <c r="DL67" s="242"/>
      <c r="DN67" s="242"/>
      <c r="DO67" s="242"/>
      <c r="DP67" s="242"/>
    </row>
    <row r="68" spans="15:120" x14ac:dyDescent="0.15"/>
    <row r="69" spans="15:120" x14ac:dyDescent="0.15"/>
    <row r="70" spans="15:120" x14ac:dyDescent="0.15"/>
    <row r="71" spans="15:120" x14ac:dyDescent="0.15"/>
    <row r="72" spans="15:120" x14ac:dyDescent="0.15">
      <c r="DP72" s="242"/>
    </row>
    <row r="73" spans="15:120" x14ac:dyDescent="0.15">
      <c r="DP73" s="24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2"/>
      <c r="CX96" s="242"/>
      <c r="DC96" s="242"/>
      <c r="DH96" s="242"/>
    </row>
    <row r="97" spans="24:120" x14ac:dyDescent="0.15">
      <c r="CS97" s="242"/>
      <c r="CX97" s="242"/>
      <c r="DC97" s="242"/>
      <c r="DH97" s="242"/>
      <c r="DP97" s="243" t="s">
        <v>482</v>
      </c>
    </row>
    <row r="98" spans="24:120" hidden="1" x14ac:dyDescent="0.15">
      <c r="CS98" s="242"/>
      <c r="CX98" s="242"/>
      <c r="DC98" s="242"/>
      <c r="DH98" s="242"/>
    </row>
    <row r="99" spans="24:120" hidden="1" x14ac:dyDescent="0.15">
      <c r="CS99" s="242"/>
      <c r="CX99" s="242"/>
      <c r="DC99" s="242"/>
      <c r="DH99" s="242"/>
    </row>
    <row r="101" spans="24:120" ht="12" hidden="1" customHeight="1" x14ac:dyDescent="0.15">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15">
      <c r="CU102" s="242"/>
      <c r="CZ102" s="242"/>
      <c r="DE102" s="242"/>
      <c r="DJ102" s="242"/>
      <c r="DM102" s="242"/>
    </row>
    <row r="103" spans="24:120" hidden="1" x14ac:dyDescent="0.15">
      <c r="CT103" s="242"/>
      <c r="CV103" s="242"/>
      <c r="CW103" s="242"/>
      <c r="CY103" s="242"/>
      <c r="DA103" s="242"/>
      <c r="DB103" s="242"/>
      <c r="DD103" s="242"/>
      <c r="DF103" s="242"/>
      <c r="DG103" s="242"/>
      <c r="DI103" s="242"/>
      <c r="DK103" s="242"/>
      <c r="DL103" s="242"/>
      <c r="DM103" s="242"/>
      <c r="DN103" s="242"/>
      <c r="DO103" s="242"/>
      <c r="DP103" s="242"/>
    </row>
    <row r="104" spans="24:120" hidden="1" x14ac:dyDescent="0.15">
      <c r="CV104" s="242"/>
      <c r="CW104" s="242"/>
      <c r="DA104" s="242"/>
      <c r="DB104" s="242"/>
      <c r="DF104" s="242"/>
      <c r="DG104" s="242"/>
      <c r="DK104" s="242"/>
      <c r="DL104" s="242"/>
      <c r="DN104" s="242"/>
      <c r="DO104" s="242"/>
      <c r="DP104" s="242"/>
    </row>
    <row r="105" spans="24:120" ht="12.75" hidden="1" customHeight="1" x14ac:dyDescent="0.15"/>
  </sheetData>
  <sheetProtection algorithmName="SHA-512" hashValue="p1lO4I+LsbDB+tB1qXUx5h3iP9JUwPeCavpgh+pDu0kHGP4/WLEcJ7s7qmyY6s5pVyMCV2gB75qd6Qruw3Cc0A==" saltValue="2ePQiC2Fla8g1uMgmNO1P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610F-0FEC-48FA-8C45-9FC5E175E718}">
  <sheetPr>
    <pageSetUpPr fitToPage="1"/>
  </sheetPr>
  <dimension ref="A1:DL89"/>
  <sheetViews>
    <sheetView showGridLines="0" tabSelected="1" topLeftCell="A40" zoomScale="70" zoomScaleNormal="70" zoomScaleSheetLayoutView="55" workbookViewId="0"/>
  </sheetViews>
  <sheetFormatPr defaultColWidth="0" defaultRowHeight="13.5" customHeight="1" zeroHeight="1" x14ac:dyDescent="0.15"/>
  <cols>
    <col min="1" max="116" width="2.625" style="243" customWidth="1"/>
    <col min="117" max="16384" width="9" style="242" hidden="1"/>
  </cols>
  <sheetData>
    <row r="1" spans="2:11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x14ac:dyDescent="0.15"/>
    <row r="3" spans="2:116" x14ac:dyDescent="0.15"/>
    <row r="4" spans="2:116" x14ac:dyDescent="0.15">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x14ac:dyDescent="0.15">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x14ac:dyDescent="0.15"/>
    <row r="20" spans="9:116" x14ac:dyDescent="0.15"/>
    <row r="21" spans="9:116" x14ac:dyDescent="0.15">
      <c r="DL21" s="242"/>
    </row>
    <row r="22" spans="9:116" x14ac:dyDescent="0.15">
      <c r="DI22" s="242"/>
      <c r="DJ22" s="242"/>
      <c r="DK22" s="242"/>
      <c r="DL22" s="242"/>
    </row>
    <row r="23" spans="9:116" x14ac:dyDescent="0.15">
      <c r="CY23" s="242"/>
      <c r="CZ23" s="242"/>
      <c r="DA23" s="242"/>
      <c r="DB23" s="242"/>
      <c r="DC23" s="242"/>
      <c r="DD23" s="242"/>
      <c r="DE23" s="242"/>
      <c r="DF23" s="242"/>
      <c r="DG23" s="242"/>
      <c r="DH23" s="242"/>
      <c r="DI23" s="242"/>
      <c r="DJ23" s="242"/>
      <c r="DK23" s="242"/>
      <c r="DL23" s="24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2"/>
      <c r="DA35" s="242"/>
      <c r="DB35" s="242"/>
      <c r="DC35" s="242"/>
      <c r="DD35" s="242"/>
      <c r="DE35" s="242"/>
      <c r="DF35" s="242"/>
      <c r="DG35" s="242"/>
      <c r="DH35" s="242"/>
      <c r="DI35" s="242"/>
      <c r="DJ35" s="242"/>
      <c r="DK35" s="242"/>
      <c r="DL35" s="242"/>
    </row>
    <row r="36" spans="15:116" x14ac:dyDescent="0.15"/>
    <row r="37" spans="15:116" x14ac:dyDescent="0.15">
      <c r="DL37" s="242"/>
    </row>
    <row r="38" spans="15:116" x14ac:dyDescent="0.15">
      <c r="DI38" s="242"/>
      <c r="DJ38" s="242"/>
      <c r="DK38" s="242"/>
      <c r="DL38" s="242"/>
    </row>
    <row r="39" spans="15:116" x14ac:dyDescent="0.15"/>
    <row r="40" spans="15:116" x14ac:dyDescent="0.15"/>
    <row r="41" spans="15:116" x14ac:dyDescent="0.15"/>
    <row r="42" spans="15:116" x14ac:dyDescent="0.15"/>
    <row r="43" spans="15:116" x14ac:dyDescent="0.15">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x14ac:dyDescent="0.15">
      <c r="DL44" s="242"/>
    </row>
    <row r="45" spans="15:116" x14ac:dyDescent="0.15"/>
    <row r="46" spans="15:116" x14ac:dyDescent="0.15">
      <c r="DA46" s="242"/>
      <c r="DB46" s="242"/>
      <c r="DC46" s="242"/>
      <c r="DD46" s="242"/>
      <c r="DE46" s="242"/>
      <c r="DF46" s="242"/>
      <c r="DG46" s="242"/>
      <c r="DH46" s="242"/>
      <c r="DI46" s="242"/>
      <c r="DJ46" s="242"/>
      <c r="DK46" s="242"/>
      <c r="DL46" s="242"/>
    </row>
    <row r="47" spans="15:116" x14ac:dyDescent="0.15"/>
    <row r="48" spans="15:116" x14ac:dyDescent="0.15"/>
    <row r="49" spans="104:116" x14ac:dyDescent="0.15"/>
    <row r="50" spans="104:116" x14ac:dyDescent="0.15">
      <c r="CZ50" s="242"/>
      <c r="DA50" s="242"/>
      <c r="DB50" s="242"/>
      <c r="DC50" s="242"/>
      <c r="DD50" s="242"/>
      <c r="DE50" s="242"/>
      <c r="DF50" s="242"/>
      <c r="DG50" s="242"/>
      <c r="DH50" s="242"/>
      <c r="DI50" s="242"/>
      <c r="DJ50" s="242"/>
      <c r="DK50" s="242"/>
      <c r="DL50" s="242"/>
    </row>
    <row r="51" spans="104:116" x14ac:dyDescent="0.15"/>
    <row r="52" spans="104:116" x14ac:dyDescent="0.15"/>
    <row r="53" spans="104:116" x14ac:dyDescent="0.15">
      <c r="DL53" s="24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2"/>
      <c r="DD67" s="242"/>
      <c r="DE67" s="242"/>
      <c r="DF67" s="242"/>
      <c r="DG67" s="242"/>
      <c r="DH67" s="242"/>
      <c r="DI67" s="242"/>
      <c r="DJ67" s="242"/>
      <c r="DK67" s="242"/>
      <c r="DL67" s="24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QFQ56j57qzrMNKQkWsbpvUSTsFWG9pqnCjU2u3dU+zL3l4LxG1NuxisNRZACEpjkio4Z4C4bniN6dhTRMKejg==" saltValue="h6QojWRCSjM+4A/Valq2h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37" sqref="AK37:AN37"/>
    </sheetView>
  </sheetViews>
  <sheetFormatPr defaultColWidth="0" defaultRowHeight="13.5" customHeight="1" zeroHeight="1" x14ac:dyDescent="0.15"/>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483</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484</v>
      </c>
      <c r="AL6" s="250"/>
      <c r="AM6" s="250"/>
      <c r="AN6" s="250"/>
      <c r="AO6" s="245"/>
      <c r="AP6" s="245"/>
      <c r="AQ6" s="245"/>
      <c r="AR6" s="245"/>
    </row>
    <row r="7" spans="1:46" ht="13.5" customHeight="1" x14ac:dyDescent="0.15">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18" t="s">
        <v>485</v>
      </c>
      <c r="AP7" s="255"/>
      <c r="AQ7" s="256" t="s">
        <v>486</v>
      </c>
      <c r="AR7" s="257"/>
    </row>
    <row r="8" spans="1:46" x14ac:dyDescent="0.15">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19"/>
      <c r="AP8" s="261" t="s">
        <v>487</v>
      </c>
      <c r="AQ8" s="262" t="s">
        <v>488</v>
      </c>
      <c r="AR8" s="263" t="s">
        <v>489</v>
      </c>
    </row>
    <row r="9" spans="1:46" x14ac:dyDescent="0.15">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30" t="s">
        <v>490</v>
      </c>
      <c r="AL9" s="1131"/>
      <c r="AM9" s="1131"/>
      <c r="AN9" s="1132"/>
      <c r="AO9" s="264">
        <v>31743084</v>
      </c>
      <c r="AP9" s="264">
        <v>69383</v>
      </c>
      <c r="AQ9" s="265">
        <v>69190</v>
      </c>
      <c r="AR9" s="266">
        <v>0.3</v>
      </c>
    </row>
    <row r="10" spans="1:46" ht="13.5" customHeight="1" x14ac:dyDescent="0.15">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30" t="s">
        <v>491</v>
      </c>
      <c r="AL10" s="1131"/>
      <c r="AM10" s="1131"/>
      <c r="AN10" s="1132"/>
      <c r="AO10" s="267">
        <v>28</v>
      </c>
      <c r="AP10" s="267">
        <v>0</v>
      </c>
      <c r="AQ10" s="268">
        <v>1817</v>
      </c>
      <c r="AR10" s="269">
        <v>-100</v>
      </c>
    </row>
    <row r="11" spans="1:46" ht="13.5" customHeight="1" x14ac:dyDescent="0.15">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30" t="s">
        <v>492</v>
      </c>
      <c r="AL11" s="1131"/>
      <c r="AM11" s="1131"/>
      <c r="AN11" s="1132"/>
      <c r="AO11" s="267">
        <v>272458</v>
      </c>
      <c r="AP11" s="267">
        <v>596</v>
      </c>
      <c r="AQ11" s="268">
        <v>711</v>
      </c>
      <c r="AR11" s="269">
        <v>-16.2</v>
      </c>
    </row>
    <row r="12" spans="1:46" ht="13.5" customHeight="1" x14ac:dyDescent="0.15">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30" t="s">
        <v>493</v>
      </c>
      <c r="AL12" s="1131"/>
      <c r="AM12" s="1131"/>
      <c r="AN12" s="1132"/>
      <c r="AO12" s="267" t="s">
        <v>494</v>
      </c>
      <c r="AP12" s="267" t="s">
        <v>494</v>
      </c>
      <c r="AQ12" s="268">
        <v>19</v>
      </c>
      <c r="AR12" s="269" t="s">
        <v>494</v>
      </c>
    </row>
    <row r="13" spans="1:46" ht="13.5" customHeight="1" x14ac:dyDescent="0.15">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30" t="s">
        <v>495</v>
      </c>
      <c r="AL13" s="1131"/>
      <c r="AM13" s="1131"/>
      <c r="AN13" s="1132"/>
      <c r="AO13" s="267">
        <v>1224008</v>
      </c>
      <c r="AP13" s="267">
        <v>2675</v>
      </c>
      <c r="AQ13" s="268">
        <v>2094</v>
      </c>
      <c r="AR13" s="269">
        <v>27.7</v>
      </c>
    </row>
    <row r="14" spans="1:46" ht="13.5" customHeight="1" x14ac:dyDescent="0.15">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30" t="s">
        <v>496</v>
      </c>
      <c r="AL14" s="1131"/>
      <c r="AM14" s="1131"/>
      <c r="AN14" s="1132"/>
      <c r="AO14" s="267">
        <v>427990</v>
      </c>
      <c r="AP14" s="267">
        <v>935</v>
      </c>
      <c r="AQ14" s="268">
        <v>1351</v>
      </c>
      <c r="AR14" s="269">
        <v>-30.8</v>
      </c>
    </row>
    <row r="15" spans="1:46" ht="13.5" customHeight="1" x14ac:dyDescent="0.15">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33" t="s">
        <v>497</v>
      </c>
      <c r="AL15" s="1134"/>
      <c r="AM15" s="1134"/>
      <c r="AN15" s="1135"/>
      <c r="AO15" s="267">
        <v>-1996807</v>
      </c>
      <c r="AP15" s="267">
        <v>-4365</v>
      </c>
      <c r="AQ15" s="268">
        <v>-3935</v>
      </c>
      <c r="AR15" s="269">
        <v>10.9</v>
      </c>
    </row>
    <row r="16" spans="1:46" x14ac:dyDescent="0.15">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33" t="s">
        <v>177</v>
      </c>
      <c r="AL16" s="1134"/>
      <c r="AM16" s="1134"/>
      <c r="AN16" s="1135"/>
      <c r="AO16" s="267">
        <v>31670761</v>
      </c>
      <c r="AP16" s="267">
        <v>69224</v>
      </c>
      <c r="AQ16" s="268">
        <v>71247</v>
      </c>
      <c r="AR16" s="269">
        <v>-2.8</v>
      </c>
    </row>
    <row r="17" spans="1:46" x14ac:dyDescent="0.15">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x14ac:dyDescent="0.15">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x14ac:dyDescent="0.15">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498</v>
      </c>
      <c r="AL19" s="245"/>
      <c r="AM19" s="245"/>
      <c r="AN19" s="245"/>
      <c r="AO19" s="245"/>
      <c r="AP19" s="245"/>
      <c r="AQ19" s="245"/>
      <c r="AR19" s="245"/>
    </row>
    <row r="20" spans="1:46" x14ac:dyDescent="0.15">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499</v>
      </c>
      <c r="AP20" s="276" t="s">
        <v>500</v>
      </c>
      <c r="AQ20" s="277" t="s">
        <v>501</v>
      </c>
      <c r="AR20" s="278"/>
    </row>
    <row r="21" spans="1:46" s="284" customFormat="1" x14ac:dyDescent="0.15">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36" t="s">
        <v>502</v>
      </c>
      <c r="AL21" s="1137"/>
      <c r="AM21" s="1137"/>
      <c r="AN21" s="1138"/>
      <c r="AO21" s="280">
        <v>6.35</v>
      </c>
      <c r="AP21" s="281">
        <v>6.59</v>
      </c>
      <c r="AQ21" s="282">
        <v>-0.24</v>
      </c>
      <c r="AR21" s="250"/>
      <c r="AS21" s="283"/>
      <c r="AT21" s="279"/>
    </row>
    <row r="22" spans="1:46" s="284" customFormat="1" x14ac:dyDescent="0.15">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36" t="s">
        <v>503</v>
      </c>
      <c r="AL22" s="1137"/>
      <c r="AM22" s="1137"/>
      <c r="AN22" s="1138"/>
      <c r="AO22" s="285">
        <v>97.8</v>
      </c>
      <c r="AP22" s="286">
        <v>99.2</v>
      </c>
      <c r="AQ22" s="287">
        <v>-1.4</v>
      </c>
      <c r="AR22" s="271"/>
      <c r="AS22" s="283"/>
      <c r="AT22" s="279"/>
    </row>
    <row r="23" spans="1:46" s="284" customFormat="1" x14ac:dyDescent="0.15">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x14ac:dyDescent="0.15">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29" t="s">
        <v>504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0"/>
    </row>
    <row r="27" spans="1:46" x14ac:dyDescent="0.15">
      <c r="A27" s="292"/>
      <c r="AO27" s="245"/>
      <c r="AP27" s="245"/>
      <c r="AQ27" s="245"/>
      <c r="AR27" s="245"/>
      <c r="AS27" s="245"/>
      <c r="AT27" s="245"/>
    </row>
    <row r="28" spans="1:46" ht="17.25" x14ac:dyDescent="0.15">
      <c r="A28" s="246" t="s">
        <v>505</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x14ac:dyDescent="0.15">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506</v>
      </c>
      <c r="AL29" s="250"/>
      <c r="AM29" s="250"/>
      <c r="AN29" s="250"/>
      <c r="AO29" s="245"/>
      <c r="AP29" s="245"/>
      <c r="AQ29" s="245"/>
      <c r="AR29" s="245"/>
      <c r="AS29" s="294"/>
    </row>
    <row r="30" spans="1:46" ht="13.5" customHeight="1" x14ac:dyDescent="0.15">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18" t="s">
        <v>485</v>
      </c>
      <c r="AP30" s="255"/>
      <c r="AQ30" s="256" t="s">
        <v>486</v>
      </c>
      <c r="AR30" s="257"/>
    </row>
    <row r="31" spans="1:46" x14ac:dyDescent="0.15">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19"/>
      <c r="AP31" s="261" t="s">
        <v>487</v>
      </c>
      <c r="AQ31" s="262" t="s">
        <v>488</v>
      </c>
      <c r="AR31" s="263" t="s">
        <v>489</v>
      </c>
    </row>
    <row r="32" spans="1:46" ht="27" customHeight="1" x14ac:dyDescent="0.15">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20" t="s">
        <v>507</v>
      </c>
      <c r="AL32" s="1121"/>
      <c r="AM32" s="1121"/>
      <c r="AN32" s="1122"/>
      <c r="AO32" s="295">
        <v>21440541</v>
      </c>
      <c r="AP32" s="295">
        <v>46864</v>
      </c>
      <c r="AQ32" s="296">
        <v>37151</v>
      </c>
      <c r="AR32" s="297">
        <v>26.1</v>
      </c>
    </row>
    <row r="33" spans="1:46" ht="13.5" customHeight="1" x14ac:dyDescent="0.15">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20" t="s">
        <v>508</v>
      </c>
      <c r="AL33" s="1121"/>
      <c r="AM33" s="1121"/>
      <c r="AN33" s="1122"/>
      <c r="AO33" s="295" t="s">
        <v>494</v>
      </c>
      <c r="AP33" s="295" t="s">
        <v>494</v>
      </c>
      <c r="AQ33" s="296">
        <v>1</v>
      </c>
      <c r="AR33" s="297" t="s">
        <v>494</v>
      </c>
    </row>
    <row r="34" spans="1:46" ht="27" customHeight="1" x14ac:dyDescent="0.15">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20" t="s">
        <v>509</v>
      </c>
      <c r="AL34" s="1121"/>
      <c r="AM34" s="1121"/>
      <c r="AN34" s="1122"/>
      <c r="AO34" s="295">
        <v>1667</v>
      </c>
      <c r="AP34" s="295">
        <v>4</v>
      </c>
      <c r="AQ34" s="296">
        <v>48</v>
      </c>
      <c r="AR34" s="297">
        <v>-91.7</v>
      </c>
    </row>
    <row r="35" spans="1:46" ht="27" customHeight="1" x14ac:dyDescent="0.15">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20" t="s">
        <v>510</v>
      </c>
      <c r="AL35" s="1121"/>
      <c r="AM35" s="1121"/>
      <c r="AN35" s="1122"/>
      <c r="AO35" s="295">
        <v>2028742</v>
      </c>
      <c r="AP35" s="295">
        <v>4434</v>
      </c>
      <c r="AQ35" s="296">
        <v>8181</v>
      </c>
      <c r="AR35" s="297">
        <v>-45.8</v>
      </c>
    </row>
    <row r="36" spans="1:46" ht="27" customHeight="1" x14ac:dyDescent="0.15">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20" t="s">
        <v>511</v>
      </c>
      <c r="AL36" s="1121"/>
      <c r="AM36" s="1121"/>
      <c r="AN36" s="1122"/>
      <c r="AO36" s="295">
        <v>777</v>
      </c>
      <c r="AP36" s="295">
        <v>2</v>
      </c>
      <c r="AQ36" s="296">
        <v>473</v>
      </c>
      <c r="AR36" s="297">
        <v>-99.6</v>
      </c>
    </row>
    <row r="37" spans="1:46" ht="13.5" customHeight="1" x14ac:dyDescent="0.15">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20" t="s">
        <v>512</v>
      </c>
      <c r="AL37" s="1121"/>
      <c r="AM37" s="1121"/>
      <c r="AN37" s="1122"/>
      <c r="AO37" s="295">
        <v>173516</v>
      </c>
      <c r="AP37" s="295">
        <v>379</v>
      </c>
      <c r="AQ37" s="296">
        <v>499</v>
      </c>
      <c r="AR37" s="297">
        <v>-24</v>
      </c>
    </row>
    <row r="38" spans="1:46" ht="27" customHeight="1" x14ac:dyDescent="0.15">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23" t="s">
        <v>513</v>
      </c>
      <c r="AL38" s="1124"/>
      <c r="AM38" s="1124"/>
      <c r="AN38" s="1125"/>
      <c r="AO38" s="298" t="s">
        <v>494</v>
      </c>
      <c r="AP38" s="298" t="s">
        <v>494</v>
      </c>
      <c r="AQ38" s="299">
        <v>1</v>
      </c>
      <c r="AR38" s="287" t="s">
        <v>494</v>
      </c>
      <c r="AS38" s="294"/>
    </row>
    <row r="39" spans="1:46" x14ac:dyDescent="0.15">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23" t="s">
        <v>514</v>
      </c>
      <c r="AL39" s="1124"/>
      <c r="AM39" s="1124"/>
      <c r="AN39" s="1125"/>
      <c r="AO39" s="295">
        <v>-5623915</v>
      </c>
      <c r="AP39" s="295">
        <v>-12292</v>
      </c>
      <c r="AQ39" s="296">
        <v>-8269</v>
      </c>
      <c r="AR39" s="297">
        <v>48.7</v>
      </c>
      <c r="AS39" s="294"/>
    </row>
    <row r="40" spans="1:46" ht="27" customHeight="1" x14ac:dyDescent="0.15">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20" t="s">
        <v>515</v>
      </c>
      <c r="AL40" s="1121"/>
      <c r="AM40" s="1121"/>
      <c r="AN40" s="1122"/>
      <c r="AO40" s="295">
        <v>-10706500</v>
      </c>
      <c r="AP40" s="295">
        <v>-23402</v>
      </c>
      <c r="AQ40" s="296">
        <v>-27482</v>
      </c>
      <c r="AR40" s="297">
        <v>-14.8</v>
      </c>
      <c r="AS40" s="294"/>
    </row>
    <row r="41" spans="1:46" x14ac:dyDescent="0.15">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26" t="s">
        <v>287</v>
      </c>
      <c r="AL41" s="1127"/>
      <c r="AM41" s="1127"/>
      <c r="AN41" s="1128"/>
      <c r="AO41" s="295">
        <v>7314828</v>
      </c>
      <c r="AP41" s="295">
        <v>15988</v>
      </c>
      <c r="AQ41" s="296">
        <v>10602</v>
      </c>
      <c r="AR41" s="297">
        <v>50.8</v>
      </c>
      <c r="AS41" s="294"/>
    </row>
    <row r="42" spans="1:46" x14ac:dyDescent="0.15">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x14ac:dyDescent="0.15">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x14ac:dyDescent="0.15">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15">
      <c r="A47" s="304" t="s">
        <v>516</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x14ac:dyDescent="0.15">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517</v>
      </c>
      <c r="AL48" s="305"/>
      <c r="AM48" s="305"/>
      <c r="AN48" s="305"/>
      <c r="AO48" s="305"/>
      <c r="AP48" s="305"/>
      <c r="AQ48" s="306"/>
      <c r="AR48" s="305"/>
    </row>
    <row r="49" spans="1:44" ht="13.5" customHeight="1" x14ac:dyDescent="0.15">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13" t="s">
        <v>485</v>
      </c>
      <c r="AN49" s="1115" t="s">
        <v>518</v>
      </c>
      <c r="AO49" s="1116"/>
      <c r="AP49" s="1116"/>
      <c r="AQ49" s="1116"/>
      <c r="AR49" s="1117"/>
    </row>
    <row r="50" spans="1:44" x14ac:dyDescent="0.15">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14"/>
      <c r="AN50" s="311" t="s">
        <v>519</v>
      </c>
      <c r="AO50" s="312" t="s">
        <v>520</v>
      </c>
      <c r="AP50" s="313" t="s">
        <v>521</v>
      </c>
      <c r="AQ50" s="314" t="s">
        <v>522</v>
      </c>
      <c r="AR50" s="315" t="s">
        <v>523</v>
      </c>
    </row>
    <row r="51" spans="1:44" x14ac:dyDescent="0.15">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524</v>
      </c>
      <c r="AL51" s="308"/>
      <c r="AM51" s="316">
        <v>20079335</v>
      </c>
      <c r="AN51" s="317">
        <v>43385</v>
      </c>
      <c r="AO51" s="318">
        <v>41.2</v>
      </c>
      <c r="AP51" s="319">
        <v>52191</v>
      </c>
      <c r="AQ51" s="320">
        <v>0.7</v>
      </c>
      <c r="AR51" s="321">
        <v>40.5</v>
      </c>
    </row>
    <row r="52" spans="1:44" x14ac:dyDescent="0.15">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525</v>
      </c>
      <c r="AM52" s="324">
        <v>10511940</v>
      </c>
      <c r="AN52" s="325">
        <v>22713</v>
      </c>
      <c r="AO52" s="326">
        <v>40.200000000000003</v>
      </c>
      <c r="AP52" s="327">
        <v>26807</v>
      </c>
      <c r="AQ52" s="328">
        <v>1.8</v>
      </c>
      <c r="AR52" s="329">
        <v>38.4</v>
      </c>
    </row>
    <row r="53" spans="1:44" x14ac:dyDescent="0.15">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526</v>
      </c>
      <c r="AL53" s="308"/>
      <c r="AM53" s="316">
        <v>16739385</v>
      </c>
      <c r="AN53" s="317">
        <v>36378</v>
      </c>
      <c r="AO53" s="318">
        <v>-16.2</v>
      </c>
      <c r="AP53" s="319">
        <v>48105</v>
      </c>
      <c r="AQ53" s="320">
        <v>-7.8</v>
      </c>
      <c r="AR53" s="321">
        <v>-8.4</v>
      </c>
    </row>
    <row r="54" spans="1:44" x14ac:dyDescent="0.15">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525</v>
      </c>
      <c r="AM54" s="324">
        <v>10763374</v>
      </c>
      <c r="AN54" s="325">
        <v>23391</v>
      </c>
      <c r="AO54" s="326">
        <v>3</v>
      </c>
      <c r="AP54" s="327">
        <v>24072</v>
      </c>
      <c r="AQ54" s="328">
        <v>-10.199999999999999</v>
      </c>
      <c r="AR54" s="329">
        <v>13.2</v>
      </c>
    </row>
    <row r="55" spans="1:44" x14ac:dyDescent="0.15">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527</v>
      </c>
      <c r="AL55" s="308"/>
      <c r="AM55" s="316">
        <v>13222793</v>
      </c>
      <c r="AN55" s="317">
        <v>28814</v>
      </c>
      <c r="AO55" s="318">
        <v>-20.8</v>
      </c>
      <c r="AP55" s="319">
        <v>47446</v>
      </c>
      <c r="AQ55" s="320">
        <v>-1.4</v>
      </c>
      <c r="AR55" s="321">
        <v>-19.399999999999999</v>
      </c>
    </row>
    <row r="56" spans="1:44" x14ac:dyDescent="0.15">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525</v>
      </c>
      <c r="AM56" s="324">
        <v>8765821</v>
      </c>
      <c r="AN56" s="325">
        <v>19102</v>
      </c>
      <c r="AO56" s="326">
        <v>-18.3</v>
      </c>
      <c r="AP56" s="327">
        <v>24371</v>
      </c>
      <c r="AQ56" s="328">
        <v>1.2</v>
      </c>
      <c r="AR56" s="329">
        <v>-19.5</v>
      </c>
    </row>
    <row r="57" spans="1:44" x14ac:dyDescent="0.15">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528</v>
      </c>
      <c r="AL57" s="308"/>
      <c r="AM57" s="316">
        <v>12460776</v>
      </c>
      <c r="AN57" s="317">
        <v>27204</v>
      </c>
      <c r="AO57" s="318">
        <v>-5.6</v>
      </c>
      <c r="AP57" s="319">
        <v>48387</v>
      </c>
      <c r="AQ57" s="320">
        <v>2</v>
      </c>
      <c r="AR57" s="321">
        <v>-7.6</v>
      </c>
    </row>
    <row r="58" spans="1:44" x14ac:dyDescent="0.15">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525</v>
      </c>
      <c r="AM58" s="324">
        <v>8062404</v>
      </c>
      <c r="AN58" s="325">
        <v>17602</v>
      </c>
      <c r="AO58" s="326">
        <v>-7.9</v>
      </c>
      <c r="AP58" s="327">
        <v>25592</v>
      </c>
      <c r="AQ58" s="328">
        <v>5</v>
      </c>
      <c r="AR58" s="329">
        <v>-12.9</v>
      </c>
    </row>
    <row r="59" spans="1:44" x14ac:dyDescent="0.15">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529</v>
      </c>
      <c r="AL59" s="308"/>
      <c r="AM59" s="316">
        <v>20045076</v>
      </c>
      <c r="AN59" s="317">
        <v>43814</v>
      </c>
      <c r="AO59" s="318">
        <v>61.1</v>
      </c>
      <c r="AP59" s="319">
        <v>49684</v>
      </c>
      <c r="AQ59" s="320">
        <v>2.7</v>
      </c>
      <c r="AR59" s="321">
        <v>58.4</v>
      </c>
    </row>
    <row r="60" spans="1:44" x14ac:dyDescent="0.15">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525</v>
      </c>
      <c r="AM60" s="324">
        <v>10592127</v>
      </c>
      <c r="AN60" s="325">
        <v>23152</v>
      </c>
      <c r="AO60" s="326">
        <v>31.5</v>
      </c>
      <c r="AP60" s="327">
        <v>28303</v>
      </c>
      <c r="AQ60" s="328">
        <v>10.6</v>
      </c>
      <c r="AR60" s="329">
        <v>20.9</v>
      </c>
    </row>
    <row r="61" spans="1:44" x14ac:dyDescent="0.15">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530</v>
      </c>
      <c r="AL61" s="330"/>
      <c r="AM61" s="331">
        <v>16509473</v>
      </c>
      <c r="AN61" s="332">
        <v>35919</v>
      </c>
      <c r="AO61" s="333">
        <v>11.9</v>
      </c>
      <c r="AP61" s="334">
        <v>49163</v>
      </c>
      <c r="AQ61" s="335">
        <v>-0.8</v>
      </c>
      <c r="AR61" s="321">
        <v>12.7</v>
      </c>
    </row>
    <row r="62" spans="1:44" x14ac:dyDescent="0.15">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525</v>
      </c>
      <c r="AM62" s="324">
        <v>9739133</v>
      </c>
      <c r="AN62" s="325">
        <v>21192</v>
      </c>
      <c r="AO62" s="326">
        <v>9.6999999999999993</v>
      </c>
      <c r="AP62" s="327">
        <v>25829</v>
      </c>
      <c r="AQ62" s="328">
        <v>1.7</v>
      </c>
      <c r="AR62" s="329">
        <v>8</v>
      </c>
    </row>
    <row r="63" spans="1:44" x14ac:dyDescent="0.15">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x14ac:dyDescent="0.15">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x14ac:dyDescent="0.15">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x14ac:dyDescent="0.15">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15">
      <c r="AK67" s="245"/>
      <c r="AL67" s="245"/>
      <c r="AM67" s="245"/>
      <c r="AN67" s="245"/>
      <c r="AO67" s="245"/>
      <c r="AP67" s="245"/>
      <c r="AQ67" s="245"/>
      <c r="AR67" s="245"/>
      <c r="AS67" s="245"/>
      <c r="AT67" s="245"/>
    </row>
    <row r="68" spans="1:46" ht="13.5" hidden="1" customHeight="1" x14ac:dyDescent="0.15">
      <c r="AK68" s="245"/>
      <c r="AL68" s="245"/>
      <c r="AM68" s="245"/>
      <c r="AN68" s="245"/>
      <c r="AO68" s="245"/>
      <c r="AP68" s="245"/>
      <c r="AQ68" s="245"/>
      <c r="AR68" s="245"/>
    </row>
    <row r="69" spans="1:46" ht="13.5" hidden="1" customHeight="1" x14ac:dyDescent="0.15">
      <c r="AK69" s="245"/>
      <c r="AL69" s="245"/>
      <c r="AM69" s="245"/>
      <c r="AN69" s="245"/>
      <c r="AO69" s="245"/>
      <c r="AP69" s="245"/>
      <c r="AQ69" s="245"/>
      <c r="AR69" s="245"/>
    </row>
    <row r="70" spans="1:46" hidden="1" x14ac:dyDescent="0.15">
      <c r="AK70" s="245"/>
      <c r="AL70" s="245"/>
      <c r="AM70" s="245"/>
      <c r="AN70" s="245"/>
      <c r="AO70" s="245"/>
      <c r="AP70" s="245"/>
      <c r="AQ70" s="245"/>
      <c r="AR70" s="245"/>
    </row>
    <row r="71" spans="1:46" hidden="1" x14ac:dyDescent="0.15">
      <c r="AK71" s="245"/>
      <c r="AL71" s="245"/>
      <c r="AM71" s="245"/>
      <c r="AN71" s="245"/>
      <c r="AO71" s="245"/>
      <c r="AP71" s="245"/>
      <c r="AQ71" s="245"/>
      <c r="AR71" s="245"/>
    </row>
    <row r="72" spans="1:46" hidden="1" x14ac:dyDescent="0.15">
      <c r="AK72" s="245"/>
      <c r="AL72" s="245"/>
      <c r="AM72" s="245"/>
      <c r="AN72" s="245"/>
      <c r="AO72" s="245"/>
      <c r="AP72" s="245"/>
      <c r="AQ72" s="245"/>
      <c r="AR72" s="245"/>
    </row>
    <row r="73" spans="1:46" hidden="1" x14ac:dyDescent="0.15">
      <c r="AK73" s="245"/>
      <c r="AL73" s="245"/>
      <c r="AM73" s="245"/>
      <c r="AN73" s="245"/>
      <c r="AO73" s="245"/>
      <c r="AP73" s="245"/>
      <c r="AQ73" s="245"/>
      <c r="AR73" s="245"/>
    </row>
  </sheetData>
  <sheetProtection algorithmName="SHA-512" hashValue="WOO6bDkUmVHnXxAa6HOKJwgUhYcO/olKo3g96hWLOp6FTORo5t/1Sv6a/XOBgSWdmAijXrqPDD+roXAtfrAVNA==" saltValue="SM9RXSFr5HB8GJP4hOu9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election activeCell="CM93" sqref="CM93"/>
    </sheetView>
  </sheetViews>
  <sheetFormatPr defaultColWidth="0" defaultRowHeight="13.5" customHeight="1" zeroHeight="1" x14ac:dyDescent="0.15"/>
  <cols>
    <col min="1" max="125" width="2.5" style="243" customWidth="1"/>
    <col min="126" max="16384" width="9" style="242" hidden="1"/>
  </cols>
  <sheetData>
    <row r="1" spans="2:125"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x14ac:dyDescent="0.15">
      <c r="B2" s="242"/>
      <c r="DG2" s="242"/>
    </row>
    <row r="3" spans="2:125" x14ac:dyDescent="0.1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x14ac:dyDescent="0.15"/>
    <row r="5" spans="2:125" x14ac:dyDescent="0.15"/>
    <row r="6" spans="2:125" x14ac:dyDescent="0.15"/>
    <row r="7" spans="2:125" x14ac:dyDescent="0.15"/>
    <row r="8" spans="2:125" x14ac:dyDescent="0.15"/>
    <row r="9" spans="2:125" x14ac:dyDescent="0.15">
      <c r="DU9" s="24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2"/>
    </row>
    <row r="18" spans="125:125" x14ac:dyDescent="0.15"/>
    <row r="19" spans="125:125" x14ac:dyDescent="0.15"/>
    <row r="20" spans="125:125" x14ac:dyDescent="0.15">
      <c r="DU20" s="242"/>
    </row>
    <row r="21" spans="125:125" x14ac:dyDescent="0.15">
      <c r="DU21" s="24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2"/>
    </row>
    <row r="29" spans="125:125" x14ac:dyDescent="0.15"/>
    <row r="30" spans="125:125" x14ac:dyDescent="0.15"/>
    <row r="31" spans="125:125" x14ac:dyDescent="0.15"/>
    <row r="32" spans="125:125" x14ac:dyDescent="0.15"/>
    <row r="33" spans="2:125" x14ac:dyDescent="0.15">
      <c r="B33" s="242"/>
      <c r="G33" s="242"/>
      <c r="I33" s="242"/>
    </row>
    <row r="34" spans="2:125" x14ac:dyDescent="0.15">
      <c r="C34" s="242"/>
      <c r="P34" s="242"/>
      <c r="DE34" s="242"/>
      <c r="DH34" s="242"/>
    </row>
    <row r="35" spans="2:125" x14ac:dyDescent="0.15">
      <c r="D35" s="242"/>
      <c r="E35" s="242"/>
      <c r="DG35" s="242"/>
      <c r="DJ35" s="242"/>
      <c r="DP35" s="242"/>
      <c r="DQ35" s="242"/>
      <c r="DR35" s="242"/>
      <c r="DS35" s="242"/>
      <c r="DT35" s="242"/>
      <c r="DU35" s="242"/>
    </row>
    <row r="36" spans="2:125" x14ac:dyDescent="0.1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x14ac:dyDescent="0.15">
      <c r="DU37" s="242"/>
    </row>
    <row r="38" spans="2:125" x14ac:dyDescent="0.15">
      <c r="DT38" s="242"/>
      <c r="DU38" s="242"/>
    </row>
    <row r="39" spans="2:125" x14ac:dyDescent="0.15"/>
    <row r="40" spans="2:125" x14ac:dyDescent="0.15">
      <c r="DH40" s="242"/>
    </row>
    <row r="41" spans="2:125" x14ac:dyDescent="0.15">
      <c r="DE41" s="242"/>
    </row>
    <row r="42" spans="2:125" x14ac:dyDescent="0.15">
      <c r="DG42" s="242"/>
      <c r="DJ42" s="242"/>
    </row>
    <row r="43" spans="2:125" x14ac:dyDescent="0.1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x14ac:dyDescent="0.15">
      <c r="DU44" s="242"/>
    </row>
    <row r="45" spans="2:125" x14ac:dyDescent="0.15"/>
    <row r="46" spans="2:125" x14ac:dyDescent="0.15"/>
    <row r="47" spans="2:125" x14ac:dyDescent="0.15"/>
    <row r="48" spans="2:125" x14ac:dyDescent="0.15">
      <c r="DT48" s="242"/>
      <c r="DU48" s="242"/>
    </row>
    <row r="49" spans="120:125" x14ac:dyDescent="0.15">
      <c r="DU49" s="242"/>
    </row>
    <row r="50" spans="120:125" x14ac:dyDescent="0.15">
      <c r="DU50" s="242"/>
    </row>
    <row r="51" spans="120:125" x14ac:dyDescent="0.15">
      <c r="DP51" s="242"/>
      <c r="DQ51" s="242"/>
      <c r="DR51" s="242"/>
      <c r="DS51" s="242"/>
      <c r="DT51" s="242"/>
      <c r="DU51" s="242"/>
    </row>
    <row r="52" spans="120:125" x14ac:dyDescent="0.15"/>
    <row r="53" spans="120:125" x14ac:dyDescent="0.15"/>
    <row r="54" spans="120:125" x14ac:dyDescent="0.15">
      <c r="DU54" s="242"/>
    </row>
    <row r="55" spans="120:125" x14ac:dyDescent="0.15"/>
    <row r="56" spans="120:125" x14ac:dyDescent="0.15"/>
    <row r="57" spans="120:125" x14ac:dyDescent="0.15"/>
    <row r="58" spans="120:125" x14ac:dyDescent="0.15">
      <c r="DU58" s="242"/>
    </row>
    <row r="59" spans="120:125" x14ac:dyDescent="0.15"/>
    <row r="60" spans="120:125" x14ac:dyDescent="0.15"/>
    <row r="61" spans="120:125" x14ac:dyDescent="0.15"/>
    <row r="62" spans="120:125" x14ac:dyDescent="0.15"/>
    <row r="63" spans="120:125" x14ac:dyDescent="0.15">
      <c r="DU63" s="242"/>
    </row>
    <row r="64" spans="120:125" x14ac:dyDescent="0.15">
      <c r="DT64" s="242"/>
      <c r="DU64" s="242"/>
    </row>
    <row r="65" spans="123:125" x14ac:dyDescent="0.15"/>
    <row r="66" spans="123:125" x14ac:dyDescent="0.15"/>
    <row r="67" spans="123:125" x14ac:dyDescent="0.15"/>
    <row r="68" spans="123:125" x14ac:dyDescent="0.15"/>
    <row r="69" spans="123:125" x14ac:dyDescent="0.15">
      <c r="DS69" s="242"/>
      <c r="DT69" s="242"/>
      <c r="DU69" s="24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2"/>
    </row>
    <row r="83" spans="116:125" x14ac:dyDescent="0.15">
      <c r="DM83" s="242"/>
      <c r="DN83" s="242"/>
      <c r="DO83" s="242"/>
      <c r="DP83" s="242"/>
      <c r="DQ83" s="242"/>
      <c r="DR83" s="242"/>
      <c r="DS83" s="242"/>
      <c r="DT83" s="242"/>
      <c r="DU83" s="242"/>
    </row>
    <row r="84" spans="116:125" x14ac:dyDescent="0.15"/>
    <row r="85" spans="116:125" x14ac:dyDescent="0.15"/>
    <row r="86" spans="116:125" x14ac:dyDescent="0.15"/>
    <row r="87" spans="116:125" x14ac:dyDescent="0.15"/>
    <row r="88" spans="116:125" x14ac:dyDescent="0.15">
      <c r="DU88" s="24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2"/>
      <c r="DT94" s="242"/>
      <c r="DU94" s="242"/>
    </row>
    <row r="95" spans="116:125" ht="13.5" customHeight="1" x14ac:dyDescent="0.15">
      <c r="DU95" s="24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2"/>
    </row>
    <row r="102" spans="124:125" ht="13.5" customHeight="1" x14ac:dyDescent="0.15"/>
    <row r="103" spans="124:125" ht="13.5" customHeight="1" x14ac:dyDescent="0.15"/>
    <row r="104" spans="124:125" ht="13.5" customHeight="1" x14ac:dyDescent="0.15">
      <c r="DT104" s="242"/>
      <c r="DU104" s="24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row r="121" spans="125:125" ht="13.5" hidden="1" customHeight="1" x14ac:dyDescent="0.15">
      <c r="DU121" s="242"/>
    </row>
  </sheetData>
  <sheetProtection algorithmName="SHA-512" hashValue="IApqZ9Yed6MDjfKsWxiV8uHwNp6joI4mE1D2oJJtrHK+quThUMFNKQMqKUHB6e1slN9xbyhGO4nn45yRqZQ8og==" saltValue="krPils4YjrkAJ1sCw7udV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DA70" sqref="DA70"/>
    </sheetView>
  </sheetViews>
  <sheetFormatPr defaultColWidth="0" defaultRowHeight="13.5" customHeight="1" zeroHeight="1" x14ac:dyDescent="0.15"/>
  <cols>
    <col min="1" max="125" width="2.5" style="243" customWidth="1"/>
    <col min="126" max="142" width="0" style="242" hidden="1" customWidth="1"/>
    <col min="143" max="16384" width="9" style="242" hidden="1"/>
  </cols>
  <sheetData>
    <row r="1" spans="1:125"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x14ac:dyDescent="0.15">
      <c r="B2" s="242"/>
      <c r="T2" s="242"/>
    </row>
    <row r="3" spans="1:125"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2"/>
      <c r="G33" s="242"/>
      <c r="I33" s="242"/>
    </row>
    <row r="34" spans="2:125" x14ac:dyDescent="0.15">
      <c r="C34" s="242"/>
      <c r="P34" s="242"/>
      <c r="R34" s="242"/>
      <c r="U34" s="242"/>
    </row>
    <row r="35" spans="2:125" x14ac:dyDescent="0.1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x14ac:dyDescent="0.15">
      <c r="F36" s="242"/>
      <c r="H36" s="242"/>
      <c r="J36" s="242"/>
      <c r="K36" s="242"/>
      <c r="L36" s="242"/>
      <c r="M36" s="242"/>
      <c r="N36" s="242"/>
      <c r="O36" s="242"/>
      <c r="Q36" s="242"/>
      <c r="S36" s="242"/>
      <c r="V36" s="242"/>
    </row>
    <row r="37" spans="2:125" x14ac:dyDescent="0.15"/>
    <row r="38" spans="2:125" x14ac:dyDescent="0.15"/>
    <row r="39" spans="2:125" x14ac:dyDescent="0.15"/>
    <row r="40" spans="2:125" x14ac:dyDescent="0.15">
      <c r="U40" s="242"/>
    </row>
    <row r="41" spans="2:125" x14ac:dyDescent="0.15">
      <c r="R41" s="242"/>
    </row>
    <row r="42" spans="2:125" x14ac:dyDescent="0.1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x14ac:dyDescent="0.15">
      <c r="Q43" s="242"/>
      <c r="S43" s="242"/>
      <c r="V43" s="24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482</v>
      </c>
    </row>
  </sheetData>
  <sheetProtection algorithmName="SHA-512" hashValue="EUbztSEcLjfB1QCYo4c5QVWkiAshs02pU3G9bx/wafVOIe7bxiZkcYyznqtVvB4BPhxFNa3Z2ZvziJ8AQuSfWw==" saltValue="IOEVTwEb9bmJMoSTJdmNN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9.27</v>
      </c>
      <c r="G47" s="12">
        <v>10.71</v>
      </c>
      <c r="H47" s="12">
        <v>11.18</v>
      </c>
      <c r="I47" s="12">
        <v>12.28</v>
      </c>
      <c r="J47" s="13">
        <v>12.46</v>
      </c>
    </row>
    <row r="48" spans="2:10" ht="57.75" customHeight="1" x14ac:dyDescent="0.15">
      <c r="B48" s="14"/>
      <c r="C48" s="1141" t="s">
        <v>4</v>
      </c>
      <c r="D48" s="1141"/>
      <c r="E48" s="1142"/>
      <c r="F48" s="15">
        <v>0.45</v>
      </c>
      <c r="G48" s="16">
        <v>2.66</v>
      </c>
      <c r="H48" s="16">
        <v>2.2000000000000002</v>
      </c>
      <c r="I48" s="16">
        <v>2.16</v>
      </c>
      <c r="J48" s="17">
        <v>2.56</v>
      </c>
    </row>
    <row r="49" spans="2:10" ht="57.75" customHeight="1" thickBot="1" x14ac:dyDescent="0.2">
      <c r="B49" s="18"/>
      <c r="C49" s="1143" t="s">
        <v>5</v>
      </c>
      <c r="D49" s="1143"/>
      <c r="E49" s="1144"/>
      <c r="F49" s="19">
        <v>5.27</v>
      </c>
      <c r="G49" s="20">
        <v>9.65</v>
      </c>
      <c r="H49" s="20">
        <v>1.1299999999999999</v>
      </c>
      <c r="I49" s="20">
        <v>2.0499999999999998</v>
      </c>
      <c r="J49" s="21">
        <v>2.25</v>
      </c>
    </row>
    <row r="50" spans="2:10" x14ac:dyDescent="0.15"/>
  </sheetData>
  <sheetProtection algorithmName="SHA-512" hashValue="aDNJONiyB3O3wHa95lSIqFXQNyXJVPC6Czy03P+vYpLw0N/17vJNnBJnSe5BA+Ch/roUnFOYO0xQk8EPgr2fCQ==" saltValue="zuKaG5TJgMQFbhufhZVdY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2026-03-17T01:49:27Z</cp:lastPrinted>
  <dcterms:created xsi:type="dcterms:W3CDTF">2026-02-23T07:46:31Z</dcterms:created>
  <dcterms:modified xsi:type="dcterms:W3CDTF">2026-03-17T01:49:28Z</dcterms:modified>
  <cp:category/>
</cp:coreProperties>
</file>