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V:\財政係\26 財政状況資料集\令和５年度\02 １回目\03_回答（市町→県）\20 加西市○\"/>
    </mc:Choice>
  </mc:AlternateContent>
  <xr:revisionPtr revIDLastSave="0" documentId="13_ncr:1_{E5DEAB62-722C-4B49-BAA9-0B531577F88E}"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AU63" i="12"/>
  <c r="AP63" i="12"/>
  <c r="AP23" i="12"/>
  <c r="V23" i="12"/>
  <c r="AA23" i="12"/>
  <c r="Q23" i="12"/>
  <c r="CW102" i="12"/>
  <c r="DB102" i="12"/>
  <c r="DG102" i="12"/>
  <c r="DL102" i="12"/>
  <c r="DQ102" i="12"/>
  <c r="CR102" i="12"/>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AM34" i="10"/>
  <c r="AM35" i="10" s="1"/>
  <c r="AM36" i="10" s="1"/>
  <c r="BE34" i="10" l="1"/>
  <c r="BW34" i="10" s="1"/>
  <c r="BW35" i="10" s="1"/>
  <c r="BW36" i="10" s="1"/>
  <c r="BW37" i="10" s="1"/>
  <c r="BW38" i="10" s="1"/>
  <c r="BW39" i="10" s="1"/>
  <c r="BW40" i="10" s="1"/>
  <c r="CO34" i="10" l="1"/>
  <c r="CO35" i="10" s="1"/>
</calcChain>
</file>

<file path=xl/sharedStrings.xml><?xml version="1.0" encoding="utf-8"?>
<sst xmlns="http://schemas.openxmlformats.org/spreadsheetml/2006/main" count="1047" uniqueCount="563">
  <si>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</si>
  <si>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</si>
  <si>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</si>
  <si>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</si>
  <si>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</si>
  <si>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</si>
  <si>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</si>
  <si>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</si>
  <si>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</si>
  <si>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</si>
  <si>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</si>
  <si>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</si>
  <si>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</si>
  <si>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</si>
  <si>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</si>
  <si>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</si>
  <si>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</si>
  <si>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</si>
  <si>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</si>
  <si>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</si>
  <si>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</si>
  <si>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</si>
  <si>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</si>
  <si>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</si>
  <si>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</si>
  <si>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</si>
  <si>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</si>
  <si>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</si>
  <si>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</si>
  <si>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</si>
  <si>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</si>
  <si>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</si>
  <si>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</si>
  <si>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</si>
  <si>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</si>
  <si>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</si>
  <si>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</si>
  <si>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</si>
  <si>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</si>
  <si>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</si>
  <si>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</si>
  <si>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</si>
  <si>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</si>
  <si>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</si>
  <si>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</si>
  <si>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</si>
  <si>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</si>
  <si>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</si>
  <si>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</si>
  <si>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</si>
  <si>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</si>
  <si>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</si>
  <si>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</si>
  <si>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</si>
  <si>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</si>
  <si>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</si>
  <si>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</si>
  <si>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</si>
  <si>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</si>
  <si>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</si>
  <si>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</si>
  <si>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</si>
  <si>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</si>
  <si>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</si>
  <si>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</si>
  <si>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</si>
  <si>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</si>
  <si>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</si>
  <si>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</si>
  <si>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</si>
  <si>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</si>
  <si>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</si>
  <si>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</si>
  <si>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</si>
  <si>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</si>
  <si>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</si>
  <si>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</si>
  <si>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</si>
  <si>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</si>
  <si>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</si>
  <si>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</si>
  <si>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</si>
  <si>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</si>
  <si>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</si>
  <si>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</si>
  <si>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</si>
  <si>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</si>
  <si>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</si>
  <si>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</si>
  <si>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</si>
  <si>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</si>
  <si>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</si>
  <si>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</si>
  <si>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</si>
  <si>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加西市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</si>
  <si>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</si>
  <si>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</si>
  <si>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</si>
  <si>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</si>
  <si>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</si>
  <si>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</si>
  <si>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</si>
  <si>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</si>
  <si>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</si>
  <si>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</si>
  <si>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</si>
  <si>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</si>
  <si>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</si>
  <si>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</si>
  <si>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</si>
  <si>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</si>
  <si>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</si>
  <si>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</si>
  <si>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</si>
  <si>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</si>
  <si>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</si>
  <si>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</si>
  <si>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</si>
  <si>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</si>
  <si>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</si>
  <si>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</si>
  <si>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</si>
  <si>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</si>
  <si>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</si>
  <si>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</si>
  <si>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</si>
  <si>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</si>
  <si>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</si>
  <si>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</si>
  <si>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</si>
  <si>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</si>
  <si>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</si>
  <si>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</si>
  <si>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</si>
  <si>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</si>
  <si>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</si>
  <si>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</si>
  <si>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</si>
  <si>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</si>
  <si>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</si>
  <si>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</si>
  <si>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</si>
  <si>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</si>
  <si>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</si>
  <si>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</si>
  <si>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</si>
  <si>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</si>
  <si>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</si>
  <si>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</si>
  <si>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</si>
  <si>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</si>
  <si>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</si>
  <si>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</si>
  <si>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</si>
  <si>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</si>
  <si>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</si>
  <si>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</si>
  <si>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</si>
  <si>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</si>
  <si>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</si>
  <si>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</si>
  <si>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</si>
  <si>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</si>
  <si>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</si>
  <si>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</si>
  <si>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</si>
  <si>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</si>
  <si>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</si>
  <si>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</si>
  <si>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</si>
  <si>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</si>
  <si>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</si>
  <si>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</si>
  <si>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</si>
  <si>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</si>
  <si>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</si>
  <si>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</si>
  <si>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</si>
  <si>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</si>
  <si>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</si>
  <si>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</si>
  <si>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</si>
  <si>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</si>
  <si>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</si>
  <si>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</si>
  <si>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</si>
  <si>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</si>
  <si>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</si>
  <si>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</si>
  <si>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</si>
  <si>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</si>
  <si>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</si>
  <si>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</si>
  <si>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</si>
  <si>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</si>
  <si>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</si>
  <si>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</si>
  <si>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</si>
  <si>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</si>
  <si>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</si>
  <si>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</si>
  <si>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</si>
  <si>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</si>
  <si>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兵庫県加西市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</si>
  <si>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</si>
  <si>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</si>
  <si>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</si>
  <si>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</si>
  <si>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</si>
  <si>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</si>
  <si>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</si>
  <si>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</si>
  <si>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</si>
  <si>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</si>
  <si>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</si>
  <si>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</si>
  <si>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</si>
  <si>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</si>
  <si>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</si>
  <si>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</si>
  <si>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</si>
  <si>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</si>
  <si>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</si>
  <si>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</si>
  <si>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</si>
  <si>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</si>
  <si>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</si>
  <si>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</si>
  <si>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</si>
  <si>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</si>
  <si>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</si>
  <si>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</si>
  <si>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</si>
  <si>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</si>
  <si>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</si>
  <si>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</si>
  <si>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</si>
  <si>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</si>
  <si>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</si>
  <si>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</si>
  <si>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</si>
  <si>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</si>
  <si>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</si>
  <si>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</si>
  <si>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</si>
  <si>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</si>
  <si>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</si>
  <si>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</si>
  <si>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</si>
  <si>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</si>
  <si>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</si>
  <si>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</si>
  <si>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</si>
  <si>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</si>
  <si>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</si>
  <si>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</si>
  <si>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</si>
  <si>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</si>
  <si>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</si>
  <si>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</si>
  <si>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</si>
  <si>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</si>
  <si>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</si>
  <si>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</si>
  <si>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</si>
  <si>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</si>
  <si>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</si>
  <si>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</si>
  <si>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</si>
  <si>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</si>
  <si>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</si>
  <si>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</si>
  <si>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</si>
  <si>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</si>
  <si>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</si>
  <si>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</si>
  <si>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</si>
  <si>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</si>
  <si>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</si>
  <si>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</si>
  <si>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</si>
  <si>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</si>
  <si>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</si>
  <si>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</si>
  <si>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</si>
  <si>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</si>
  <si>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</si>
  <si>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</si>
  <si>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</si>
  <si>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</si>
  <si>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</si>
  <si>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</si>
  <si>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</si>
  <si>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</si>
  <si>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</si>
  <si>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</si>
  <si>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</si>
  <si>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</si>
  <si>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</si>
  <si>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</si>
  <si>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</si>
  <si>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</si>
  <si>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</si>
  <si>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</si>
  <si>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</si>
  <si>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</si>
  <si>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</si>
  <si>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</si>
  <si>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</si>
  <si>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</si>
  <si>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</si>
  <si>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</si>
  <si>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</si>
  <si>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</si>
  <si>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</si>
  <si>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</si>
  <si>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</si>
  <si>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</si>
  <si>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</si>
  <si>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</si>
  <si>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</si>
  <si>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</si>
  <si>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</si>
  <si>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</si>
  <si>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</si>
  <si>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</si>
  <si>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</si>
  <si>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</si>
  <si>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</si>
  <si>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</si>
  <si>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</si>
  <si>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</si>
  <si>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</si>
  <si>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</si>
  <si>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</si>
  <si>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</si>
  <si>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</si>
  <si>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</si>
  <si>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</si>
  <si>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</si>
  <si>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</si>
  <si>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</si>
  <si>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</si>
  <si>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</si>
  <si>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</si>
  <si>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</si>
  <si>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</si>
  <si>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</si>
  <si>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</si>
  <si>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</si>
  <si>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</si>
  <si>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</si>
  <si>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</si>
  <si>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兵庫県加西市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</si>
  <si>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</si>
  <si>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</si>
  <si>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</si>
  <si>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</si>
  <si>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</si>
  <si>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</si>
  <si>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</si>
  <si>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</si>
  <si>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</si>
  <si>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</si>
  <si>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</si>
  <si>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</si>
  <si>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</si>
  <si>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</si>
  <si>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</si>
  <si>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</si>
  <si>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</si>
  <si>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</si>
  <si>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</si>
  <si>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</si>
  <si>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</si>
  <si>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</si>
  <si>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</si>
  <si>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</si>
  <si>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</si>
  <si>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</si>
  <si>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</si>
  <si>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</si>
  <si>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</si>
  <si>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</si>
  <si>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</si>
  <si>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</si>
  <si>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</si>
  <si>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</si>
  <si>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</si>
  <si>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</si>
  <si>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</si>
  <si>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</si>
  <si>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</si>
  <si>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水道事業会計</t>
    <phoneticPr fontId="5"/>
  </si>
  <si>
    <t>病院事業会計</t>
    <phoneticPr fontId="5"/>
  </si>
  <si>
    <t>産業団地整備事業特別会計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</si>
  <si>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</si>
  <si>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</si>
  <si>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</si>
  <si>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</si>
  <si>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</si>
  <si>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</si>
  <si>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</si>
  <si>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</si>
  <si>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</si>
  <si>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</si>
  <si>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</si>
  <si>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</si>
  <si>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</si>
  <si>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</si>
  <si>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</si>
  <si>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</si>
  <si>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</si>
  <si>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</si>
  <si>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</si>
  <si>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</si>
  <si>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</si>
  <si>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</si>
  <si>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</si>
  <si>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</si>
  <si>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</si>
  <si>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</si>
  <si>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</si>
  <si>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</si>
  <si>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</si>
  <si>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</si>
  <si>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</si>
  <si>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</si>
  <si>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</si>
  <si>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</si>
  <si>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</si>
  <si>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</si>
  <si>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</si>
  <si>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</si>
  <si>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</si>
  <si>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</si>
  <si>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</si>
  <si>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</si>
  <si>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</si>
  <si>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</si>
  <si>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</si>
  <si>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</si>
  <si>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</si>
  <si>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</si>
  <si>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</si>
  <si>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</si>
  <si>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</si>
  <si>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</si>
  <si>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</si>
  <si>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</si>
  <si>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</si>
  <si>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</si>
  <si>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</si>
  <si>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</si>
  <si>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</si>
  <si>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</si>
  <si>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</si>
  <si>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</si>
  <si>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</si>
  <si>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</si>
  <si>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</si>
  <si>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</si>
  <si>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</si>
  <si>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</si>
  <si>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</si>
  <si>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</si>
  <si>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</si>
  <si>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</si>
  <si>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</si>
  <si>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</si>
  <si>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</si>
  <si>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</si>
  <si>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</si>
  <si>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</si>
  <si>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</si>
  <si>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</si>
  <si>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</si>
  <si>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</si>
  <si>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</si>
  <si>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</si>
  <si>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</si>
  <si>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</si>
  <si>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</si>
  <si>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</si>
  <si>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</si>
  <si>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</si>
  <si>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</si>
  <si>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</si>
  <si>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</si>
  <si>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</si>
  <si>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</si>
  <si>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</si>
  <si>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</si>
  <si>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</si>
  <si>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</si>
  <si>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</si>
  <si>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</si>
  <si>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</si>
  <si>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</si>
  <si>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</si>
  <si>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</si>
  <si>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</si>
  <si>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</si>
  <si>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</si>
  <si>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</si>
  <si>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</si>
  <si>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</si>
  <si>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</si>
  <si>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</si>
  <si>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</si>
  <si>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</si>
  <si>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</si>
  <si>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</si>
  <si>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</si>
  <si>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</si>
  <si>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</si>
  <si>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</si>
  <si>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</si>
  <si>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</si>
  <si>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</si>
  <si>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</si>
  <si>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</si>
  <si>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</si>
  <si>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</si>
  <si>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</si>
  <si>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</si>
  <si>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</si>
  <si>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</si>
  <si>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</si>
  <si>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</si>
  <si>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</si>
  <si>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</si>
  <si>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1.68</t>
  </si>
  <si>
    <t>病院事業会計</t>
  </si>
  <si>
    <t>▲ 4.30</t>
  </si>
  <si>
    <t>水道事業会計</t>
  </si>
  <si>
    <t>下水道事業会計</t>
  </si>
  <si>
    <t>産業団地整備事業特別会計</t>
  </si>
  <si>
    <t>一般会計</t>
  </si>
  <si>
    <t>介護保険特別会計</t>
  </si>
  <si>
    <t>後期高齢者医療特別会計</t>
  </si>
  <si>
    <t>公園墓地整備事業特別会計</t>
  </si>
  <si>
    <t>その他会計（赤字）</t>
  </si>
  <si>
    <t>その他会計（黒字）</t>
  </si>
  <si>
    <t>R01</t>
    <phoneticPr fontId="5"/>
  </si>
  <si>
    <t>R02</t>
    <phoneticPr fontId="5"/>
  </si>
  <si>
    <t>R03</t>
    <phoneticPr fontId="5"/>
  </si>
  <si>
    <t>R04</t>
    <phoneticPr fontId="5"/>
  </si>
  <si>
    <t>R05</t>
    <phoneticPr fontId="5"/>
  </si>
  <si>
    <t>兵庫県市町村職員退職手当組合</t>
  </si>
  <si>
    <t>兵庫県後期高齢者医療広域連合（一般会計）</t>
  </si>
  <si>
    <t>兵庫県後期高齢者医療広域連合（特別会計）</t>
  </si>
  <si>
    <t>北はりま消防組合</t>
    <rPh sb="0" eb="1">
      <t>キタ</t>
    </rPh>
    <rPh sb="4" eb="6">
      <t>ショウボウ</t>
    </rPh>
    <rPh sb="6" eb="8">
      <t>クミアイ</t>
    </rPh>
    <phoneticPr fontId="10"/>
  </si>
  <si>
    <t>播磨内陸医務事業組合</t>
  </si>
  <si>
    <t>北播磨こども発達支援センター事務組合わかあゆ園</t>
  </si>
  <si>
    <t>小野加東加西環境施設事務組合</t>
    <phoneticPr fontId="10"/>
  </si>
  <si>
    <t>北条鉄道株式会社</t>
    <rPh sb="0" eb="4">
      <t>ホウジョウテツドウ</t>
    </rPh>
    <rPh sb="4" eb="8">
      <t>カブシキガイシャ</t>
    </rPh>
    <phoneticPr fontId="2"/>
  </si>
  <si>
    <t>株式会社加西北条都市開発</t>
    <rPh sb="0" eb="4">
      <t>カブシキガイシャ</t>
    </rPh>
    <rPh sb="4" eb="12">
      <t>カサイホウジョウトシカイハツ</t>
    </rPh>
    <phoneticPr fontId="2"/>
  </si>
  <si>
    <t>ふるさと応援基金</t>
    <rPh sb="4" eb="8">
      <t>オウエンキキン</t>
    </rPh>
    <phoneticPr fontId="5"/>
  </si>
  <si>
    <t>ふるさと創生基金</t>
    <rPh sb="4" eb="8">
      <t>ソウセイキキン</t>
    </rPh>
    <phoneticPr fontId="5"/>
  </si>
  <si>
    <t>ごみ処理施設建設基金</t>
    <rPh sb="2" eb="6">
      <t>ショリシセツ</t>
    </rPh>
    <rPh sb="6" eb="10">
      <t>ケンセツキキン</t>
    </rPh>
    <phoneticPr fontId="2"/>
  </si>
  <si>
    <t>人材育成基金</t>
    <rPh sb="0" eb="6">
      <t>ジンザイイクセイキキン</t>
    </rPh>
    <phoneticPr fontId="2"/>
  </si>
  <si>
    <t>地域福祉基金</t>
    <rPh sb="0" eb="6">
      <t>チイキフクシキキン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</si>
</sst>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6418-45F7-98C6-1B17B4F4E8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57020</c:v>
                </c:pt>
                <c:pt idx="1">
                  <c:v>55321</c:v>
                </c:pt>
                <c:pt idx="2">
                  <c:v>43614</c:v>
                </c:pt>
                <c:pt idx="3">
                  <c:v>47291</c:v>
                </c:pt>
                <c:pt idx="4">
                  <c:v>41388</c:v>
                </c:pt>
              </c:numCache>
            </c:numRef>
          </c:val>
          <c:smooth val="0"/>
          <c:extLst>
            <c:ext xmlns:c16="http://schemas.microsoft.com/office/drawing/2014/chart" uri="{C3380CC4-5D6E-409C-BE32-E72D297353CC}">
              <c16:uniqueId val="{00000001-6418-45F7-98C6-1B17B4F4E81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3.11</c:v>
                </c:pt>
                <c:pt idx="1">
                  <c:v>5.82</c:v>
                </c:pt>
                <c:pt idx="2">
                  <c:v>7.94</c:v>
                </c:pt>
                <c:pt idx="3">
                  <c:v>5.0999999999999996</c:v>
                </c:pt>
                <c:pt idx="4">
                  <c:v>0.85</c:v>
                </c:pt>
              </c:numCache>
            </c:numRef>
          </c:val>
          <c:extLst>
            <c:ext xmlns:c16="http://schemas.microsoft.com/office/drawing/2014/chart" uri="{C3380CC4-5D6E-409C-BE32-E72D297353CC}">
              <c16:uniqueId val="{00000000-3B75-4FAB-8C27-C10A4E7459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15.96</c:v>
                </c:pt>
                <c:pt idx="1">
                  <c:v>16.93</c:v>
                </c:pt>
                <c:pt idx="2">
                  <c:v>26.14</c:v>
                </c:pt>
                <c:pt idx="3">
                  <c:v>32.340000000000003</c:v>
                </c:pt>
                <c:pt idx="4">
                  <c:v>34.53</c:v>
                </c:pt>
              </c:numCache>
            </c:numRef>
          </c:val>
          <c:extLst>
            <c:ext xmlns:c16="http://schemas.microsoft.com/office/drawing/2014/chart" uri="{C3380CC4-5D6E-409C-BE32-E72D297353CC}">
              <c16:uniqueId val="{00000001-3B75-4FAB-8C27-C10A4E7459B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1.62</c:v>
                </c:pt>
                <c:pt idx="1">
                  <c:v>4.28</c:v>
                </c:pt>
                <c:pt idx="2">
                  <c:v>12.28</c:v>
                </c:pt>
                <c:pt idx="3">
                  <c:v>2.19</c:v>
                </c:pt>
                <c:pt idx="4">
                  <c:v>-1.68</c:v>
                </c:pt>
              </c:numCache>
            </c:numRef>
          </c:val>
          <c:smooth val="0"/>
          <c:extLst>
            <c:ext xmlns:c16="http://schemas.microsoft.com/office/drawing/2014/chart" uri="{C3380CC4-5D6E-409C-BE32-E72D297353CC}">
              <c16:uniqueId val="{00000002-3B75-4FAB-8C27-C10A4E7459B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1.68</c:v>
                </c:pt>
                <c:pt idx="2">
                  <c:v>#N/A</c:v>
                </c:pt>
                <c:pt idx="3">
                  <c:v>0.96</c:v>
                </c:pt>
                <c:pt idx="4">
                  <c:v>#N/A</c:v>
                </c:pt>
                <c:pt idx="5">
                  <c:v>1.06</c:v>
                </c:pt>
                <c:pt idx="6">
                  <c:v>#N/A</c:v>
                </c:pt>
                <c:pt idx="7">
                  <c:v>0.45</c:v>
                </c:pt>
                <c:pt idx="8">
                  <c:v>#N/A</c:v>
                </c:pt>
                <c:pt idx="9">
                  <c:v>0</c:v>
                </c:pt>
              </c:numCache>
            </c:numRef>
          </c:val>
          <c:extLst>
            <c:ext xmlns:c16="http://schemas.microsoft.com/office/drawing/2014/chart" uri="{C3380CC4-5D6E-409C-BE32-E72D297353CC}">
              <c16:uniqueId val="{00000000-3B0A-440E-AFE1-3CDB969E024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B0A-440E-AFE1-3CDB969E024B}"/>
            </c:ext>
          </c:extLst>
        </c:ser>
        <c:ser>
          <c:idx val="2"/>
          <c:order val="2"/>
          <c:tx>
            <c:strRef>
              <c:f>データシート!$A$29</c:f>
              <c:strCache>
                <c:ptCount val="1"/>
                <c:pt idx="0">
                  <c:v>公園墓地整備事業特別会計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0.09</c:v>
                </c:pt>
                <c:pt idx="2">
                  <c:v>#N/A</c:v>
                </c:pt>
                <c:pt idx="3">
                  <c:v>0.1</c:v>
                </c:pt>
                <c:pt idx="4">
                  <c:v>#N/A</c:v>
                </c:pt>
                <c:pt idx="5">
                  <c:v>0.15</c:v>
                </c:pt>
                <c:pt idx="6">
                  <c:v>#N/A</c:v>
                </c:pt>
                <c:pt idx="7">
                  <c:v>0.04</c:v>
                </c:pt>
                <c:pt idx="8">
                  <c:v>#N/A</c:v>
                </c:pt>
                <c:pt idx="9">
                  <c:v>0.03</c:v>
                </c:pt>
              </c:numCache>
            </c:numRef>
          </c:val>
          <c:extLst>
            <c:ext xmlns:c16="http://schemas.microsoft.com/office/drawing/2014/chart" uri="{C3380CC4-5D6E-409C-BE32-E72D297353CC}">
              <c16:uniqueId val="{00000002-3B0A-440E-AFE1-3CDB969E024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0.02</c:v>
                </c:pt>
                <c:pt idx="4">
                  <c:v>#N/A</c:v>
                </c:pt>
                <c:pt idx="5">
                  <c:v>0.03</c:v>
                </c:pt>
                <c:pt idx="6">
                  <c:v>#N/A</c:v>
                </c:pt>
                <c:pt idx="7">
                  <c:v>0.03</c:v>
                </c:pt>
                <c:pt idx="8">
                  <c:v>#N/A</c:v>
                </c:pt>
                <c:pt idx="9">
                  <c:v>0.17</c:v>
                </c:pt>
              </c:numCache>
            </c:numRef>
          </c:val>
          <c:extLst>
            <c:ext xmlns:c16="http://schemas.microsoft.com/office/drawing/2014/chart" uri="{C3380CC4-5D6E-409C-BE32-E72D297353CC}">
              <c16:uniqueId val="{00000003-3B0A-440E-AFE1-3CDB969E024B}"/>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0.65</c:v>
                </c:pt>
                <c:pt idx="2">
                  <c:v>#N/A</c:v>
                </c:pt>
                <c:pt idx="3">
                  <c:v>0.53</c:v>
                </c:pt>
                <c:pt idx="4">
                  <c:v>#N/A</c:v>
                </c:pt>
                <c:pt idx="5">
                  <c:v>1.27</c:v>
                </c:pt>
                <c:pt idx="6">
                  <c:v>#N/A</c:v>
                </c:pt>
                <c:pt idx="7">
                  <c:v>1.43</c:v>
                </c:pt>
                <c:pt idx="8">
                  <c:v>#N/A</c:v>
                </c:pt>
                <c:pt idx="9">
                  <c:v>0.64</c:v>
                </c:pt>
              </c:numCache>
            </c:numRef>
          </c:val>
          <c:extLst>
            <c:ext xmlns:c16="http://schemas.microsoft.com/office/drawing/2014/chart" uri="{C3380CC4-5D6E-409C-BE32-E72D297353CC}">
              <c16:uniqueId val="{00000004-3B0A-440E-AFE1-3CDB969E024B}"/>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3.01</c:v>
                </c:pt>
                <c:pt idx="2">
                  <c:v>#N/A</c:v>
                </c:pt>
                <c:pt idx="3">
                  <c:v>5.71</c:v>
                </c:pt>
                <c:pt idx="4">
                  <c:v>#N/A</c:v>
                </c:pt>
                <c:pt idx="5">
                  <c:v>7.78</c:v>
                </c:pt>
                <c:pt idx="6">
                  <c:v>#N/A</c:v>
                </c:pt>
                <c:pt idx="7">
                  <c:v>5.04</c:v>
                </c:pt>
                <c:pt idx="8">
                  <c:v>#N/A</c:v>
                </c:pt>
                <c:pt idx="9">
                  <c:v>0.81</c:v>
                </c:pt>
              </c:numCache>
            </c:numRef>
          </c:val>
          <c:extLst>
            <c:ext xmlns:c16="http://schemas.microsoft.com/office/drawing/2014/chart" uri="{C3380CC4-5D6E-409C-BE32-E72D297353CC}">
              <c16:uniqueId val="{00000005-3B0A-440E-AFE1-3CDB969E024B}"/>
            </c:ext>
          </c:extLst>
        </c:ser>
        <c:ser>
          <c:idx val="6"/>
          <c:order val="6"/>
          <c:tx>
            <c:strRef>
              <c:f>データシート!$A$33</c:f>
              <c:strCache>
                <c:ptCount val="1"/>
                <c:pt idx="0">
                  <c:v>産業団地整備事業特別会計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7.58</c:v>
                </c:pt>
                <c:pt idx="4">
                  <c:v>#N/A</c:v>
                </c:pt>
                <c:pt idx="5">
                  <c:v>1.24</c:v>
                </c:pt>
                <c:pt idx="6">
                  <c:v>#N/A</c:v>
                </c:pt>
                <c:pt idx="7">
                  <c:v>0.66</c:v>
                </c:pt>
                <c:pt idx="8">
                  <c:v>#N/A</c:v>
                </c:pt>
                <c:pt idx="9">
                  <c:v>2.59</c:v>
                </c:pt>
              </c:numCache>
            </c:numRef>
          </c:val>
          <c:extLst>
            <c:ext xmlns:c16="http://schemas.microsoft.com/office/drawing/2014/chart" uri="{C3380CC4-5D6E-409C-BE32-E72D297353CC}">
              <c16:uniqueId val="{00000006-3B0A-440E-AFE1-3CDB969E024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7.25</c:v>
                </c:pt>
                <c:pt idx="2">
                  <c:v>#N/A</c:v>
                </c:pt>
                <c:pt idx="3">
                  <c:v>6.64</c:v>
                </c:pt>
                <c:pt idx="4">
                  <c:v>#N/A</c:v>
                </c:pt>
                <c:pt idx="5">
                  <c:v>6.39</c:v>
                </c:pt>
                <c:pt idx="6">
                  <c:v>#N/A</c:v>
                </c:pt>
                <c:pt idx="7">
                  <c:v>5.76</c:v>
                </c:pt>
                <c:pt idx="8">
                  <c:v>#N/A</c:v>
                </c:pt>
                <c:pt idx="9">
                  <c:v>5.41</c:v>
                </c:pt>
              </c:numCache>
            </c:numRef>
          </c:val>
          <c:extLst>
            <c:ext xmlns:c16="http://schemas.microsoft.com/office/drawing/2014/chart" uri="{C3380CC4-5D6E-409C-BE32-E72D297353CC}">
              <c16:uniqueId val="{00000007-3B0A-440E-AFE1-3CDB969E024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11.27</c:v>
                </c:pt>
                <c:pt idx="2">
                  <c:v>#N/A</c:v>
                </c:pt>
                <c:pt idx="3">
                  <c:v>11.76</c:v>
                </c:pt>
                <c:pt idx="4">
                  <c:v>#N/A</c:v>
                </c:pt>
                <c:pt idx="5">
                  <c:v>9.81</c:v>
                </c:pt>
                <c:pt idx="6">
                  <c:v>#N/A</c:v>
                </c:pt>
                <c:pt idx="7">
                  <c:v>10.16</c:v>
                </c:pt>
                <c:pt idx="8">
                  <c:v>#N/A</c:v>
                </c:pt>
                <c:pt idx="9">
                  <c:v>9.5299999999999994</c:v>
                </c:pt>
              </c:numCache>
            </c:numRef>
          </c:val>
          <c:extLst>
            <c:ext xmlns:c16="http://schemas.microsoft.com/office/drawing/2014/chart" uri="{C3380CC4-5D6E-409C-BE32-E72D297353CC}">
              <c16:uniqueId val="{00000008-3B0A-440E-AFE1-3CDB969E024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4.3</c:v>
                </c:pt>
                <c:pt idx="1">
                  <c:v>#N/A</c:v>
                </c:pt>
                <c:pt idx="2">
                  <c:v>#N/A</c:v>
                </c:pt>
                <c:pt idx="3">
                  <c:v>0</c:v>
                </c:pt>
                <c:pt idx="4">
                  <c:v>#N/A</c:v>
                </c:pt>
                <c:pt idx="5">
                  <c:v>7.96</c:v>
                </c:pt>
                <c:pt idx="6">
                  <c:v>#N/A</c:v>
                </c:pt>
                <c:pt idx="7">
                  <c:v>16.489999999999998</c:v>
                </c:pt>
                <c:pt idx="8">
                  <c:v>#N/A</c:v>
                </c:pt>
                <c:pt idx="9">
                  <c:v>14.08</c:v>
                </c:pt>
              </c:numCache>
            </c:numRef>
          </c:val>
          <c:extLst>
            <c:ext xmlns:c16="http://schemas.microsoft.com/office/drawing/2014/chart" uri="{C3380CC4-5D6E-409C-BE32-E72D297353CC}">
              <c16:uniqueId val="{00000009-3B0A-440E-AFE1-3CDB969E024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2023</c:v>
                </c:pt>
                <c:pt idx="5">
                  <c:v>1992</c:v>
                </c:pt>
                <c:pt idx="8">
                  <c:v>1936</c:v>
                </c:pt>
                <c:pt idx="11">
                  <c:v>1906</c:v>
                </c:pt>
                <c:pt idx="14">
                  <c:v>1812</c:v>
                </c:pt>
              </c:numCache>
            </c:numRef>
          </c:val>
          <c:extLst>
            <c:ext xmlns:c16="http://schemas.microsoft.com/office/drawing/2014/chart" uri="{C3380CC4-5D6E-409C-BE32-E72D297353CC}">
              <c16:uniqueId val="{00000000-C3C7-48A5-BCDD-7A8EBFB0CF6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3C7-48A5-BCDD-7A8EBFB0CF6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C3C7-48A5-BCDD-7A8EBFB0CF6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56</c:v>
                </c:pt>
                <c:pt idx="3">
                  <c:v>57</c:v>
                </c:pt>
                <c:pt idx="6">
                  <c:v>57</c:v>
                </c:pt>
                <c:pt idx="9">
                  <c:v>40</c:v>
                </c:pt>
                <c:pt idx="12">
                  <c:v>12</c:v>
                </c:pt>
              </c:numCache>
            </c:numRef>
          </c:val>
          <c:extLst>
            <c:ext xmlns:c16="http://schemas.microsoft.com/office/drawing/2014/chart" uri="{C3380CC4-5D6E-409C-BE32-E72D297353CC}">
              <c16:uniqueId val="{00000003-C3C7-48A5-BCDD-7A8EBFB0CF6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968</c:v>
                </c:pt>
                <c:pt idx="3">
                  <c:v>958</c:v>
                </c:pt>
                <c:pt idx="6">
                  <c:v>947</c:v>
                </c:pt>
                <c:pt idx="9">
                  <c:v>942</c:v>
                </c:pt>
                <c:pt idx="12">
                  <c:v>929</c:v>
                </c:pt>
              </c:numCache>
            </c:numRef>
          </c:val>
          <c:extLst>
            <c:ext xmlns:c16="http://schemas.microsoft.com/office/drawing/2014/chart" uri="{C3380CC4-5D6E-409C-BE32-E72D297353CC}">
              <c16:uniqueId val="{00000004-C3C7-48A5-BCDD-7A8EBFB0CF6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C7-48A5-BCDD-7A8EBFB0CF6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3C7-48A5-BCDD-7A8EBFB0CF6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1794</c:v>
                </c:pt>
                <c:pt idx="3">
                  <c:v>1835</c:v>
                </c:pt>
                <c:pt idx="6">
                  <c:v>1922</c:v>
                </c:pt>
                <c:pt idx="9">
                  <c:v>1996</c:v>
                </c:pt>
                <c:pt idx="12">
                  <c:v>2016</c:v>
                </c:pt>
              </c:numCache>
            </c:numRef>
          </c:val>
          <c:extLst>
            <c:ext xmlns:c16="http://schemas.microsoft.com/office/drawing/2014/chart" uri="{C3380CC4-5D6E-409C-BE32-E72D297353CC}">
              <c16:uniqueId val="{00000007-C3C7-48A5-BCDD-7A8EBFB0CF6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796</c:v>
                </c:pt>
                <c:pt idx="2">
                  <c:v>#N/A</c:v>
                </c:pt>
                <c:pt idx="3">
                  <c:v>#N/A</c:v>
                </c:pt>
                <c:pt idx="4">
                  <c:v>858</c:v>
                </c:pt>
                <c:pt idx="5">
                  <c:v>#N/A</c:v>
                </c:pt>
                <c:pt idx="6">
                  <c:v>#N/A</c:v>
                </c:pt>
                <c:pt idx="7">
                  <c:v>990</c:v>
                </c:pt>
                <c:pt idx="8">
                  <c:v>#N/A</c:v>
                </c:pt>
                <c:pt idx="9">
                  <c:v>#N/A</c:v>
                </c:pt>
                <c:pt idx="10">
                  <c:v>1072</c:v>
                </c:pt>
                <c:pt idx="11">
                  <c:v>#N/A</c:v>
                </c:pt>
                <c:pt idx="12">
                  <c:v>#N/A</c:v>
                </c:pt>
                <c:pt idx="13">
                  <c:v>1145</c:v>
                </c:pt>
                <c:pt idx="14">
                  <c:v>#N/A</c:v>
                </c:pt>
              </c:numCache>
            </c:numRef>
          </c:val>
          <c:smooth val="0"/>
          <c:extLst>
            <c:ext xmlns:c16="http://schemas.microsoft.com/office/drawing/2014/chart" uri="{C3380CC4-5D6E-409C-BE32-E72D297353CC}">
              <c16:uniqueId val="{00000008-C3C7-48A5-BCDD-7A8EBFB0CF6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22120</c:v>
                </c:pt>
                <c:pt idx="5">
                  <c:v>21706</c:v>
                </c:pt>
                <c:pt idx="8">
                  <c:v>21074</c:v>
                </c:pt>
                <c:pt idx="11">
                  <c:v>20145</c:v>
                </c:pt>
                <c:pt idx="14">
                  <c:v>19197</c:v>
                </c:pt>
              </c:numCache>
            </c:numRef>
          </c:val>
          <c:extLst>
            <c:ext xmlns:c16="http://schemas.microsoft.com/office/drawing/2014/chart" uri="{C3380CC4-5D6E-409C-BE32-E72D297353CC}">
              <c16:uniqueId val="{00000000-1490-4FD1-B935-9DA7FA7A33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1634</c:v>
                </c:pt>
                <c:pt idx="5">
                  <c:v>1554</c:v>
                </c:pt>
                <c:pt idx="8">
                  <c:v>1632</c:v>
                </c:pt>
                <c:pt idx="11">
                  <c:v>1524</c:v>
                </c:pt>
                <c:pt idx="14">
                  <c:v>1354</c:v>
                </c:pt>
              </c:numCache>
            </c:numRef>
          </c:val>
          <c:extLst>
            <c:ext xmlns:c16="http://schemas.microsoft.com/office/drawing/2014/chart" uri="{C3380CC4-5D6E-409C-BE32-E72D297353CC}">
              <c16:uniqueId val="{00000001-1490-4FD1-B935-9DA7FA7A33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4319</c:v>
                </c:pt>
                <c:pt idx="5">
                  <c:v>6335</c:v>
                </c:pt>
                <c:pt idx="8">
                  <c:v>9430</c:v>
                </c:pt>
                <c:pt idx="11">
                  <c:v>11440</c:v>
                </c:pt>
                <c:pt idx="14">
                  <c:v>12557</c:v>
                </c:pt>
              </c:numCache>
            </c:numRef>
          </c:val>
          <c:extLst>
            <c:ext xmlns:c16="http://schemas.microsoft.com/office/drawing/2014/chart" uri="{C3380CC4-5D6E-409C-BE32-E72D297353CC}">
              <c16:uniqueId val="{00000002-1490-4FD1-B935-9DA7FA7A33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490-4FD1-B935-9DA7FA7A33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490-4FD1-B935-9DA7FA7A33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90-4FD1-B935-9DA7FA7A33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1423</c:v>
                </c:pt>
                <c:pt idx="3">
                  <c:v>1495</c:v>
                </c:pt>
                <c:pt idx="6">
                  <c:v>1580</c:v>
                </c:pt>
                <c:pt idx="9">
                  <c:v>1623</c:v>
                </c:pt>
                <c:pt idx="12">
                  <c:v>1578</c:v>
                </c:pt>
              </c:numCache>
            </c:numRef>
          </c:val>
          <c:extLst>
            <c:ext xmlns:c16="http://schemas.microsoft.com/office/drawing/2014/chart" uri="{C3380CC4-5D6E-409C-BE32-E72D297353CC}">
              <c16:uniqueId val="{00000006-1490-4FD1-B935-9DA7FA7A33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92</c:v>
                </c:pt>
                <c:pt idx="3">
                  <c:v>66</c:v>
                </c:pt>
                <c:pt idx="6">
                  <c:v>46</c:v>
                </c:pt>
                <c:pt idx="9">
                  <c:v>33</c:v>
                </c:pt>
                <c:pt idx="12">
                  <c:v>42</c:v>
                </c:pt>
              </c:numCache>
            </c:numRef>
          </c:val>
          <c:extLst>
            <c:ext xmlns:c16="http://schemas.microsoft.com/office/drawing/2014/chart" uri="{C3380CC4-5D6E-409C-BE32-E72D297353CC}">
              <c16:uniqueId val="{00000007-1490-4FD1-B935-9DA7FA7A33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13020</c:v>
                </c:pt>
                <c:pt idx="3">
                  <c:v>12122</c:v>
                </c:pt>
                <c:pt idx="6">
                  <c:v>11304</c:v>
                </c:pt>
                <c:pt idx="9">
                  <c:v>10592</c:v>
                </c:pt>
                <c:pt idx="12">
                  <c:v>10480</c:v>
                </c:pt>
              </c:numCache>
            </c:numRef>
          </c:val>
          <c:extLst>
            <c:ext xmlns:c16="http://schemas.microsoft.com/office/drawing/2014/chart" uri="{C3380CC4-5D6E-409C-BE32-E72D297353CC}">
              <c16:uniqueId val="{00000008-1490-4FD1-B935-9DA7FA7A33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488</c:v>
                </c:pt>
                <c:pt idx="3">
                  <c:v>488</c:v>
                </c:pt>
                <c:pt idx="6">
                  <c:v>0</c:v>
                </c:pt>
                <c:pt idx="9">
                  <c:v>0</c:v>
                </c:pt>
                <c:pt idx="12">
                  <c:v>0</c:v>
                </c:pt>
              </c:numCache>
            </c:numRef>
          </c:val>
          <c:extLst>
            <c:ext xmlns:c16="http://schemas.microsoft.com/office/drawing/2014/chart" uri="{C3380CC4-5D6E-409C-BE32-E72D297353CC}">
              <c16:uniqueId val="{00000009-1490-4FD1-B935-9DA7FA7A33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19865</c:v>
                </c:pt>
                <c:pt idx="3">
                  <c:v>20188</c:v>
                </c:pt>
                <c:pt idx="6">
                  <c:v>19693</c:v>
                </c:pt>
                <c:pt idx="9">
                  <c:v>18574</c:v>
                </c:pt>
                <c:pt idx="12">
                  <c:v>17627</c:v>
                </c:pt>
              </c:numCache>
            </c:numRef>
          </c:val>
          <c:extLst>
            <c:ext xmlns:c16="http://schemas.microsoft.com/office/drawing/2014/chart" uri="{C3380CC4-5D6E-409C-BE32-E72D297353CC}">
              <c16:uniqueId val="{0000000A-1490-4FD1-B935-9DA7FA7A33E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6815</c:v>
                </c:pt>
                <c:pt idx="2">
                  <c:v>#N/A</c:v>
                </c:pt>
                <c:pt idx="3">
                  <c:v>#N/A</c:v>
                </c:pt>
                <c:pt idx="4">
                  <c:v>4764</c:v>
                </c:pt>
                <c:pt idx="5">
                  <c:v>#N/A</c:v>
                </c:pt>
                <c:pt idx="6">
                  <c:v>#N/A</c:v>
                </c:pt>
                <c:pt idx="7">
                  <c:v>487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490-4FD1-B935-9DA7FA7A33E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3256</c:v>
                </c:pt>
                <c:pt idx="1">
                  <c:v>3895</c:v>
                </c:pt>
                <c:pt idx="2">
                  <c:v>4200</c:v>
                </c:pt>
              </c:numCache>
            </c:numRef>
          </c:val>
          <c:extLst>
            <c:ext xmlns:c16="http://schemas.microsoft.com/office/drawing/2014/chart" uri="{C3380CC4-5D6E-409C-BE32-E72D297353CC}">
              <c16:uniqueId val="{00000000-692F-497B-A71C-8348670EE40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458</c:v>
                </c:pt>
                <c:pt idx="1">
                  <c:v>458</c:v>
                </c:pt>
                <c:pt idx="2">
                  <c:v>515</c:v>
                </c:pt>
              </c:numCache>
            </c:numRef>
          </c:val>
          <c:extLst>
            <c:ext xmlns:c16="http://schemas.microsoft.com/office/drawing/2014/chart" uri="{C3380CC4-5D6E-409C-BE32-E72D297353CC}">
              <c16:uniqueId val="{00000001-692F-497B-A71C-8348670EE40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4688</c:v>
                </c:pt>
                <c:pt idx="1">
                  <c:v>5836</c:v>
                </c:pt>
                <c:pt idx="2">
                  <c:v>6519</c:v>
                </c:pt>
              </c:numCache>
            </c:numRef>
          </c:val>
          <c:extLst>
            <c:ext xmlns:c16="http://schemas.microsoft.com/office/drawing/2014/chart" uri="{C3380CC4-5D6E-409C-BE32-E72D297353CC}">
              <c16:uniqueId val="{00000002-692F-497B-A71C-8348670EE40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元利償還金は増加していますが、土地開発公社解散に係る三セク債等の償還が終了するため令和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年度は減少する見込みです。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一般会計では学校再編等の大型建設事業、公営企業では病院の建て替えにより多額の償還が発生する見込みとなっていることから、「行財政改革プラン」に基づき投資的事業を抑制するとともに、地方交付税措置率の高い有利な起債を活用し、実質公債費比率の増加抑制に努めます。</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年度決算以降、将来負担比率はマイナスとなっていますが、これはふるさと納税の受入増による充当可能基金残高の増が大きな要因となっています。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また、地方債現在高も減少してきており、償還が進んでいます。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今後、大型建設事業の実施により多額の起債発行と基金取崩も想定されますが、「行財政改革プラン」に基づき歳入確保・歳出削減に努め、将来にわたり持続可能な財政運営に努めます。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兵庫県加西市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百万円の残高増となりました。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これは主に、前年度繰越金により財政調整基金の、ふるさと納税の受入増によりふるさと応援基金の残高がそれぞれ増加したためです。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「行財政改革プラン」に基づき、歳入確保と歳出削減を徹底し、特に財政調整基金の残高を確保していきます。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その他特定目的基金についても、必要な時期に必要な額が確保できるよう、計画的に積み立てを行っていきます。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ふるさと応援基金・・・ふるさと納税の返礼品、ふるさと納税を財源として行う事業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ふるさと創生基金・・・地域振興及びふるさと創生事業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ごみ処理施設建設基金・・・小野加東加西環境施設事務組合が整備する新ごみ処理施設の建設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人材育成基金・・・市の人材を育成するための事業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地域福祉基金・・・地域福祉に寄与するための事業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文化スポーツ振興基金・・・市民文化及びスポーツ振興事業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市立加西病院新病院建設応援基金・・・新病院建設にかかる整備事業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ふるさと応援基金は、受入額から事務費・当年度実施事業への充当を除いた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百万円に加え、定期預金に加え新たに開始した債券運用による利益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百万円を積み立てた一方、年度途中に補正予算措置し実施した道路修繕事業等の実施のため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百万円を取り崩し、差引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新ごみ処理施設建設にかかる一部事務組合への負担金の増大が予測されることから、必要な財源を確保するため新たにごみ処理施設建設基金を設置し、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各基金ともに条例に定められた範囲内で運用・処分します。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百万円を積み立て、かつ、市税やふるさと納税の受入が堅調であったため令和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年度の歳入が歳出を上回ったため、当該基金を取り崩すことなく令和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年度末より増となりました。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大型建設事業実施のための起債発行による将来の公債費の増等、財源が必要になる時に備え、絶えず歳入確保と歳出適正化に努めることで残高を確保していきます。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年度普通交付税追加交付額のうち、令和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年度の償還財源として交付された臨時財政対策債償還基金費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百万円を積み立てたため、前年度より増加しました。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条例に定められた範囲内で運用・処分します。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41,944
40,412
150.98
27,185,161
26,999,761
103,781
12,162,168
17,627,493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全国平均や類似団体平均より高い指標を示していますが、将来的には少子高齢化や人口減少による収入減、今後予定している大型事業の一般財源負担増による財政需要増が予測され、厳しい財政運営となることが見込まれます。</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新たな産業団地開発・企業誘致により雇用機会の創出を図り、市税収入の増に努めていくとともに、「行財政改革プラン」に基づき、投資的経費や公債費等をコントロールし、持続可能な財政基盤の確立を図り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66675</xdr:rowOff>
    </xdr:from>
    <xdr:to>
      <xdr:col>23</xdr:col>
      <xdr:colOff>133350</xdr:colOff>
      <xdr:row>40</xdr:row>
      <xdr:rowOff>66675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246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26458</xdr:rowOff>
    </xdr:from>
    <xdr:to>
      <xdr:col>19</xdr:col>
      <xdr:colOff>133350</xdr:colOff>
      <xdr:row>40</xdr:row>
      <xdr:rowOff>66675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844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26458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6350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15875</xdr:rowOff>
    </xdr:from>
    <xdr:to>
      <xdr:col>23</xdr:col>
      <xdr:colOff>184150</xdr:colOff>
      <xdr:row>40</xdr:row>
      <xdr:rowOff>117475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32402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15875</xdr:rowOff>
    </xdr:from>
    <xdr:to>
      <xdr:col>19</xdr:col>
      <xdr:colOff>184150</xdr:colOff>
      <xdr:row>40</xdr:row>
      <xdr:rowOff>117475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127652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147108</xdr:rowOff>
    </xdr:from>
    <xdr:to>
      <xdr:col>15</xdr:col>
      <xdr:colOff>133350</xdr:colOff>
      <xdr:row>40</xdr:row>
      <xdr:rowOff>77258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87435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96.8</a:t>
          </a:r>
          <a:r>
            <a:rPr kumimoji="1" lang="ja-JP" altLang="en-US" sz="1300">
              <a:latin typeface="ＭＳ Ｐゴシック" panose="020B0600070205080204" pitchFamily="50" charset="-128"/>
              <a:ea typeface="ＭＳ Ｐゴシック" panose="020B0600070205080204" pitchFamily="50" charset="-128"/>
            </a:rPr>
            <a:t>％となり、前年度に引き続き全国平均や類似団体平均よりも高い数値となりました。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これは、扶助費や光熱水費の増という全国的に影響のある要素に加え、会計年度任用職員人件費や公債費の増によるものです。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では、公債費は一時的に減少する見込みですが、経常収支比率は依然として高い水準で推移することが見込まれるため、税収の増による経常一般財源の確保や業務効率化による歳出削減に取り組み、弾力的な財政運営ができるよう努めます。</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44873</xdr:rowOff>
    </xdr:from>
    <xdr:to>
      <xdr:col>23</xdr:col>
      <xdr:colOff>133350</xdr:colOff>
      <xdr:row>66</xdr:row>
      <xdr:rowOff>26246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89123"/>
          <a:ext cx="8382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25823</xdr:rowOff>
    </xdr:from>
    <xdr:to>
      <xdr:col>19</xdr:col>
      <xdr:colOff>133350</xdr:colOff>
      <xdr:row>65</xdr:row>
      <xdr:rowOff>44873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27173"/>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25823</xdr:rowOff>
    </xdr:from>
    <xdr:to>
      <xdr:col>15</xdr:col>
      <xdr:colOff>82550</xdr:colOff>
      <xdr:row>64</xdr:row>
      <xdr:rowOff>135890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27173"/>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127846</xdr:rowOff>
    </xdr:from>
    <xdr:to>
      <xdr:col>11</xdr:col>
      <xdr:colOff>31750</xdr:colOff>
      <xdr:row>64</xdr:row>
      <xdr:rowOff>135890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1006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146896</xdr:rowOff>
    </xdr:from>
    <xdr:to>
      <xdr:col>23</xdr:col>
      <xdr:colOff>184150</xdr:colOff>
      <xdr:row>66</xdr:row>
      <xdr:rowOff>77046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118973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6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165523</xdr:rowOff>
    </xdr:from>
    <xdr:to>
      <xdr:col>19</xdr:col>
      <xdr:colOff>184150</xdr:colOff>
      <xdr:row>65</xdr:row>
      <xdr:rowOff>95673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80450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2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146473</xdr:rowOff>
    </xdr:from>
    <xdr:to>
      <xdr:col>15</xdr:col>
      <xdr:colOff>133350</xdr:colOff>
      <xdr:row>63</xdr:row>
      <xdr:rowOff>76623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61400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85090</xdr:rowOff>
    </xdr:from>
    <xdr:to>
      <xdr:col>11</xdr:col>
      <xdr:colOff>82550</xdr:colOff>
      <xdr:row>65</xdr:row>
      <xdr:rowOff>15240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163423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[193,419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全国平均や類似団体平均を上回っています。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これは、他団体に比べ会計年度任用職員にかかる人件費や、ふるさと納税の包括委託料等の物件費が多額であるためです。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「行財政改革プラン」に基づき、歳出適正化を図り、人件費・物件費の増加抑制に努めます。</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148575</xdr:rowOff>
    </xdr:from>
    <xdr:to>
      <xdr:col>23</xdr:col>
      <xdr:colOff>133350</xdr:colOff>
      <xdr:row>84</xdr:row>
      <xdr:rowOff>163500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550375"/>
          <a:ext cx="838200" cy="1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50741</xdr:rowOff>
    </xdr:from>
    <xdr:to>
      <xdr:col>19</xdr:col>
      <xdr:colOff>133350</xdr:colOff>
      <xdr:row>84</xdr:row>
      <xdr:rowOff>148575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52541"/>
          <a:ext cx="889000" cy="9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124271</xdr:rowOff>
    </xdr:from>
    <xdr:to>
      <xdr:col>15</xdr:col>
      <xdr:colOff>82550</xdr:colOff>
      <xdr:row>84</xdr:row>
      <xdr:rowOff>50741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54621"/>
          <a:ext cx="889000" cy="9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95025</xdr:rowOff>
    </xdr:from>
    <xdr:to>
      <xdr:col>11</xdr:col>
      <xdr:colOff>31750</xdr:colOff>
      <xdr:row>83</xdr:row>
      <xdr:rowOff>124271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53925"/>
          <a:ext cx="889000" cy="20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112700</xdr:rowOff>
    </xdr:from>
    <xdr:to>
      <xdr:col>23</xdr:col>
      <xdr:colOff>184150</xdr:colOff>
      <xdr:row>85</xdr:row>
      <xdr:rowOff>42850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84777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8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97775</xdr:rowOff>
    </xdr:from>
    <xdr:to>
      <xdr:col>19</xdr:col>
      <xdr:colOff>184150</xdr:colOff>
      <xdr:row>85</xdr:row>
      <xdr:rowOff>27925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9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12702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85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171391</xdr:rowOff>
    </xdr:from>
    <xdr:to>
      <xdr:col>15</xdr:col>
      <xdr:colOff>133350</xdr:colOff>
      <xdr:row>84</xdr:row>
      <xdr:rowOff>101541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0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86318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8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73471</xdr:rowOff>
    </xdr:from>
    <xdr:to>
      <xdr:col>11</xdr:col>
      <xdr:colOff>82550</xdr:colOff>
      <xdr:row>84</xdr:row>
      <xdr:rowOff>3621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0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13798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7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44225</xdr:rowOff>
    </xdr:from>
    <xdr:to>
      <xdr:col>7</xdr:col>
      <xdr:colOff>31750</xdr:colOff>
      <xdr:row>82</xdr:row>
      <xdr:rowOff>145825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0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156002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7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近年は、全国平均や類似団体平均よりも高い水準となっています。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今後も効率的な人員配置を行い、職員数・総人件費の増加抑制に努めていきます。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116681</xdr:rowOff>
    </xdr:from>
    <xdr:to>
      <xdr:col>81</xdr:col>
      <xdr:colOff>44450</xdr:colOff>
      <xdr:row>86</xdr:row>
      <xdr:rowOff>146844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61381"/>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56356</xdr:rowOff>
    </xdr:from>
    <xdr:to>
      <xdr:col>77</xdr:col>
      <xdr:colOff>44450</xdr:colOff>
      <xdr:row>86</xdr:row>
      <xdr:rowOff>116681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0105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56356</xdr:rowOff>
    </xdr:from>
    <xdr:to>
      <xdr:col>72</xdr:col>
      <xdr:colOff>203200</xdr:colOff>
      <xdr:row>86</xdr:row>
      <xdr:rowOff>131763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01056"/>
          <a:ext cx="889000" cy="7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41275</xdr:rowOff>
    </xdr:from>
    <xdr:to>
      <xdr:col>68</xdr:col>
      <xdr:colOff>152400</xdr:colOff>
      <xdr:row>86</xdr:row>
      <xdr:rowOff>131763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85975"/>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96044</xdr:rowOff>
    </xdr:from>
    <xdr:to>
      <xdr:col>81</xdr:col>
      <xdr:colOff>95250</xdr:colOff>
      <xdr:row>87</xdr:row>
      <xdr:rowOff>26194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4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68121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1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65881</xdr:rowOff>
    </xdr:from>
    <xdr:to>
      <xdr:col>77</xdr:col>
      <xdr:colOff>95250</xdr:colOff>
      <xdr:row>86</xdr:row>
      <xdr:rowOff>167481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152258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96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5556</xdr:rowOff>
    </xdr:from>
    <xdr:to>
      <xdr:col>73</xdr:col>
      <xdr:colOff>44450</xdr:colOff>
      <xdr:row>86</xdr:row>
      <xdr:rowOff>107156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91933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80963</xdr:rowOff>
    </xdr:from>
    <xdr:to>
      <xdr:col>68</xdr:col>
      <xdr:colOff>203200</xdr:colOff>
      <xdr:row>87</xdr:row>
      <xdr:rowOff>11113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167340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76852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年度比では</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人の増となりましたが、全国平均や類似団体平均よりも少なくなっています。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年度より取り組んでいる「財政再建推進計画」やそれに続く「行財政改革プラン」の推進による人員管理の成果です。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今後も効率的な人員配置を行い、職員数・総人件費の増加抑制に努めていきます。</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71362</xdr:rowOff>
    </xdr:from>
    <xdr:to>
      <xdr:col>81</xdr:col>
      <xdr:colOff>44450</xdr:colOff>
      <xdr:row>60</xdr:row>
      <xdr:rowOff>73660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58362"/>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71362</xdr:rowOff>
    </xdr:from>
    <xdr:to>
      <xdr:col>77</xdr:col>
      <xdr:colOff>44450</xdr:colOff>
      <xdr:row>60</xdr:row>
      <xdr:rowOff>78256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35836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65617</xdr:rowOff>
    </xdr:from>
    <xdr:to>
      <xdr:col>72</xdr:col>
      <xdr:colOff>203200</xdr:colOff>
      <xdr:row>60</xdr:row>
      <xdr:rowOff>78256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52617"/>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51828</xdr:rowOff>
    </xdr:from>
    <xdr:to>
      <xdr:col>68</xdr:col>
      <xdr:colOff>152400</xdr:colOff>
      <xdr:row>60</xdr:row>
      <xdr:rowOff>65617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38828"/>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22860</xdr:rowOff>
    </xdr:from>
    <xdr:to>
      <xdr:col>81</xdr:col>
      <xdr:colOff>95250</xdr:colOff>
      <xdr:row>60</xdr:row>
      <xdr:rowOff>124460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39387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5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20562</xdr:rowOff>
    </xdr:from>
    <xdr:to>
      <xdr:col>77</xdr:col>
      <xdr:colOff>95250</xdr:colOff>
      <xdr:row>60</xdr:row>
      <xdr:rowOff>122162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0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132339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76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27456</xdr:rowOff>
    </xdr:from>
    <xdr:to>
      <xdr:col>73</xdr:col>
      <xdr:colOff>44450</xdr:colOff>
      <xdr:row>60</xdr:row>
      <xdr:rowOff>129056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139233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14817</xdr:rowOff>
    </xdr:from>
    <xdr:to>
      <xdr:col>68</xdr:col>
      <xdr:colOff>203200</xdr:colOff>
      <xdr:row>60</xdr:row>
      <xdr:rowOff>116417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126594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1028</xdr:rowOff>
    </xdr:from>
    <xdr:to>
      <xdr:col>64</xdr:col>
      <xdr:colOff>152400</xdr:colOff>
      <xdr:row>60</xdr:row>
      <xdr:rowOff>102628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8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112805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5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ポイント悪化し、全国平均や類似団体平均よりも比率が高い状況が続いています。これは、認定こども園や給食センターの起債の据置期間が終了し元金償還が開始されたことによります。</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今後、大型建設事業により多額の起債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発行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が見込まれていますが、交付税措置率の高い有利な起債も活用しながら、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当該比率の増加抑制に努めます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162378</xdr:rowOff>
    </xdr:from>
    <xdr:to>
      <xdr:col>81</xdr:col>
      <xdr:colOff>44450</xdr:colOff>
      <xdr:row>42</xdr:row>
      <xdr:rowOff>82852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191828"/>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70455</xdr:rowOff>
    </xdr:from>
    <xdr:to>
      <xdr:col>77</xdr:col>
      <xdr:colOff>44450</xdr:colOff>
      <xdr:row>41</xdr:row>
      <xdr:rowOff>162378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099905"/>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24493</xdr:rowOff>
    </xdr:from>
    <xdr:to>
      <xdr:col>72</xdr:col>
      <xdr:colOff>203200</xdr:colOff>
      <xdr:row>41</xdr:row>
      <xdr:rowOff>70455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05394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138491</xdr:rowOff>
    </xdr:from>
    <xdr:to>
      <xdr:col>68</xdr:col>
      <xdr:colOff>152400</xdr:colOff>
      <xdr:row>41</xdr:row>
      <xdr:rowOff>24493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99649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32052</xdr:rowOff>
    </xdr:from>
    <xdr:to>
      <xdr:col>81</xdr:col>
      <xdr:colOff>95250</xdr:colOff>
      <xdr:row>42</xdr:row>
      <xdr:rowOff>133652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4129</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20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111578</xdr:rowOff>
    </xdr:from>
    <xdr:to>
      <xdr:col>77</xdr:col>
      <xdr:colOff>95250</xdr:colOff>
      <xdr:row>42</xdr:row>
      <xdr:rowOff>41728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26505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19655</xdr:rowOff>
    </xdr:from>
    <xdr:to>
      <xdr:col>73</xdr:col>
      <xdr:colOff>44450</xdr:colOff>
      <xdr:row>41</xdr:row>
      <xdr:rowOff>121255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106032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145143</xdr:rowOff>
    </xdr:from>
    <xdr:to>
      <xdr:col>68</xdr:col>
      <xdr:colOff>203200</xdr:colOff>
      <xdr:row>41</xdr:row>
      <xdr:rowOff>75293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85470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87691</xdr:rowOff>
    </xdr:from>
    <xdr:to>
      <xdr:col>64</xdr:col>
      <xdr:colOff>152400</xdr:colOff>
      <xdr:row>41</xdr:row>
      <xdr:rowOff>17841</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28018</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年度に引き続き、将来負担比率は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％を下回りました。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これは、近年好調であるふるさと納税の受入による基金残高の増加や、下水道事業会計の企業債残高の減少によるものです。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今後、大型建設事業により多額の起債発行を予定していますが、「行財政改革プラン」に基づき慎重に対応していきます。</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72517</xdr:rowOff>
    </xdr:from>
    <xdr:to>
      <xdr:col>72</xdr:col>
      <xdr:colOff>203200</xdr:colOff>
      <xdr:row>15</xdr:row>
      <xdr:rowOff>104242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472817"/>
          <a:ext cx="889000" cy="20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104242</xdr:rowOff>
    </xdr:from>
    <xdr:to>
      <xdr:col>68</xdr:col>
      <xdr:colOff>152400</xdr:colOff>
      <xdr:row>16</xdr:row>
      <xdr:rowOff>42824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675992"/>
          <a:ext cx="889000" cy="11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37507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21717</xdr:rowOff>
    </xdr:from>
    <xdr:to>
      <xdr:col>73</xdr:col>
      <xdr:colOff>44450</xdr:colOff>
      <xdr:row>14</xdr:row>
      <xdr:rowOff>123317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42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133494</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190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53442</xdr:rowOff>
    </xdr:from>
    <xdr:to>
      <xdr:col>68</xdr:col>
      <xdr:colOff>203200</xdr:colOff>
      <xdr:row>15</xdr:row>
      <xdr:rowOff>155042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62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139819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71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163474</xdr:rowOff>
    </xdr:from>
    <xdr:to>
      <xdr:col>64</xdr:col>
      <xdr:colOff>152400</xdr:colOff>
      <xdr:row>16</xdr:row>
      <xdr:rowOff>93624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73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78401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82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41,944
40,412
150.98
27,185,161
26,999,761
103,781
12,162,168
17,627,493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全国平均や類似団体平均よりも高い水準となっています。これは、会計年度任用職員の人件費が高いことが主な要因です。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「行財政改革プラン」に基づき、適材適所の配置、給与の適正化等により、総合的な人件費の増加抑制を図ります。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39915</xdr:rowOff>
    </xdr:from>
    <xdr:to>
      <xdr:col>24</xdr:col>
      <xdr:colOff>25400</xdr:colOff>
      <xdr:row>38</xdr:row>
      <xdr:rowOff>127000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5550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124278</xdr:rowOff>
    </xdr:from>
    <xdr:to>
      <xdr:col>19</xdr:col>
      <xdr:colOff>187325</xdr:colOff>
      <xdr:row>38</xdr:row>
      <xdr:rowOff>39915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679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124278</xdr:rowOff>
    </xdr:from>
    <xdr:to>
      <xdr:col>15</xdr:col>
      <xdr:colOff>98425</xdr:colOff>
      <xdr:row>37</xdr:row>
      <xdr:rowOff>167822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67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146050</xdr:rowOff>
    </xdr:from>
    <xdr:to>
      <xdr:col>11</xdr:col>
      <xdr:colOff>9525</xdr:colOff>
      <xdr:row>37</xdr:row>
      <xdr:rowOff>167822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803900"/>
          <a:ext cx="889000" cy="70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160565</xdr:rowOff>
    </xdr:from>
    <xdr:to>
      <xdr:col>20</xdr:col>
      <xdr:colOff>38100</xdr:colOff>
      <xdr:row>38</xdr:row>
      <xdr:rowOff>90715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75492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9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73478</xdr:rowOff>
    </xdr:from>
    <xdr:to>
      <xdr:col>15</xdr:col>
      <xdr:colOff>149225</xdr:colOff>
      <xdr:row>38</xdr:row>
      <xdr:rowOff>3628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159855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117022</xdr:rowOff>
    </xdr:from>
    <xdr:to>
      <xdr:col>11</xdr:col>
      <xdr:colOff>60325</xdr:colOff>
      <xdr:row>38</xdr:row>
      <xdr:rowOff>47172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31949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95250</xdr:rowOff>
    </xdr:from>
    <xdr:to>
      <xdr:col>6</xdr:col>
      <xdr:colOff>171450</xdr:colOff>
      <xdr:row>34</xdr:row>
      <xdr:rowOff>25400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35577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年度の会計年度任用職員制度開始によりアルバイト賃金等が人件費として計上されることとなったことで減となり、以降は横ばいの水準となっています。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引き続き「行財政改革プラン」に基づき歳出適正化に取り組み、全国平均や類似団体平均を下回る水準が維持できるよう努めます。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100330</xdr:rowOff>
    </xdr:from>
    <xdr:to>
      <xdr:col>82</xdr:col>
      <xdr:colOff>107950</xdr:colOff>
      <xdr:row>15</xdr:row>
      <xdr:rowOff>123190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6720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8890</xdr:rowOff>
    </xdr:from>
    <xdr:to>
      <xdr:col>78</xdr:col>
      <xdr:colOff>69850</xdr:colOff>
      <xdr:row>15</xdr:row>
      <xdr:rowOff>123190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806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8890</xdr:rowOff>
    </xdr:from>
    <xdr:to>
      <xdr:col>73</xdr:col>
      <xdr:colOff>180975</xdr:colOff>
      <xdr:row>15</xdr:row>
      <xdr:rowOff>115570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806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16</xdr:row>
      <xdr:rowOff>165100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873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49530</xdr:rowOff>
    </xdr:from>
    <xdr:to>
      <xdr:col>82</xdr:col>
      <xdr:colOff>158750</xdr:colOff>
      <xdr:row>15</xdr:row>
      <xdr:rowOff>151130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66057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72390</xdr:rowOff>
    </xdr:from>
    <xdr:to>
      <xdr:col>78</xdr:col>
      <xdr:colOff>120650</xdr:colOff>
      <xdr:row>16</xdr:row>
      <xdr:rowOff>2540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12717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129540</xdr:rowOff>
    </xdr:from>
    <xdr:to>
      <xdr:col>74</xdr:col>
      <xdr:colOff>31750</xdr:colOff>
      <xdr:row>15</xdr:row>
      <xdr:rowOff>59690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69867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扶助費は、類似団体より高い水準となっています。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これは、当市が取り組む「子育て応援</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つの無料化」により、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歳までの医療費および</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歳児の保育料を無料としていることや介護訓練等給付費・障害児通所給付費が増加したためです。</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67128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6139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23585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6139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23585</xdr:rowOff>
    </xdr:from>
    <xdr:to>
      <xdr:col>11</xdr:col>
      <xdr:colOff>9525</xdr:colOff>
      <xdr:row>58</xdr:row>
      <xdr:rowOff>7257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624785"/>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159855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8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144235</xdr:rowOff>
    </xdr:from>
    <xdr:to>
      <xdr:col>11</xdr:col>
      <xdr:colOff>60325</xdr:colOff>
      <xdr:row>56</xdr:row>
      <xdr:rowOff>74385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59162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127907</xdr:rowOff>
    </xdr:from>
    <xdr:to>
      <xdr:col>6</xdr:col>
      <xdr:colOff>171450</xdr:colOff>
      <xdr:row>58</xdr:row>
      <xdr:rowOff>58057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42834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全国平均や類似団体平均よりは低い水準ですが、令和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これは主に、介護保険特別会計への繰出金の増によるものです。</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115570</xdr:rowOff>
    </xdr:from>
    <xdr:to>
      <xdr:col>82</xdr:col>
      <xdr:colOff>107950</xdr:colOff>
      <xdr:row>56</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453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115570</xdr:rowOff>
    </xdr:from>
    <xdr:to>
      <xdr:col>78</xdr:col>
      <xdr:colOff>69850</xdr:colOff>
      <xdr:row>55</xdr:row>
      <xdr:rowOff>153670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545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130810</xdr:rowOff>
    </xdr:from>
    <xdr:to>
      <xdr:col>73</xdr:col>
      <xdr:colOff>180975</xdr:colOff>
      <xdr:row>55</xdr:row>
      <xdr:rowOff>153670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6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130810</xdr:rowOff>
    </xdr:from>
    <xdr:to>
      <xdr:col>69</xdr:col>
      <xdr:colOff>92075</xdr:colOff>
      <xdr:row>55</xdr:row>
      <xdr:rowOff>138430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560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64770</xdr:rowOff>
    </xdr:from>
    <xdr:to>
      <xdr:col>78</xdr:col>
      <xdr:colOff>120650</xdr:colOff>
      <xdr:row>55</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5097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102870</xdr:rowOff>
    </xdr:from>
    <xdr:to>
      <xdr:col>74</xdr:col>
      <xdr:colOff>31750</xdr:colOff>
      <xdr:row>56</xdr:row>
      <xdr:rowOff>33020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43197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80010</xdr:rowOff>
    </xdr:from>
    <xdr:to>
      <xdr:col>69</xdr:col>
      <xdr:colOff>142875</xdr:colOff>
      <xdr:row>56</xdr:row>
      <xdr:rowOff>10160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20337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全国平均や類似団体平均を大きく上回る水準となっています。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これは主に、下水道事業や病院事業等の公営企業への繰出金、北はりま消防組合や小野加東加西環境施設事務組合等の一部事務組合への負担金が高い水準で推移しているためです。</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14986</xdr:rowOff>
    </xdr:from>
    <xdr:to>
      <xdr:col>82</xdr:col>
      <xdr:colOff>107950</xdr:colOff>
      <xdr:row>39</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7015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122428</xdr:rowOff>
    </xdr:from>
    <xdr:to>
      <xdr:col>78</xdr:col>
      <xdr:colOff>69850</xdr:colOff>
      <xdr:row>39</xdr:row>
      <xdr:rowOff>24130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6375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122428</xdr:rowOff>
    </xdr:from>
    <xdr:to>
      <xdr:col>73</xdr:col>
      <xdr:colOff>180975</xdr:colOff>
      <xdr:row>39</xdr:row>
      <xdr:rowOff>42418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6375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42418</xdr:rowOff>
    </xdr:from>
    <xdr:to>
      <xdr:col>69</xdr:col>
      <xdr:colOff>92075</xdr:colOff>
      <xdr:row>39</xdr:row>
      <xdr:rowOff>60706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7289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135636</xdr:rowOff>
    </xdr:from>
    <xdr:to>
      <xdr:col>82</xdr:col>
      <xdr:colOff>158750</xdr:colOff>
      <xdr:row>39</xdr:row>
      <xdr:rowOff>65786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107713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144780</xdr:rowOff>
    </xdr:from>
    <xdr:to>
      <xdr:col>78</xdr:col>
      <xdr:colOff>120650</xdr:colOff>
      <xdr:row>39</xdr:row>
      <xdr:rowOff>74930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74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71628</xdr:rowOff>
    </xdr:from>
    <xdr:to>
      <xdr:col>74</xdr:col>
      <xdr:colOff>31750</xdr:colOff>
      <xdr:row>39</xdr:row>
      <xdr:rowOff>1778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158005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163068</xdr:rowOff>
    </xdr:from>
    <xdr:to>
      <xdr:col>69</xdr:col>
      <xdr:colOff>142875</xdr:colOff>
      <xdr:row>39</xdr:row>
      <xdr:rowOff>93218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77995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7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9906</xdr:rowOff>
    </xdr:from>
    <xdr:to>
      <xdr:col>65</xdr:col>
      <xdr:colOff>53975</xdr:colOff>
      <xdr:row>39</xdr:row>
      <xdr:rowOff>111506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96283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公債費の占める割合は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ポイント増加しましたが、類似団体平均を下回る水準を維持しています。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今後は大型建設事業による起債発行を見込んでおり増加が見込まれますが、「行財政改革プラン」に基づき、必要な投資を見極め、公債費負担の軽減を図ります。</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110998</xdr:rowOff>
    </xdr:from>
    <xdr:to>
      <xdr:col>24</xdr:col>
      <xdr:colOff>25400</xdr:colOff>
      <xdr:row>77</xdr:row>
      <xdr:rowOff>120142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3126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60706</xdr:rowOff>
    </xdr:from>
    <xdr:to>
      <xdr:col>19</xdr:col>
      <xdr:colOff>187325</xdr:colOff>
      <xdr:row>77</xdr:row>
      <xdr:rowOff>110998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623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56135</xdr:rowOff>
    </xdr:from>
    <xdr:to>
      <xdr:col>15</xdr:col>
      <xdr:colOff>98425</xdr:colOff>
      <xdr:row>77</xdr:row>
      <xdr:rowOff>60706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2577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56135</xdr:rowOff>
    </xdr:from>
    <xdr:to>
      <xdr:col>11</xdr:col>
      <xdr:colOff>9525</xdr:colOff>
      <xdr:row>77</xdr:row>
      <xdr:rowOff>56135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257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85869</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11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60198</xdr:rowOff>
    </xdr:from>
    <xdr:to>
      <xdr:col>20</xdr:col>
      <xdr:colOff>38100</xdr:colOff>
      <xdr:row>77</xdr:row>
      <xdr:rowOff>161798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525</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3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9906</xdr:rowOff>
    </xdr:from>
    <xdr:to>
      <xdr:col>15</xdr:col>
      <xdr:colOff>149225</xdr:colOff>
      <xdr:row>77</xdr:row>
      <xdr:rowOff>111506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5335</xdr:rowOff>
    </xdr:from>
    <xdr:to>
      <xdr:col>11</xdr:col>
      <xdr:colOff>60325</xdr:colOff>
      <xdr:row>77</xdr:row>
      <xdr:rowOff>106935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117112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全国平均や類似団体平均より高く、令和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年度に比べても</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これは、会計年度任用職員にかかる人件費や、扶助費の増によるものです。</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xdr:rowOff>
    </xdr:from>
    <xdr:to>
      <xdr:col>82</xdr:col>
      <xdr:colOff>107950</xdr:colOff>
      <xdr:row>77</xdr:row>
      <xdr:rowOff>109855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14350"/>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77</xdr:row>
      <xdr:rowOff>12700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20039"/>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77</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20039"/>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18414</xdr:rowOff>
    </xdr:from>
    <xdr:to>
      <xdr:col>69</xdr:col>
      <xdr:colOff>92075</xdr:colOff>
      <xdr:row>77</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2200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59055</xdr:rowOff>
    </xdr:from>
    <xdr:to>
      <xdr:col>82</xdr:col>
      <xdr:colOff>158750</xdr:colOff>
      <xdr:row>77</xdr:row>
      <xdr:rowOff>160655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31132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3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133350</xdr:rowOff>
    </xdr:from>
    <xdr:to>
      <xdr:col>78</xdr:col>
      <xdr:colOff>120650</xdr:colOff>
      <xdr:row>77</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48277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25416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139064</xdr:rowOff>
    </xdr:from>
    <xdr:to>
      <xdr:col>65</xdr:col>
      <xdr:colOff>53975</xdr:colOff>
      <xdr:row>77</xdr:row>
      <xdr:rowOff>69214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53991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5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164780</xdr:rowOff>
    </xdr:from>
    <xdr:to>
      <xdr:col>29</xdr:col>
      <xdr:colOff>127000</xdr:colOff>
      <xdr:row>16</xdr:row>
      <xdr:rowOff>47584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84155"/>
          <a:ext cx="647700" cy="54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47584</xdr:rowOff>
    </xdr:from>
    <xdr:to>
      <xdr:col>26</xdr:col>
      <xdr:colOff>50800</xdr:colOff>
      <xdr:row>16</xdr:row>
      <xdr:rowOff>58283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38409"/>
          <a:ext cx="698500" cy="10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58283</xdr:rowOff>
    </xdr:from>
    <xdr:to>
      <xdr:col>22</xdr:col>
      <xdr:colOff>114300</xdr:colOff>
      <xdr:row>16</xdr:row>
      <xdr:rowOff>127930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49108"/>
          <a:ext cx="698500" cy="69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127930</xdr:rowOff>
    </xdr:from>
    <xdr:to>
      <xdr:col>18</xdr:col>
      <xdr:colOff>177800</xdr:colOff>
      <xdr:row>17</xdr:row>
      <xdr:rowOff>152999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18755"/>
          <a:ext cx="698500" cy="196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166550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8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113980</xdr:rowOff>
    </xdr:from>
    <xdr:to>
      <xdr:col>29</xdr:col>
      <xdr:colOff>177800</xdr:colOff>
      <xdr:row>16</xdr:row>
      <xdr:rowOff>44130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33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130507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7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168234</xdr:rowOff>
    </xdr:from>
    <xdr:to>
      <xdr:col>26</xdr:col>
      <xdr:colOff>101600</xdr:colOff>
      <xdr:row>16</xdr:row>
      <xdr:rowOff>98384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87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108561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56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7483</xdr:rowOff>
    </xdr:from>
    <xdr:to>
      <xdr:col>22</xdr:col>
      <xdr:colOff>165100</xdr:colOff>
      <xdr:row>16</xdr:row>
      <xdr:rowOff>109083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98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119260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67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77130</xdr:rowOff>
    </xdr:from>
    <xdr:to>
      <xdr:col>19</xdr:col>
      <xdr:colOff>38100</xdr:colOff>
      <xdr:row>17</xdr:row>
      <xdr:rowOff>7280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67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17457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3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102199</xdr:rowOff>
    </xdr:from>
    <xdr:to>
      <xdr:col>15</xdr:col>
      <xdr:colOff>101600</xdr:colOff>
      <xdr:row>18</xdr:row>
      <xdr:rowOff>32349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64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17126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5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108582</xdr:rowOff>
    </xdr:from>
    <xdr:to>
      <xdr:col>29</xdr:col>
      <xdr:colOff>127000</xdr:colOff>
      <xdr:row>35</xdr:row>
      <xdr:rowOff>172002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18932"/>
          <a:ext cx="647700" cy="63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172002</xdr:rowOff>
    </xdr:from>
    <xdr:to>
      <xdr:col>26</xdr:col>
      <xdr:colOff>50800</xdr:colOff>
      <xdr:row>35</xdr:row>
      <xdr:rowOff>243422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782352"/>
          <a:ext cx="698500" cy="71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243422</xdr:rowOff>
    </xdr:from>
    <xdr:to>
      <xdr:col>22</xdr:col>
      <xdr:colOff>114300</xdr:colOff>
      <xdr:row>36</xdr:row>
      <xdr:rowOff>13386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53772"/>
          <a:ext cx="698500" cy="112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13386</xdr:rowOff>
    </xdr:from>
    <xdr:to>
      <xdr:col>18</xdr:col>
      <xdr:colOff>177800</xdr:colOff>
      <xdr:row>36</xdr:row>
      <xdr:rowOff>66878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66636"/>
          <a:ext cx="698500" cy="53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57782</xdr:rowOff>
    </xdr:from>
    <xdr:to>
      <xdr:col>29</xdr:col>
      <xdr:colOff>177800</xdr:colOff>
      <xdr:row>35</xdr:row>
      <xdr:rowOff>159382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68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245759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1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121202</xdr:rowOff>
    </xdr:from>
    <xdr:to>
      <xdr:col>26</xdr:col>
      <xdr:colOff>101600</xdr:colOff>
      <xdr:row>35</xdr:row>
      <xdr:rowOff>222802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31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232979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0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192622</xdr:rowOff>
    </xdr:from>
    <xdr:to>
      <xdr:col>22</xdr:col>
      <xdr:colOff>165100</xdr:colOff>
      <xdr:row>35</xdr:row>
      <xdr:rowOff>294222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02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304399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7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305486</xdr:rowOff>
    </xdr:from>
    <xdr:to>
      <xdr:col>19</xdr:col>
      <xdr:colOff>38100</xdr:colOff>
      <xdr:row>36</xdr:row>
      <xdr:rowOff>64186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15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48963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16078</xdr:rowOff>
    </xdr:from>
    <xdr:to>
      <xdr:col>15</xdr:col>
      <xdr:colOff>101600</xdr:colOff>
      <xdr:row>36</xdr:row>
      <xdr:rowOff>117678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69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102455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41,944
40,412
150.98
27,185,161
26,999,761
103,781
12,162,168
17,627,493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142837</xdr:rowOff>
    </xdr:from>
    <xdr:to>
      <xdr:col>24</xdr:col>
      <xdr:colOff>63500</xdr:colOff>
      <xdr:row>35</xdr:row>
      <xdr:rowOff>6007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72137"/>
          <a:ext cx="838200" cy="3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169050</xdr:rowOff>
    </xdr:from>
    <xdr:to>
      <xdr:col>19</xdr:col>
      <xdr:colOff>177800</xdr:colOff>
      <xdr:row>35</xdr:row>
      <xdr:rowOff>6007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98350"/>
          <a:ext cx="889000" cy="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169050</xdr:rowOff>
    </xdr:from>
    <xdr:to>
      <xdr:col>15</xdr:col>
      <xdr:colOff>50800</xdr:colOff>
      <xdr:row>35</xdr:row>
      <xdr:rowOff>62827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98350"/>
          <a:ext cx="889000" cy="6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62827</xdr:rowOff>
    </xdr:from>
    <xdr:to>
      <xdr:col>10</xdr:col>
      <xdr:colOff>114300</xdr:colOff>
      <xdr:row>37</xdr:row>
      <xdr:rowOff>32487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63577"/>
          <a:ext cx="889000" cy="31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110126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92037</xdr:rowOff>
    </xdr:from>
    <xdr:to>
      <xdr:col>24</xdr:col>
      <xdr:colOff>114300</xdr:colOff>
      <xdr:row>35</xdr:row>
      <xdr:rowOff>22187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2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70464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9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126657</xdr:rowOff>
    </xdr:from>
    <xdr:to>
      <xdr:col>20</xdr:col>
      <xdr:colOff>38100</xdr:colOff>
      <xdr:row>35</xdr:row>
      <xdr:rowOff>56807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5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47934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4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118250</xdr:rowOff>
    </xdr:from>
    <xdr:to>
      <xdr:col>15</xdr:col>
      <xdr:colOff>101600</xdr:colOff>
      <xdr:row>35</xdr:row>
      <xdr:rowOff>48400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4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64927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2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12027</xdr:rowOff>
    </xdr:from>
    <xdr:to>
      <xdr:col>10</xdr:col>
      <xdr:colOff>165100</xdr:colOff>
      <xdr:row>35</xdr:row>
      <xdr:rowOff>113627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1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104754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0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153137</xdr:rowOff>
    </xdr:from>
    <xdr:to>
      <xdr:col>6</xdr:col>
      <xdr:colOff>38100</xdr:colOff>
      <xdr:row>37</xdr:row>
      <xdr:rowOff>83287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2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74414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8721</xdr:rowOff>
    </xdr:from>
    <xdr:to>
      <xdr:col>24</xdr:col>
      <xdr:colOff>63500</xdr:colOff>
      <xdr:row>56</xdr:row>
      <xdr:rowOff>72930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609921"/>
          <a:ext cx="838200" cy="6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8721</xdr:rowOff>
    </xdr:from>
    <xdr:to>
      <xdr:col>19</xdr:col>
      <xdr:colOff>177800</xdr:colOff>
      <xdr:row>56</xdr:row>
      <xdr:rowOff>141995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609921"/>
          <a:ext cx="889000" cy="13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141995</xdr:rowOff>
    </xdr:from>
    <xdr:to>
      <xdr:col>15</xdr:col>
      <xdr:colOff>50800</xdr:colOff>
      <xdr:row>57</xdr:row>
      <xdr:rowOff>91914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43195"/>
          <a:ext cx="889000" cy="12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91914</xdr:rowOff>
    </xdr:from>
    <xdr:to>
      <xdr:col>10</xdr:col>
      <xdr:colOff>114300</xdr:colOff>
      <xdr:row>57</xdr:row>
      <xdr:rowOff>159451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64564"/>
          <a:ext cx="889000" cy="6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22130</xdr:rowOff>
    </xdr:from>
    <xdr:to>
      <xdr:col>24</xdr:col>
      <xdr:colOff>114300</xdr:colOff>
      <xdr:row>56</xdr:row>
      <xdr:rowOff>123730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45007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7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129371</xdr:rowOff>
    </xdr:from>
    <xdr:to>
      <xdr:col>20</xdr:col>
      <xdr:colOff>38100</xdr:colOff>
      <xdr:row>56</xdr:row>
      <xdr:rowOff>59521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5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76048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33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91195</xdr:rowOff>
    </xdr:from>
    <xdr:to>
      <xdr:col>15</xdr:col>
      <xdr:colOff>101600</xdr:colOff>
      <xdr:row>57</xdr:row>
      <xdr:rowOff>21345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37872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46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41114</xdr:rowOff>
    </xdr:from>
    <xdr:to>
      <xdr:col>10</xdr:col>
      <xdr:colOff>165100</xdr:colOff>
      <xdr:row>57</xdr:row>
      <xdr:rowOff>142714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1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159241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108651</xdr:rowOff>
    </xdr:from>
    <xdr:to>
      <xdr:col>6</xdr:col>
      <xdr:colOff>38100</xdr:colOff>
      <xdr:row>58</xdr:row>
      <xdr:rowOff>38801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8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29928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7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17010</xdr:rowOff>
    </xdr:from>
    <xdr:to>
      <xdr:col>24</xdr:col>
      <xdr:colOff>63500</xdr:colOff>
      <xdr:row>77</xdr:row>
      <xdr:rowOff>163199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18660"/>
          <a:ext cx="838200" cy="14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59372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61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163199</xdr:rowOff>
    </xdr:from>
    <xdr:to>
      <xdr:col>19</xdr:col>
      <xdr:colOff>177800</xdr:colOff>
      <xdr:row>78</xdr:row>
      <xdr:rowOff>23160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64849"/>
          <a:ext cx="889000" cy="3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170562</xdr:rowOff>
    </xdr:from>
    <xdr:to>
      <xdr:col>15</xdr:col>
      <xdr:colOff>50800</xdr:colOff>
      <xdr:row>78</xdr:row>
      <xdr:rowOff>23160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72212"/>
          <a:ext cx="889000" cy="2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170562</xdr:rowOff>
    </xdr:from>
    <xdr:to>
      <xdr:col>10</xdr:col>
      <xdr:colOff>114300</xdr:colOff>
      <xdr:row>78</xdr:row>
      <xdr:rowOff>38407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72212"/>
          <a:ext cx="889000" cy="3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137660</xdr:rowOff>
    </xdr:from>
    <xdr:to>
      <xdr:col>24</xdr:col>
      <xdr:colOff>114300</xdr:colOff>
      <xdr:row>77</xdr:row>
      <xdr:rowOff>67810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6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160537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1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112399</xdr:rowOff>
    </xdr:from>
    <xdr:to>
      <xdr:col>20</xdr:col>
      <xdr:colOff>38100</xdr:colOff>
      <xdr:row>78</xdr:row>
      <xdr:rowOff>42549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1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33676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0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143810</xdr:rowOff>
    </xdr:from>
    <xdr:to>
      <xdr:col>15</xdr:col>
      <xdr:colOff>101600</xdr:colOff>
      <xdr:row>78</xdr:row>
      <xdr:rowOff>73960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4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65087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3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119762</xdr:rowOff>
    </xdr:from>
    <xdr:to>
      <xdr:col>10</xdr:col>
      <xdr:colOff>165100</xdr:colOff>
      <xdr:row>78</xdr:row>
      <xdr:rowOff>49912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2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41039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1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159057</xdr:rowOff>
    </xdr:from>
    <xdr:to>
      <xdr:col>6</xdr:col>
      <xdr:colOff>38100</xdr:colOff>
      <xdr:row>78</xdr:row>
      <xdr:rowOff>89207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6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80334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5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134468</xdr:rowOff>
    </xdr:from>
    <xdr:to>
      <xdr:col>24</xdr:col>
      <xdr:colOff>63500</xdr:colOff>
      <xdr:row>96</xdr:row>
      <xdr:rowOff>137173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422218"/>
          <a:ext cx="838200" cy="17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30163</xdr:rowOff>
    </xdr:from>
    <xdr:to>
      <xdr:col>19</xdr:col>
      <xdr:colOff>177800</xdr:colOff>
      <xdr:row>96</xdr:row>
      <xdr:rowOff>137173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89363"/>
          <a:ext cx="889000" cy="10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30163</xdr:rowOff>
    </xdr:from>
    <xdr:to>
      <xdr:col>15</xdr:col>
      <xdr:colOff>50800</xdr:colOff>
      <xdr:row>97</xdr:row>
      <xdr:rowOff>157314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89363"/>
          <a:ext cx="889000" cy="29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107162</xdr:rowOff>
    </xdr:from>
    <xdr:to>
      <xdr:col>10</xdr:col>
      <xdr:colOff>114300</xdr:colOff>
      <xdr:row>97</xdr:row>
      <xdr:rowOff>157314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737812"/>
          <a:ext cx="889000" cy="5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83668</xdr:rowOff>
    </xdr:from>
    <xdr:to>
      <xdr:col>24</xdr:col>
      <xdr:colOff>114300</xdr:colOff>
      <xdr:row>96</xdr:row>
      <xdr:rowOff>13818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37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106545</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22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86373</xdr:rowOff>
    </xdr:from>
    <xdr:to>
      <xdr:col>20</xdr:col>
      <xdr:colOff>38100</xdr:colOff>
      <xdr:row>97</xdr:row>
      <xdr:rowOff>16523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4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7650</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63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150813</xdr:rowOff>
    </xdr:from>
    <xdr:to>
      <xdr:col>15</xdr:col>
      <xdr:colOff>101600</xdr:colOff>
      <xdr:row>96</xdr:row>
      <xdr:rowOff>80963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3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72090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53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106514</xdr:rowOff>
    </xdr:from>
    <xdr:to>
      <xdr:col>10</xdr:col>
      <xdr:colOff>165100</xdr:colOff>
      <xdr:row>98</xdr:row>
      <xdr:rowOff>36664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3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27791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2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56362</xdr:rowOff>
    </xdr:from>
    <xdr:to>
      <xdr:col>6</xdr:col>
      <xdr:colOff>38100</xdr:colOff>
      <xdr:row>97</xdr:row>
      <xdr:rowOff>157962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8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149089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7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93335</xdr:rowOff>
    </xdr:from>
    <xdr:to>
      <xdr:col>54</xdr:col>
      <xdr:colOff>189865</xdr:colOff>
      <xdr:row>37</xdr:row>
      <xdr:rowOff>137620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922635"/>
          <a:ext cx="1270" cy="558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141447</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137620</xdr:rowOff>
    </xdr:from>
    <xdr:to>
      <xdr:col>55</xdr:col>
      <xdr:colOff>88900</xdr:colOff>
      <xdr:row>37</xdr:row>
      <xdr:rowOff>137620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8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40012</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69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93335</xdr:rowOff>
    </xdr:from>
    <xdr:to>
      <xdr:col>55</xdr:col>
      <xdr:colOff>88900</xdr:colOff>
      <xdr:row>34</xdr:row>
      <xdr:rowOff>93335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92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68244</xdr:rowOff>
    </xdr:from>
    <xdr:to>
      <xdr:col>55</xdr:col>
      <xdr:colOff>0</xdr:colOff>
      <xdr:row>34</xdr:row>
      <xdr:rowOff>93335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897544"/>
          <a:ext cx="838200" cy="2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21365</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193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42938</xdr:rowOff>
    </xdr:from>
    <xdr:to>
      <xdr:col>55</xdr:col>
      <xdr:colOff>50800</xdr:colOff>
      <xdr:row>36</xdr:row>
      <xdr:rowOff>144538</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21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68244</xdr:rowOff>
    </xdr:from>
    <xdr:to>
      <xdr:col>50</xdr:col>
      <xdr:colOff>114300</xdr:colOff>
      <xdr:row>34</xdr:row>
      <xdr:rowOff>102461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5897544"/>
          <a:ext cx="889000" cy="3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36985</xdr:rowOff>
    </xdr:from>
    <xdr:to>
      <xdr:col>50</xdr:col>
      <xdr:colOff>165100</xdr:colOff>
      <xdr:row>36</xdr:row>
      <xdr:rowOff>138585</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20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129712</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30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28239</xdr:rowOff>
    </xdr:from>
    <xdr:to>
      <xdr:col>45</xdr:col>
      <xdr:colOff>177800</xdr:colOff>
      <xdr:row>34</xdr:row>
      <xdr:rowOff>102461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514639"/>
          <a:ext cx="889000" cy="41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62259</xdr:rowOff>
    </xdr:from>
    <xdr:to>
      <xdr:col>46</xdr:col>
      <xdr:colOff>38100</xdr:colOff>
      <xdr:row>36</xdr:row>
      <xdr:rowOff>163859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154986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32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28239</xdr:rowOff>
    </xdr:from>
    <xdr:to>
      <xdr:col>41</xdr:col>
      <xdr:colOff>50800</xdr:colOff>
      <xdr:row>36</xdr:row>
      <xdr:rowOff>17015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514639"/>
          <a:ext cx="889000" cy="67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97248</xdr:rowOff>
    </xdr:from>
    <xdr:to>
      <xdr:col>41</xdr:col>
      <xdr:colOff>101600</xdr:colOff>
      <xdr:row>34</xdr:row>
      <xdr:rowOff>27398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5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18525</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84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120360</xdr:rowOff>
    </xdr:from>
    <xdr:to>
      <xdr:col>36</xdr:col>
      <xdr:colOff>165100</xdr:colOff>
      <xdr:row>37</xdr:row>
      <xdr:rowOff>50510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9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41637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38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42535</xdr:rowOff>
    </xdr:from>
    <xdr:to>
      <xdr:col>55</xdr:col>
      <xdr:colOff>50800</xdr:colOff>
      <xdr:row>34</xdr:row>
      <xdr:rowOff>144135</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87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167012</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82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17444</xdr:rowOff>
    </xdr:from>
    <xdr:to>
      <xdr:col>50</xdr:col>
      <xdr:colOff>165100</xdr:colOff>
      <xdr:row>34</xdr:row>
      <xdr:rowOff>119044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84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135571</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62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51661</xdr:rowOff>
    </xdr:from>
    <xdr:to>
      <xdr:col>46</xdr:col>
      <xdr:colOff>38100</xdr:colOff>
      <xdr:row>34</xdr:row>
      <xdr:rowOff>153261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88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169788</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65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148889</xdr:rowOff>
    </xdr:from>
    <xdr:to>
      <xdr:col>41</xdr:col>
      <xdr:colOff>101600</xdr:colOff>
      <xdr:row>32</xdr:row>
      <xdr:rowOff>79039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46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95566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23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137665</xdr:rowOff>
    </xdr:from>
    <xdr:to>
      <xdr:col>36</xdr:col>
      <xdr:colOff>165100</xdr:colOff>
      <xdr:row>36</xdr:row>
      <xdr:rowOff>67815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13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84342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591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132900</xdr:rowOff>
    </xdr:from>
    <xdr:to>
      <xdr:col>55</xdr:col>
      <xdr:colOff>0</xdr:colOff>
      <xdr:row>58</xdr:row>
      <xdr:rowOff>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905550"/>
          <a:ext cx="838200" cy="3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132900</xdr:rowOff>
    </xdr:from>
    <xdr:to>
      <xdr:col>50</xdr:col>
      <xdr:colOff>114300</xdr:colOff>
      <xdr:row>57</xdr:row>
      <xdr:rowOff>156917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905550"/>
          <a:ext cx="889000" cy="2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80453</xdr:rowOff>
    </xdr:from>
    <xdr:to>
      <xdr:col>45</xdr:col>
      <xdr:colOff>177800</xdr:colOff>
      <xdr:row>57</xdr:row>
      <xdr:rowOff>156917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853103"/>
          <a:ext cx="889000" cy="7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69356</xdr:rowOff>
    </xdr:from>
    <xdr:to>
      <xdr:col>41</xdr:col>
      <xdr:colOff>50800</xdr:colOff>
      <xdr:row>57</xdr:row>
      <xdr:rowOff>80453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842006"/>
          <a:ext cx="889000" cy="1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21985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120655</xdr:rowOff>
    </xdr:from>
    <xdr:to>
      <xdr:col>55</xdr:col>
      <xdr:colOff>50800</xdr:colOff>
      <xdr:row>58</xdr:row>
      <xdr:rowOff>50805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9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99082</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7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82100</xdr:rowOff>
    </xdr:from>
    <xdr:to>
      <xdr:col>50</xdr:col>
      <xdr:colOff>165100</xdr:colOff>
      <xdr:row>58</xdr:row>
      <xdr:rowOff>12250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3377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94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106117</xdr:rowOff>
    </xdr:from>
    <xdr:to>
      <xdr:col>46</xdr:col>
      <xdr:colOff>38100</xdr:colOff>
      <xdr:row>58</xdr:row>
      <xdr:rowOff>36267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7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27394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97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29653</xdr:rowOff>
    </xdr:from>
    <xdr:to>
      <xdr:col>41</xdr:col>
      <xdr:colOff>101600</xdr:colOff>
      <xdr:row>57</xdr:row>
      <xdr:rowOff>131253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0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122380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18556</xdr:rowOff>
    </xdr:from>
    <xdr:to>
      <xdr:col>36</xdr:col>
      <xdr:colOff>165100</xdr:colOff>
      <xdr:row>57</xdr:row>
      <xdr:rowOff>120156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9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111283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8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79632</xdr:rowOff>
    </xdr:from>
    <xdr:to>
      <xdr:col>55</xdr:col>
      <xdr:colOff>0</xdr:colOff>
      <xdr:row>78</xdr:row>
      <xdr:rowOff>87384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52732"/>
          <a:ext cx="838200" cy="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23048</xdr:rowOff>
    </xdr:from>
    <xdr:to>
      <xdr:col>50</xdr:col>
      <xdr:colOff>114300</xdr:colOff>
      <xdr:row>78</xdr:row>
      <xdr:rowOff>87384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396148"/>
          <a:ext cx="889000" cy="6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23048</xdr:rowOff>
    </xdr:from>
    <xdr:to>
      <xdr:col>45</xdr:col>
      <xdr:colOff>177800</xdr:colOff>
      <xdr:row>78</xdr:row>
      <xdr:rowOff>93131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396148"/>
          <a:ext cx="889000" cy="7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101007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145514</xdr:rowOff>
    </xdr:from>
    <xdr:to>
      <xdr:col>41</xdr:col>
      <xdr:colOff>50800</xdr:colOff>
      <xdr:row>78</xdr:row>
      <xdr:rowOff>93131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347164"/>
          <a:ext cx="889000" cy="11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86203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28832</xdr:rowOff>
    </xdr:from>
    <xdr:to>
      <xdr:col>55</xdr:col>
      <xdr:colOff>50800</xdr:colOff>
      <xdr:row>78</xdr:row>
      <xdr:rowOff>130432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0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7259</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8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36584</xdr:rowOff>
    </xdr:from>
    <xdr:to>
      <xdr:col>50</xdr:col>
      <xdr:colOff>165100</xdr:colOff>
      <xdr:row>78</xdr:row>
      <xdr:rowOff>138184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0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129311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5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143698</xdr:rowOff>
    </xdr:from>
    <xdr:to>
      <xdr:col>46</xdr:col>
      <xdr:colOff>38100</xdr:colOff>
      <xdr:row>78</xdr:row>
      <xdr:rowOff>73848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4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90375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12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42331</xdr:rowOff>
    </xdr:from>
    <xdr:to>
      <xdr:col>41</xdr:col>
      <xdr:colOff>101600</xdr:colOff>
      <xdr:row>78</xdr:row>
      <xdr:rowOff>143931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1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135058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5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94714</xdr:rowOff>
    </xdr:from>
    <xdr:to>
      <xdr:col>36</xdr:col>
      <xdr:colOff>165100</xdr:colOff>
      <xdr:row>78</xdr:row>
      <xdr:rowOff>24864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9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41391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07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123406</xdr:rowOff>
    </xdr:from>
    <xdr:to>
      <xdr:col>55</xdr:col>
      <xdr:colOff>0</xdr:colOff>
      <xdr:row>98</xdr:row>
      <xdr:rowOff>13652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754056"/>
          <a:ext cx="838200" cy="6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13652</xdr:rowOff>
    </xdr:from>
    <xdr:to>
      <xdr:col>50</xdr:col>
      <xdr:colOff>114300</xdr:colOff>
      <xdr:row>98</xdr:row>
      <xdr:rowOff>17120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815752"/>
          <a:ext cx="88900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22873</xdr:rowOff>
    </xdr:from>
    <xdr:to>
      <xdr:col>45</xdr:col>
      <xdr:colOff>177800</xdr:colOff>
      <xdr:row>98</xdr:row>
      <xdr:rowOff>17120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653523"/>
          <a:ext cx="889000" cy="16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22873</xdr:rowOff>
    </xdr:from>
    <xdr:to>
      <xdr:col>41</xdr:col>
      <xdr:colOff>50800</xdr:colOff>
      <xdr:row>97</xdr:row>
      <xdr:rowOff>145568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653523"/>
          <a:ext cx="889000" cy="12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72606</xdr:rowOff>
    </xdr:from>
    <xdr:to>
      <xdr:col>55</xdr:col>
      <xdr:colOff>50800</xdr:colOff>
      <xdr:row>98</xdr:row>
      <xdr:rowOff>2756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0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51033</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6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134302</xdr:rowOff>
    </xdr:from>
    <xdr:to>
      <xdr:col>50</xdr:col>
      <xdr:colOff>165100</xdr:colOff>
      <xdr:row>98</xdr:row>
      <xdr:rowOff>64452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6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55579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85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137770</xdr:rowOff>
    </xdr:from>
    <xdr:to>
      <xdr:col>46</xdr:col>
      <xdr:colOff>38100</xdr:colOff>
      <xdr:row>98</xdr:row>
      <xdr:rowOff>67920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59047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6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143523</xdr:rowOff>
    </xdr:from>
    <xdr:to>
      <xdr:col>41</xdr:col>
      <xdr:colOff>101600</xdr:colOff>
      <xdr:row>97</xdr:row>
      <xdr:rowOff>73673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0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64800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69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94768</xdr:rowOff>
    </xdr:from>
    <xdr:to>
      <xdr:col>36</xdr:col>
      <xdr:colOff>165100</xdr:colOff>
      <xdr:row>98</xdr:row>
      <xdr:rowOff>24918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2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16045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81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43383</xdr:rowOff>
    </xdr:from>
    <xdr:to>
      <xdr:col>85</xdr:col>
      <xdr:colOff>127000</xdr:colOff>
      <xdr:row>39</xdr:row>
      <xdr:rowOff>43535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29933"/>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41783</xdr:rowOff>
    </xdr:from>
    <xdr:to>
      <xdr:col>81</xdr:col>
      <xdr:colOff>50800</xdr:colOff>
      <xdr:row>39</xdr:row>
      <xdr:rowOff>43383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2833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41783</xdr:rowOff>
    </xdr:from>
    <xdr:to>
      <xdr:col>76</xdr:col>
      <xdr:colOff>114300</xdr:colOff>
      <xdr:row>39</xdr:row>
      <xdr:rowOff>44145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28333"/>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36716</xdr:rowOff>
    </xdr:from>
    <xdr:to>
      <xdr:col>71</xdr:col>
      <xdr:colOff>177800</xdr:colOff>
      <xdr:row>39</xdr:row>
      <xdr:rowOff>44145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23266"/>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164185</xdr:rowOff>
    </xdr:from>
    <xdr:to>
      <xdr:col>85</xdr:col>
      <xdr:colOff>177800</xdr:colOff>
      <xdr:row>39</xdr:row>
      <xdr:rowOff>94335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79112</xdr:rowOff>
    </xdr:from>
    <xdr:ext cx="313932"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594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164033</xdr:rowOff>
    </xdr:from>
    <xdr:to>
      <xdr:col>81</xdr:col>
      <xdr:colOff>101600</xdr:colOff>
      <xdr:row>39</xdr:row>
      <xdr:rowOff>94183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7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85310</xdr:rowOff>
    </xdr:from>
    <xdr:ext cx="313932"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24333" y="6771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162433</xdr:rowOff>
    </xdr:from>
    <xdr:to>
      <xdr:col>76</xdr:col>
      <xdr:colOff>165100</xdr:colOff>
      <xdr:row>39</xdr:row>
      <xdr:rowOff>92583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83710</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35333" y="677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164795</xdr:rowOff>
    </xdr:from>
    <xdr:to>
      <xdr:col>72</xdr:col>
      <xdr:colOff>38100</xdr:colOff>
      <xdr:row>39</xdr:row>
      <xdr:rowOff>94945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86072</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772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157366</xdr:rowOff>
    </xdr:from>
    <xdr:to>
      <xdr:col>67</xdr:col>
      <xdr:colOff>101600</xdr:colOff>
      <xdr:row>39</xdr:row>
      <xdr:rowOff>87516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78643</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765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119367</xdr:rowOff>
    </xdr:from>
    <xdr:to>
      <xdr:col>85</xdr:col>
      <xdr:colOff>127000</xdr:colOff>
      <xdr:row>75</xdr:row>
      <xdr:rowOff>130163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2978117"/>
          <a:ext cx="838200" cy="1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130163</xdr:rowOff>
    </xdr:from>
    <xdr:to>
      <xdr:col>81</xdr:col>
      <xdr:colOff>50800</xdr:colOff>
      <xdr:row>75</xdr:row>
      <xdr:rowOff>147892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988913"/>
          <a:ext cx="889000" cy="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147892</xdr:rowOff>
    </xdr:from>
    <xdr:to>
      <xdr:col>76</xdr:col>
      <xdr:colOff>114300</xdr:colOff>
      <xdr:row>76</xdr:row>
      <xdr:rowOff>22746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006642"/>
          <a:ext cx="889000" cy="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22746</xdr:rowOff>
    </xdr:from>
    <xdr:to>
      <xdr:col>71</xdr:col>
      <xdr:colOff>177800</xdr:colOff>
      <xdr:row>76</xdr:row>
      <xdr:rowOff>41732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052946"/>
          <a:ext cx="889000" cy="1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143476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68567</xdr:rowOff>
    </xdr:from>
    <xdr:to>
      <xdr:col>85</xdr:col>
      <xdr:colOff>177800</xdr:colOff>
      <xdr:row>75</xdr:row>
      <xdr:rowOff>170166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9273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46994</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90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79363</xdr:rowOff>
    </xdr:from>
    <xdr:to>
      <xdr:col>81</xdr:col>
      <xdr:colOff>101600</xdr:colOff>
      <xdr:row>76</xdr:row>
      <xdr:rowOff>9513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9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640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03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97092</xdr:rowOff>
    </xdr:from>
    <xdr:to>
      <xdr:col>76</xdr:col>
      <xdr:colOff>165100</xdr:colOff>
      <xdr:row>76</xdr:row>
      <xdr:rowOff>27242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95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18369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04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143396</xdr:rowOff>
    </xdr:from>
    <xdr:to>
      <xdr:col>72</xdr:col>
      <xdr:colOff>38100</xdr:colOff>
      <xdr:row>76</xdr:row>
      <xdr:rowOff>73546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00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64673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09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162382</xdr:rowOff>
    </xdr:from>
    <xdr:to>
      <xdr:col>67</xdr:col>
      <xdr:colOff>101600</xdr:colOff>
      <xdr:row>76</xdr:row>
      <xdr:rowOff>92532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02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83659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11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107752</xdr:rowOff>
    </xdr:from>
    <xdr:to>
      <xdr:col>85</xdr:col>
      <xdr:colOff>127000</xdr:colOff>
      <xdr:row>97</xdr:row>
      <xdr:rowOff>137139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738402"/>
          <a:ext cx="838200" cy="2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7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161531</xdr:rowOff>
    </xdr:from>
    <xdr:to>
      <xdr:col>81</xdr:col>
      <xdr:colOff>50800</xdr:colOff>
      <xdr:row>97</xdr:row>
      <xdr:rowOff>107752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620731"/>
          <a:ext cx="889000" cy="11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62347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8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161531</xdr:rowOff>
    </xdr:from>
    <xdr:to>
      <xdr:col>76</xdr:col>
      <xdr:colOff>114300</xdr:colOff>
      <xdr:row>97</xdr:row>
      <xdr:rowOff>20051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620731"/>
          <a:ext cx="889000" cy="2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20051</xdr:rowOff>
    </xdr:from>
    <xdr:to>
      <xdr:col>71</xdr:col>
      <xdr:colOff>177800</xdr:colOff>
      <xdr:row>97</xdr:row>
      <xdr:rowOff>84068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650701"/>
          <a:ext cx="889000" cy="6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84362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88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9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86339</xdr:rowOff>
    </xdr:from>
    <xdr:to>
      <xdr:col>85</xdr:col>
      <xdr:colOff>177800</xdr:colOff>
      <xdr:row>98</xdr:row>
      <xdr:rowOff>16489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71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109216</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56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56952</xdr:rowOff>
    </xdr:from>
    <xdr:to>
      <xdr:col>81</xdr:col>
      <xdr:colOff>101600</xdr:colOff>
      <xdr:row>97</xdr:row>
      <xdr:rowOff>158552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68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3629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46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110731</xdr:rowOff>
    </xdr:from>
    <xdr:to>
      <xdr:col>76</xdr:col>
      <xdr:colOff>165100</xdr:colOff>
      <xdr:row>97</xdr:row>
      <xdr:rowOff>40881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56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57408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4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140701</xdr:rowOff>
    </xdr:from>
    <xdr:to>
      <xdr:col>72</xdr:col>
      <xdr:colOff>38100</xdr:colOff>
      <xdr:row>97</xdr:row>
      <xdr:rowOff>70851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59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87378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37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33268</xdr:rowOff>
    </xdr:from>
    <xdr:to>
      <xdr:col>67</xdr:col>
      <xdr:colOff>101600</xdr:colOff>
      <xdr:row>97</xdr:row>
      <xdr:rowOff>134868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66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151395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43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55499</xdr:rowOff>
    </xdr:from>
    <xdr:to>
      <xdr:col>116</xdr:col>
      <xdr:colOff>63500</xdr:colOff>
      <xdr:row>58</xdr:row>
      <xdr:rowOff>69672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999599"/>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165456</xdr:rowOff>
    </xdr:from>
    <xdr:to>
      <xdr:col>111</xdr:col>
      <xdr:colOff>177800</xdr:colOff>
      <xdr:row>58</xdr:row>
      <xdr:rowOff>69672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938106"/>
          <a:ext cx="889000" cy="7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138329</xdr:rowOff>
    </xdr:from>
    <xdr:to>
      <xdr:col>107</xdr:col>
      <xdr:colOff>50800</xdr:colOff>
      <xdr:row>57</xdr:row>
      <xdr:rowOff>165456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910979"/>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138329</xdr:rowOff>
    </xdr:from>
    <xdr:to>
      <xdr:col>102</xdr:col>
      <xdr:colOff>114300</xdr:colOff>
      <xdr:row>57</xdr:row>
      <xdr:rowOff>147053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910979"/>
          <a:ext cx="889000" cy="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31361</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69118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4699</xdr:rowOff>
    </xdr:from>
    <xdr:to>
      <xdr:col>116</xdr:col>
      <xdr:colOff>114300</xdr:colOff>
      <xdr:row>58</xdr:row>
      <xdr:rowOff>106299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94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154576</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27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18872</xdr:rowOff>
    </xdr:from>
    <xdr:to>
      <xdr:col>112</xdr:col>
      <xdr:colOff>38100</xdr:colOff>
      <xdr:row>58</xdr:row>
      <xdr:rowOff>120472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96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111599</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1005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114656</xdr:rowOff>
    </xdr:from>
    <xdr:to>
      <xdr:col>107</xdr:col>
      <xdr:colOff>101600</xdr:colOff>
      <xdr:row>58</xdr:row>
      <xdr:rowOff>44806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88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35933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98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87529</xdr:rowOff>
    </xdr:from>
    <xdr:to>
      <xdr:col>102</xdr:col>
      <xdr:colOff>165100</xdr:colOff>
      <xdr:row>58</xdr:row>
      <xdr:rowOff>17679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86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34206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63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96253</xdr:rowOff>
    </xdr:from>
    <xdr:to>
      <xdr:col>98</xdr:col>
      <xdr:colOff>38100</xdr:colOff>
      <xdr:row>58</xdr:row>
      <xdr:rowOff>26403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86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42930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35858</xdr:rowOff>
    </xdr:from>
    <xdr:to>
      <xdr:col>116</xdr:col>
      <xdr:colOff>63500</xdr:colOff>
      <xdr:row>76</xdr:row>
      <xdr:rowOff>57138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066058"/>
          <a:ext cx="838200" cy="2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49194</xdr:rowOff>
    </xdr:from>
    <xdr:to>
      <xdr:col>111</xdr:col>
      <xdr:colOff>177800</xdr:colOff>
      <xdr:row>76</xdr:row>
      <xdr:rowOff>57138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3079394"/>
          <a:ext cx="889000" cy="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49194</xdr:rowOff>
    </xdr:from>
    <xdr:to>
      <xdr:col>107</xdr:col>
      <xdr:colOff>50800</xdr:colOff>
      <xdr:row>76</xdr:row>
      <xdr:rowOff>74492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079394"/>
          <a:ext cx="8890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74492</xdr:rowOff>
    </xdr:from>
    <xdr:to>
      <xdr:col>102</xdr:col>
      <xdr:colOff>114300</xdr:colOff>
      <xdr:row>76</xdr:row>
      <xdr:rowOff>112877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104692"/>
          <a:ext cx="889000" cy="3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156508</xdr:rowOff>
    </xdr:from>
    <xdr:to>
      <xdr:col>116</xdr:col>
      <xdr:colOff>114300</xdr:colOff>
      <xdr:row>76</xdr:row>
      <xdr:rowOff>86658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1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7935</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86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6338</xdr:rowOff>
    </xdr:from>
    <xdr:to>
      <xdr:col>112</xdr:col>
      <xdr:colOff>38100</xdr:colOff>
      <xdr:row>76</xdr:row>
      <xdr:rowOff>107938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124465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81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169844</xdr:rowOff>
    </xdr:from>
    <xdr:to>
      <xdr:col>107</xdr:col>
      <xdr:colOff>101600</xdr:colOff>
      <xdr:row>76</xdr:row>
      <xdr:rowOff>99994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2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116520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8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23692</xdr:rowOff>
    </xdr:from>
    <xdr:to>
      <xdr:col>102</xdr:col>
      <xdr:colOff>165100</xdr:colOff>
      <xdr:row>76</xdr:row>
      <xdr:rowOff>125292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5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141819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82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62077</xdr:rowOff>
    </xdr:from>
    <xdr:to>
      <xdr:col>98</xdr:col>
      <xdr:colOff>38100</xdr:colOff>
      <xdr:row>76</xdr:row>
      <xdr:rowOff>163677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09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154804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18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公営企業繰出金や一部事務組合負担金の占める割合が大きく類似団体の中では最多となる水準で推移しています。起債償還が進むことで下水道事業への繰出金は減少していく見込みですが、長期的には病院やごみ処理施設の建て替えにより繰出金・負担金が増大していく見込みです。「行財政改革プラン」に基づき、必要な財源を確保していき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のうち更新整備にかかるコストが相対的に少なく、維持補修費が多くなっています。応急処置的な修繕に加え、施設の耐用年数も考慮しながら予防的な更新を図り、公共施設の適正管理に努めていき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県平均や類似団体平均を下回っていますが、今後予定している大型建設事業の償還が本格化すれば一転増加する見込みです。借入利率が上昇していくなか、「行財政改革プラン」に基づき、償還計画も含めた収支見通しをしっかりと立て、執行していき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41,944
40,412
150.98
27,185,161
26,999,761
103,781
12,162,168
17,627,493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33401</xdr:rowOff>
    </xdr:from>
    <xdr:to>
      <xdr:col>24</xdr:col>
      <xdr:colOff>63500</xdr:colOff>
      <xdr:row>37</xdr:row>
      <xdr:rowOff>114173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77051"/>
          <a:ext cx="8382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114173</xdr:rowOff>
    </xdr:from>
    <xdr:to>
      <xdr:col>19</xdr:col>
      <xdr:colOff>177800</xdr:colOff>
      <xdr:row>37</xdr:row>
      <xdr:rowOff>149606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57823"/>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149606</xdr:rowOff>
    </xdr:from>
    <xdr:to>
      <xdr:col>15</xdr:col>
      <xdr:colOff>50800</xdr:colOff>
      <xdr:row>38</xdr:row>
      <xdr:rowOff>73406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93256"/>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149987</xdr:rowOff>
    </xdr:from>
    <xdr:to>
      <xdr:col>10</xdr:col>
      <xdr:colOff>114300</xdr:colOff>
      <xdr:row>38</xdr:row>
      <xdr:rowOff>73406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93637"/>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155211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154051</xdr:rowOff>
    </xdr:from>
    <xdr:to>
      <xdr:col>24</xdr:col>
      <xdr:colOff>114300</xdr:colOff>
      <xdr:row>37</xdr:row>
      <xdr:rowOff>84201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2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132478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63373</xdr:rowOff>
    </xdr:from>
    <xdr:to>
      <xdr:col>20</xdr:col>
      <xdr:colOff>38100</xdr:colOff>
      <xdr:row>37</xdr:row>
      <xdr:rowOff>164973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156100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98806</xdr:rowOff>
    </xdr:from>
    <xdr:to>
      <xdr:col>15</xdr:col>
      <xdr:colOff>101600</xdr:colOff>
      <xdr:row>38</xdr:row>
      <xdr:rowOff>28956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4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20083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22606</xdr:rowOff>
    </xdr:from>
    <xdr:to>
      <xdr:col>10</xdr:col>
      <xdr:colOff>165100</xdr:colOff>
      <xdr:row>38</xdr:row>
      <xdr:rowOff>124206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115333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3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99187</xdr:rowOff>
    </xdr:from>
    <xdr:to>
      <xdr:col>6</xdr:col>
      <xdr:colOff>38100</xdr:colOff>
      <xdr:row>38</xdr:row>
      <xdr:rowOff>29337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20464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3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34551</xdr:rowOff>
    </xdr:from>
    <xdr:to>
      <xdr:col>24</xdr:col>
      <xdr:colOff>63500</xdr:colOff>
      <xdr:row>55</xdr:row>
      <xdr:rowOff>61089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464301"/>
          <a:ext cx="838200" cy="2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141015</xdr:rowOff>
    </xdr:from>
    <xdr:to>
      <xdr:col>19</xdr:col>
      <xdr:colOff>177800</xdr:colOff>
      <xdr:row>55</xdr:row>
      <xdr:rowOff>34551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399315"/>
          <a:ext cx="889000" cy="6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15666</xdr:rowOff>
    </xdr:from>
    <xdr:to>
      <xdr:col>15</xdr:col>
      <xdr:colOff>50800</xdr:colOff>
      <xdr:row>54</xdr:row>
      <xdr:rowOff>141015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102516"/>
          <a:ext cx="889000" cy="29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15666</xdr:rowOff>
    </xdr:from>
    <xdr:to>
      <xdr:col>10</xdr:col>
      <xdr:colOff>114300</xdr:colOff>
      <xdr:row>56</xdr:row>
      <xdr:rowOff>114664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102516"/>
          <a:ext cx="889000" cy="6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61239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139869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10289</xdr:rowOff>
    </xdr:from>
    <xdr:to>
      <xdr:col>24</xdr:col>
      <xdr:colOff>114300</xdr:colOff>
      <xdr:row>55</xdr:row>
      <xdr:rowOff>111889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4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33166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91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155201</xdr:rowOff>
    </xdr:from>
    <xdr:to>
      <xdr:col>20</xdr:col>
      <xdr:colOff>38100</xdr:colOff>
      <xdr:row>55</xdr:row>
      <xdr:rowOff>85351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1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101878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1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90215</xdr:rowOff>
    </xdr:from>
    <xdr:to>
      <xdr:col>15</xdr:col>
      <xdr:colOff>101600</xdr:colOff>
      <xdr:row>55</xdr:row>
      <xdr:rowOff>20365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4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36892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12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136316</xdr:rowOff>
    </xdr:from>
    <xdr:to>
      <xdr:col>10</xdr:col>
      <xdr:colOff>165100</xdr:colOff>
      <xdr:row>53</xdr:row>
      <xdr:rowOff>66466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05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82993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826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63864</xdr:rowOff>
    </xdr:from>
    <xdr:to>
      <xdr:col>6</xdr:col>
      <xdr:colOff>38100</xdr:colOff>
      <xdr:row>56</xdr:row>
      <xdr:rowOff>165464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6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10541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4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107805</xdr:rowOff>
    </xdr:from>
    <xdr:to>
      <xdr:col>24</xdr:col>
      <xdr:colOff>63500</xdr:colOff>
      <xdr:row>76</xdr:row>
      <xdr:rowOff>87406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66555"/>
          <a:ext cx="838200" cy="15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21383</xdr:rowOff>
    </xdr:from>
    <xdr:to>
      <xdr:col>19</xdr:col>
      <xdr:colOff>177800</xdr:colOff>
      <xdr:row>76</xdr:row>
      <xdr:rowOff>87406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51583"/>
          <a:ext cx="889000" cy="6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21383</xdr:rowOff>
    </xdr:from>
    <xdr:to>
      <xdr:col>15</xdr:col>
      <xdr:colOff>50800</xdr:colOff>
      <xdr:row>77</xdr:row>
      <xdr:rowOff>92184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51583"/>
          <a:ext cx="889000" cy="24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102122</xdr:rowOff>
    </xdr:from>
    <xdr:to>
      <xdr:col>10</xdr:col>
      <xdr:colOff>114300</xdr:colOff>
      <xdr:row>77</xdr:row>
      <xdr:rowOff>92184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132322"/>
          <a:ext cx="889000" cy="16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140904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57005</xdr:rowOff>
    </xdr:from>
    <xdr:to>
      <xdr:col>24</xdr:col>
      <xdr:colOff>114300</xdr:colOff>
      <xdr:row>75</xdr:row>
      <xdr:rowOff>158604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157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35432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94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36606</xdr:rowOff>
    </xdr:from>
    <xdr:to>
      <xdr:col>20</xdr:col>
      <xdr:colOff>38100</xdr:colOff>
      <xdr:row>76</xdr:row>
      <xdr:rowOff>138206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6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129333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5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142033</xdr:rowOff>
    </xdr:from>
    <xdr:to>
      <xdr:col>15</xdr:col>
      <xdr:colOff>101600</xdr:colOff>
      <xdr:row>76</xdr:row>
      <xdr:rowOff>72183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0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63310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9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41384</xdr:rowOff>
    </xdr:from>
    <xdr:to>
      <xdr:col>10</xdr:col>
      <xdr:colOff>165100</xdr:colOff>
      <xdr:row>77</xdr:row>
      <xdr:rowOff>142984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134111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3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51322</xdr:rowOff>
    </xdr:from>
    <xdr:to>
      <xdr:col>6</xdr:col>
      <xdr:colOff>38100</xdr:colOff>
      <xdr:row>76</xdr:row>
      <xdr:rowOff>152922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8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169449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5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47365</xdr:rowOff>
    </xdr:from>
    <xdr:to>
      <xdr:col>24</xdr:col>
      <xdr:colOff>63500</xdr:colOff>
      <xdr:row>94</xdr:row>
      <xdr:rowOff>112764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163665"/>
          <a:ext cx="838200" cy="6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153091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6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25419</xdr:rowOff>
    </xdr:from>
    <xdr:to>
      <xdr:col>19</xdr:col>
      <xdr:colOff>177800</xdr:colOff>
      <xdr:row>94</xdr:row>
      <xdr:rowOff>47365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141719"/>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52106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3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25419</xdr:rowOff>
    </xdr:from>
    <xdr:to>
      <xdr:col>15</xdr:col>
      <xdr:colOff>50800</xdr:colOff>
      <xdr:row>95</xdr:row>
      <xdr:rowOff>100837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141719"/>
          <a:ext cx="889000" cy="24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88397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100837</xdr:rowOff>
    </xdr:from>
    <xdr:to>
      <xdr:col>10</xdr:col>
      <xdr:colOff>114300</xdr:colOff>
      <xdr:row>96</xdr:row>
      <xdr:rowOff>27724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388587"/>
          <a:ext cx="889000" cy="9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63403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75937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3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61964</xdr:rowOff>
    </xdr:from>
    <xdr:to>
      <xdr:col>24</xdr:col>
      <xdr:colOff>114300</xdr:colOff>
      <xdr:row>94</xdr:row>
      <xdr:rowOff>163564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1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84841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02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168015</xdr:rowOff>
    </xdr:from>
    <xdr:to>
      <xdr:col>20</xdr:col>
      <xdr:colOff>38100</xdr:colOff>
      <xdr:row>94</xdr:row>
      <xdr:rowOff>98165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1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114692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88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146069</xdr:rowOff>
    </xdr:from>
    <xdr:to>
      <xdr:col>15</xdr:col>
      <xdr:colOff>101600</xdr:colOff>
      <xdr:row>94</xdr:row>
      <xdr:rowOff>76219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09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92746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86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50037</xdr:rowOff>
    </xdr:from>
    <xdr:to>
      <xdr:col>10</xdr:col>
      <xdr:colOff>165100</xdr:colOff>
      <xdr:row>95</xdr:row>
      <xdr:rowOff>151637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33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168164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11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148374</xdr:rowOff>
    </xdr:from>
    <xdr:to>
      <xdr:col>6</xdr:col>
      <xdr:colOff>38100</xdr:colOff>
      <xdr:row>96</xdr:row>
      <xdr:rowOff>78524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95051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21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32258</xdr:rowOff>
    </xdr:from>
    <xdr:to>
      <xdr:col>55</xdr:col>
      <xdr:colOff>0</xdr:colOff>
      <xdr:row>37</xdr:row>
      <xdr:rowOff>49566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375908"/>
          <a:ext cx="8382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56223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99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150477</xdr:rowOff>
    </xdr:from>
    <xdr:to>
      <xdr:col>50</xdr:col>
      <xdr:colOff>114300</xdr:colOff>
      <xdr:row>37</xdr:row>
      <xdr:rowOff>32258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151227"/>
          <a:ext cx="889000" cy="22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14950</xdr:rowOff>
    </xdr:from>
    <xdr:to>
      <xdr:col>45</xdr:col>
      <xdr:colOff>177800</xdr:colOff>
      <xdr:row>35</xdr:row>
      <xdr:rowOff>150477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5672800"/>
          <a:ext cx="889000" cy="47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14950</xdr:rowOff>
    </xdr:from>
    <xdr:to>
      <xdr:col>41</xdr:col>
      <xdr:colOff>50800</xdr:colOff>
      <xdr:row>33</xdr:row>
      <xdr:rowOff>168765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5672800"/>
          <a:ext cx="889000" cy="15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129702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148643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170216</xdr:rowOff>
    </xdr:from>
    <xdr:to>
      <xdr:col>55</xdr:col>
      <xdr:colOff>50800</xdr:colOff>
      <xdr:row>37</xdr:row>
      <xdr:rowOff>100366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4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21643</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19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152908</xdr:rowOff>
    </xdr:from>
    <xdr:to>
      <xdr:col>50</xdr:col>
      <xdr:colOff>165100</xdr:colOff>
      <xdr:row>37</xdr:row>
      <xdr:rowOff>83058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99585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10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99677</xdr:rowOff>
    </xdr:from>
    <xdr:to>
      <xdr:col>46</xdr:col>
      <xdr:colOff>38100</xdr:colOff>
      <xdr:row>36</xdr:row>
      <xdr:rowOff>29827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10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46354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8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135600</xdr:rowOff>
    </xdr:from>
    <xdr:to>
      <xdr:col>41</xdr:col>
      <xdr:colOff>101600</xdr:colOff>
      <xdr:row>33</xdr:row>
      <xdr:rowOff>65750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6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82277</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39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117965</xdr:rowOff>
    </xdr:from>
    <xdr:to>
      <xdr:col>36</xdr:col>
      <xdr:colOff>165100</xdr:colOff>
      <xdr:row>34</xdr:row>
      <xdr:rowOff>48115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77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64642</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55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159226</xdr:rowOff>
    </xdr:from>
    <xdr:to>
      <xdr:col>55</xdr:col>
      <xdr:colOff>0</xdr:colOff>
      <xdr:row>55</xdr:row>
      <xdr:rowOff>83083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417526"/>
          <a:ext cx="838200" cy="9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159226</xdr:rowOff>
    </xdr:from>
    <xdr:to>
      <xdr:col>50</xdr:col>
      <xdr:colOff>114300</xdr:colOff>
      <xdr:row>55</xdr:row>
      <xdr:rowOff>161189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417526"/>
          <a:ext cx="889000" cy="17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161189</xdr:rowOff>
    </xdr:from>
    <xdr:to>
      <xdr:col>45</xdr:col>
      <xdr:colOff>177800</xdr:colOff>
      <xdr:row>56</xdr:row>
      <xdr:rowOff>32791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590939"/>
          <a:ext cx="889000" cy="4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32791</xdr:rowOff>
    </xdr:from>
    <xdr:to>
      <xdr:col>41</xdr:col>
      <xdr:colOff>50800</xdr:colOff>
      <xdr:row>56</xdr:row>
      <xdr:rowOff>76206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633991"/>
          <a:ext cx="889000" cy="4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26426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17568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32283</xdr:rowOff>
    </xdr:from>
    <xdr:to>
      <xdr:col>55</xdr:col>
      <xdr:colOff>50800</xdr:colOff>
      <xdr:row>55</xdr:row>
      <xdr:rowOff>133883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46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55160</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1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108426</xdr:rowOff>
    </xdr:from>
    <xdr:to>
      <xdr:col>50</xdr:col>
      <xdr:colOff>165100</xdr:colOff>
      <xdr:row>55</xdr:row>
      <xdr:rowOff>38576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36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55103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14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110389</xdr:rowOff>
    </xdr:from>
    <xdr:to>
      <xdr:col>46</xdr:col>
      <xdr:colOff>38100</xdr:colOff>
      <xdr:row>56</xdr:row>
      <xdr:rowOff>40539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4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57066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1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153441</xdr:rowOff>
    </xdr:from>
    <xdr:to>
      <xdr:col>41</xdr:col>
      <xdr:colOff>101600</xdr:colOff>
      <xdr:row>56</xdr:row>
      <xdr:rowOff>83591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8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100118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5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25406</xdr:rowOff>
    </xdr:from>
    <xdr:to>
      <xdr:col>36</xdr:col>
      <xdr:colOff>165100</xdr:colOff>
      <xdr:row>56</xdr:row>
      <xdr:rowOff>127006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143533</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40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150901</xdr:rowOff>
    </xdr:from>
    <xdr:to>
      <xdr:col>55</xdr:col>
      <xdr:colOff>0</xdr:colOff>
      <xdr:row>76</xdr:row>
      <xdr:rowOff>153015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81101"/>
          <a:ext cx="8382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109123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150901</xdr:rowOff>
    </xdr:from>
    <xdr:to>
      <xdr:col>50</xdr:col>
      <xdr:colOff>114300</xdr:colOff>
      <xdr:row>76</xdr:row>
      <xdr:rowOff>167856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81101"/>
          <a:ext cx="8890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100685</xdr:rowOff>
    </xdr:from>
    <xdr:to>
      <xdr:col>45</xdr:col>
      <xdr:colOff>177800</xdr:colOff>
      <xdr:row>76</xdr:row>
      <xdr:rowOff>167856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130885"/>
          <a:ext cx="889000" cy="6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100685</xdr:rowOff>
    </xdr:from>
    <xdr:to>
      <xdr:col>41</xdr:col>
      <xdr:colOff>50800</xdr:colOff>
      <xdr:row>78</xdr:row>
      <xdr:rowOff>30314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30885"/>
          <a:ext cx="889000" cy="27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170146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102215</xdr:rowOff>
    </xdr:from>
    <xdr:to>
      <xdr:col>55</xdr:col>
      <xdr:colOff>50800</xdr:colOff>
      <xdr:row>77</xdr:row>
      <xdr:rowOff>32365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125092</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8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100101</xdr:rowOff>
    </xdr:from>
    <xdr:to>
      <xdr:col>50</xdr:col>
      <xdr:colOff>165100</xdr:colOff>
      <xdr:row>77</xdr:row>
      <xdr:rowOff>30251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3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21378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2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117056</xdr:rowOff>
    </xdr:from>
    <xdr:to>
      <xdr:col>46</xdr:col>
      <xdr:colOff>38100</xdr:colOff>
      <xdr:row>77</xdr:row>
      <xdr:rowOff>47206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4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38333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3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49885</xdr:rowOff>
    </xdr:from>
    <xdr:to>
      <xdr:col>41</xdr:col>
      <xdr:colOff>101600</xdr:colOff>
      <xdr:row>76</xdr:row>
      <xdr:rowOff>151485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8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168012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85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150964</xdr:rowOff>
    </xdr:from>
    <xdr:to>
      <xdr:col>36</xdr:col>
      <xdr:colOff>165100</xdr:colOff>
      <xdr:row>78</xdr:row>
      <xdr:rowOff>81114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5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72241</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4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33313</xdr:rowOff>
    </xdr:from>
    <xdr:to>
      <xdr:col>55</xdr:col>
      <xdr:colOff>0</xdr:colOff>
      <xdr:row>98</xdr:row>
      <xdr:rowOff>100152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835413"/>
          <a:ext cx="838200" cy="6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19952</xdr:rowOff>
    </xdr:from>
    <xdr:to>
      <xdr:col>50</xdr:col>
      <xdr:colOff>114300</xdr:colOff>
      <xdr:row>98</xdr:row>
      <xdr:rowOff>100152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822052"/>
          <a:ext cx="889000" cy="8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19952</xdr:rowOff>
    </xdr:from>
    <xdr:to>
      <xdr:col>45</xdr:col>
      <xdr:colOff>177800</xdr:colOff>
      <xdr:row>98</xdr:row>
      <xdr:rowOff>118935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822052"/>
          <a:ext cx="889000" cy="9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118935</xdr:rowOff>
    </xdr:from>
    <xdr:to>
      <xdr:col>41</xdr:col>
      <xdr:colOff>50800</xdr:colOff>
      <xdr:row>99</xdr:row>
      <xdr:rowOff>31344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921035"/>
          <a:ext cx="889000" cy="8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8729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153963</xdr:rowOff>
    </xdr:from>
    <xdr:to>
      <xdr:col>55</xdr:col>
      <xdr:colOff>50800</xdr:colOff>
      <xdr:row>98</xdr:row>
      <xdr:rowOff>84113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132390</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6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49352</xdr:rowOff>
    </xdr:from>
    <xdr:to>
      <xdr:col>50</xdr:col>
      <xdr:colOff>165100</xdr:colOff>
      <xdr:row>98</xdr:row>
      <xdr:rowOff>150952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5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142079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94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140602</xdr:rowOff>
    </xdr:from>
    <xdr:to>
      <xdr:col>46</xdr:col>
      <xdr:colOff>38100</xdr:colOff>
      <xdr:row>98</xdr:row>
      <xdr:rowOff>70752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61879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86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68135</xdr:rowOff>
    </xdr:from>
    <xdr:to>
      <xdr:col>41</xdr:col>
      <xdr:colOff>101600</xdr:colOff>
      <xdr:row>98</xdr:row>
      <xdr:rowOff>169735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87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160862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96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151994</xdr:rowOff>
    </xdr:from>
    <xdr:to>
      <xdr:col>36</xdr:col>
      <xdr:colOff>165100</xdr:colOff>
      <xdr:row>99</xdr:row>
      <xdr:rowOff>82144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95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73271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704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67288</xdr:rowOff>
    </xdr:from>
    <xdr:to>
      <xdr:col>85</xdr:col>
      <xdr:colOff>127000</xdr:colOff>
      <xdr:row>38</xdr:row>
      <xdr:rowOff>68159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82388"/>
          <a:ext cx="8382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68159</xdr:rowOff>
    </xdr:from>
    <xdr:to>
      <xdr:col>81</xdr:col>
      <xdr:colOff>50800</xdr:colOff>
      <xdr:row>38</xdr:row>
      <xdr:rowOff>74146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83259"/>
          <a:ext cx="8890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67223</xdr:rowOff>
    </xdr:from>
    <xdr:to>
      <xdr:col>76</xdr:col>
      <xdr:colOff>114300</xdr:colOff>
      <xdr:row>38</xdr:row>
      <xdr:rowOff>74146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82323"/>
          <a:ext cx="88900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67223</xdr:rowOff>
    </xdr:from>
    <xdr:to>
      <xdr:col>71</xdr:col>
      <xdr:colOff>177800</xdr:colOff>
      <xdr:row>38</xdr:row>
      <xdr:rowOff>73678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82323"/>
          <a:ext cx="889000" cy="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110253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8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16488</xdr:rowOff>
    </xdr:from>
    <xdr:to>
      <xdr:col>85</xdr:col>
      <xdr:colOff>177800</xdr:colOff>
      <xdr:row>38</xdr:row>
      <xdr:rowOff>118088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3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121276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6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17359</xdr:rowOff>
    </xdr:from>
    <xdr:to>
      <xdr:col>81</xdr:col>
      <xdr:colOff>101600</xdr:colOff>
      <xdr:row>38</xdr:row>
      <xdr:rowOff>118959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3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110086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2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23346</xdr:rowOff>
    </xdr:from>
    <xdr:to>
      <xdr:col>76</xdr:col>
      <xdr:colOff>165100</xdr:colOff>
      <xdr:row>38</xdr:row>
      <xdr:rowOff>124946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3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116073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3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16423</xdr:rowOff>
    </xdr:from>
    <xdr:to>
      <xdr:col>72</xdr:col>
      <xdr:colOff>38100</xdr:colOff>
      <xdr:row>38</xdr:row>
      <xdr:rowOff>118023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3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109150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22878</xdr:rowOff>
    </xdr:from>
    <xdr:to>
      <xdr:col>67</xdr:col>
      <xdr:colOff>101600</xdr:colOff>
      <xdr:row>38</xdr:row>
      <xdr:rowOff>124478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3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115605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3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144500</xdr:rowOff>
    </xdr:from>
    <xdr:to>
      <xdr:col>85</xdr:col>
      <xdr:colOff>127000</xdr:colOff>
      <xdr:row>58</xdr:row>
      <xdr:rowOff>20762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917150"/>
          <a:ext cx="838200" cy="4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144500</xdr:rowOff>
    </xdr:from>
    <xdr:to>
      <xdr:col>81</xdr:col>
      <xdr:colOff>50800</xdr:colOff>
      <xdr:row>58</xdr:row>
      <xdr:rowOff>87601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917150"/>
          <a:ext cx="889000" cy="11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75181</xdr:rowOff>
    </xdr:from>
    <xdr:to>
      <xdr:col>76</xdr:col>
      <xdr:colOff>114300</xdr:colOff>
      <xdr:row>58</xdr:row>
      <xdr:rowOff>87601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847831"/>
          <a:ext cx="889000" cy="18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75181</xdr:rowOff>
    </xdr:from>
    <xdr:to>
      <xdr:col>71</xdr:col>
      <xdr:colOff>177800</xdr:colOff>
      <xdr:row>58</xdr:row>
      <xdr:rowOff>83845</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847831"/>
          <a:ext cx="889000" cy="18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141412</xdr:rowOff>
    </xdr:from>
    <xdr:to>
      <xdr:col>85</xdr:col>
      <xdr:colOff>177800</xdr:colOff>
      <xdr:row>58</xdr:row>
      <xdr:rowOff>71562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91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119839</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89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93700</xdr:rowOff>
    </xdr:from>
    <xdr:to>
      <xdr:col>81</xdr:col>
      <xdr:colOff>101600</xdr:colOff>
      <xdr:row>58</xdr:row>
      <xdr:rowOff>23850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86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14977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95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36801</xdr:rowOff>
    </xdr:from>
    <xdr:to>
      <xdr:col>76</xdr:col>
      <xdr:colOff>165100</xdr:colOff>
      <xdr:row>58</xdr:row>
      <xdr:rowOff>138401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98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129528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07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24381</xdr:rowOff>
    </xdr:from>
    <xdr:to>
      <xdr:col>72</xdr:col>
      <xdr:colOff>38100</xdr:colOff>
      <xdr:row>57</xdr:row>
      <xdr:rowOff>125981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79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142508</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57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33045</xdr:rowOff>
    </xdr:from>
    <xdr:to>
      <xdr:col>67</xdr:col>
      <xdr:colOff>101600</xdr:colOff>
      <xdr:row>58</xdr:row>
      <xdr:rowOff>134645</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125772</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6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43383</xdr:rowOff>
    </xdr:from>
    <xdr:to>
      <xdr:col>85</xdr:col>
      <xdr:colOff>127000</xdr:colOff>
      <xdr:row>79</xdr:row>
      <xdr:rowOff>43535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87933"/>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41783</xdr:rowOff>
    </xdr:from>
    <xdr:to>
      <xdr:col>81</xdr:col>
      <xdr:colOff>50800</xdr:colOff>
      <xdr:row>79</xdr:row>
      <xdr:rowOff>43383</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633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41783</xdr:rowOff>
    </xdr:from>
    <xdr:to>
      <xdr:col>76</xdr:col>
      <xdr:colOff>114300</xdr:colOff>
      <xdr:row>79</xdr:row>
      <xdr:rowOff>44145</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86333"/>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36716</xdr:rowOff>
    </xdr:from>
    <xdr:to>
      <xdr:col>71</xdr:col>
      <xdr:colOff>177800</xdr:colOff>
      <xdr:row>79</xdr:row>
      <xdr:rowOff>44145</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81266"/>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164185</xdr:rowOff>
    </xdr:from>
    <xdr:to>
      <xdr:col>85</xdr:col>
      <xdr:colOff>177800</xdr:colOff>
      <xdr:row>79</xdr:row>
      <xdr:rowOff>94335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79112</xdr:rowOff>
    </xdr:from>
    <xdr:ext cx="313932"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52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164033</xdr:rowOff>
    </xdr:from>
    <xdr:to>
      <xdr:col>81</xdr:col>
      <xdr:colOff>101600</xdr:colOff>
      <xdr:row>79</xdr:row>
      <xdr:rowOff>94183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85310</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24333" y="13629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162433</xdr:rowOff>
    </xdr:from>
    <xdr:to>
      <xdr:col>76</xdr:col>
      <xdr:colOff>165100</xdr:colOff>
      <xdr:row>79</xdr:row>
      <xdr:rowOff>92583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83710</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35333" y="13628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164795</xdr:rowOff>
    </xdr:from>
    <xdr:to>
      <xdr:col>72</xdr:col>
      <xdr:colOff>38100</xdr:colOff>
      <xdr:row>79</xdr:row>
      <xdr:rowOff>94945</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86072</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30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157366</xdr:rowOff>
    </xdr:from>
    <xdr:to>
      <xdr:col>67</xdr:col>
      <xdr:colOff>101600</xdr:colOff>
      <xdr:row>79</xdr:row>
      <xdr:rowOff>87516</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78643</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23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119368</xdr:rowOff>
    </xdr:from>
    <xdr:to>
      <xdr:col>85</xdr:col>
      <xdr:colOff>127000</xdr:colOff>
      <xdr:row>95</xdr:row>
      <xdr:rowOff>130163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407118"/>
          <a:ext cx="838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130163</xdr:rowOff>
    </xdr:from>
    <xdr:to>
      <xdr:col>81</xdr:col>
      <xdr:colOff>50800</xdr:colOff>
      <xdr:row>95</xdr:row>
      <xdr:rowOff>147892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417913"/>
          <a:ext cx="889000" cy="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147892</xdr:rowOff>
    </xdr:from>
    <xdr:to>
      <xdr:col>76</xdr:col>
      <xdr:colOff>114300</xdr:colOff>
      <xdr:row>96</xdr:row>
      <xdr:rowOff>22746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435642"/>
          <a:ext cx="889000" cy="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22746</xdr:rowOff>
    </xdr:from>
    <xdr:to>
      <xdr:col>71</xdr:col>
      <xdr:colOff>177800</xdr:colOff>
      <xdr:row>96</xdr:row>
      <xdr:rowOff>41732</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481946"/>
          <a:ext cx="889000" cy="1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143476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68568</xdr:rowOff>
    </xdr:from>
    <xdr:to>
      <xdr:col>85</xdr:col>
      <xdr:colOff>177800</xdr:colOff>
      <xdr:row>95</xdr:row>
      <xdr:rowOff>170168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35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46995</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3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79363</xdr:rowOff>
    </xdr:from>
    <xdr:to>
      <xdr:col>81</xdr:col>
      <xdr:colOff>101600</xdr:colOff>
      <xdr:row>96</xdr:row>
      <xdr:rowOff>9513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36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640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45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97092</xdr:rowOff>
    </xdr:from>
    <xdr:to>
      <xdr:col>76</xdr:col>
      <xdr:colOff>165100</xdr:colOff>
      <xdr:row>96</xdr:row>
      <xdr:rowOff>27242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38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18369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47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143396</xdr:rowOff>
    </xdr:from>
    <xdr:to>
      <xdr:col>72</xdr:col>
      <xdr:colOff>38100</xdr:colOff>
      <xdr:row>96</xdr:row>
      <xdr:rowOff>73546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43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64673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52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162382</xdr:rowOff>
    </xdr:from>
    <xdr:to>
      <xdr:col>67</xdr:col>
      <xdr:colOff>101600</xdr:colOff>
      <xdr:row>96</xdr:row>
      <xdr:rowOff>92532</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45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83659</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54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総務費は、ふるさと納税受入による返礼品や包括委託料により全国平均や類似団体平均を大きく上回っています。</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農林水産業費も他団体に比べ高い水準となっていますが、これはほ場整備事業費や下水道事業（農業集落排水事業）への繰出金が多いためです。</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公債費は、類似団体平均より低い水準となっていますが、今後上昇する見込みです。「行財政改革プラン」に基づき、適正な規模となるよう統制を図ります。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実質単年度収支はマイナスになったものの、受入れが好調なふるさと納税を背景に、近年は財政調整基金を取り崩すことなく財政運営ができています。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大型事業による一般財源負担の増により厳しい財政運営が予測されることから、新たな産業団地開発・企業誘致による雇用機会の創出を図り市税収増に努めるとともに、「行財政改革プラン」に基づき適切な執行管理を行い、持続可能な財政基盤の確立を図ります。</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年度に料金改定（</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％減）を行った影響もあり、令和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引き続き経常赤字が発生しました。人口減や節水志向による水需要の減、施設老朽化による更新費用の増により厳しい運営も予測されますが、「経営戦略」に基づき管路・施設の長寿命化、経営の効率化に努め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会計は、下水道整備にかかる企業債償還金が依然として大きな負担となっていますが、水洗化の促進や適正な維持管理、施設統廃合による経費の削減、資本費平準化債の活用を図りながら健全な経営に努め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病院事業会計は、新型コロナの</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類移行による国庫補助金の減や医師の減による医業収益の減により、収支は赤字となりました。建て替えを予定しており、償還に多額の費用が必要となるため、医師の確保による医業収益の増や費用削減に努め、地域医療を担う公立病院として持続可能な経営に努め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国民健康保険などの特別会計については、事業計画に基づき、保険給付等のサービスが実施・継続できるよう、バランスのとれた事業経営を維持します。</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27185161</v>
      </c>
      <c r="BO4" s="436"/>
      <c r="BP4" s="436"/>
      <c r="BQ4" s="436"/>
      <c r="BR4" s="436"/>
      <c r="BS4" s="436"/>
      <c r="BT4" s="436"/>
      <c r="BU4" s="437"/>
      <c r="BV4" s="435">
        <v>27885167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0.9</v>
      </c>
      <c r="CU4" s="576"/>
      <c r="CV4" s="576"/>
      <c r="CW4" s="576"/>
      <c r="CX4" s="576"/>
      <c r="CY4" s="576"/>
      <c r="CZ4" s="576"/>
      <c r="DA4" s="577"/>
      <c r="DB4" s="575">
        <v>5.0999999999999996</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26999761</v>
      </c>
      <c r="BO5" s="407"/>
      <c r="BP5" s="407"/>
      <c r="BQ5" s="407"/>
      <c r="BR5" s="407"/>
      <c r="BS5" s="407"/>
      <c r="BT5" s="407"/>
      <c r="BU5" s="408"/>
      <c r="BV5" s="406">
        <v>27192475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96.8</v>
      </c>
      <c r="CU5" s="404"/>
      <c r="CV5" s="404"/>
      <c r="CW5" s="404"/>
      <c r="CX5" s="404"/>
      <c r="CY5" s="404"/>
      <c r="CZ5" s="404"/>
      <c r="DA5" s="405"/>
      <c r="DB5" s="403">
        <v>94.9</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185400</v>
      </c>
      <c r="BO6" s="407"/>
      <c r="BP6" s="407"/>
      <c r="BQ6" s="407"/>
      <c r="BR6" s="407"/>
      <c r="BS6" s="407"/>
      <c r="BT6" s="407"/>
      <c r="BU6" s="408"/>
      <c r="BV6" s="406">
        <v>692692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97.6</v>
      </c>
      <c r="CU6" s="550"/>
      <c r="CV6" s="550"/>
      <c r="CW6" s="550"/>
      <c r="CX6" s="550"/>
      <c r="CY6" s="550"/>
      <c r="CZ6" s="550"/>
      <c r="DA6" s="551"/>
      <c r="DB6" s="549">
        <v>96</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81619</v>
      </c>
      <c r="BO7" s="407"/>
      <c r="BP7" s="407"/>
      <c r="BQ7" s="407"/>
      <c r="BR7" s="407"/>
      <c r="BS7" s="407"/>
      <c r="BT7" s="407"/>
      <c r="BU7" s="408"/>
      <c r="BV7" s="406">
        <v>78942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12162168</v>
      </c>
      <c r="CU7" s="407"/>
      <c r="CV7" s="407"/>
      <c r="CW7" s="407"/>
      <c r="CX7" s="407"/>
      <c r="CY7" s="407"/>
      <c r="CZ7" s="407"/>
      <c r="DA7" s="408"/>
      <c r="DB7" s="406">
        <v>12042910</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103781</v>
      </c>
      <c r="BO8" s="407"/>
      <c r="BP8" s="407"/>
      <c r="BQ8" s="407"/>
      <c r="BR8" s="407"/>
      <c r="BS8" s="407"/>
      <c r="BT8" s="407"/>
      <c r="BU8" s="408"/>
      <c r="BV8" s="406">
        <v>613750</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0.63</v>
      </c>
      <c r="CU8" s="510"/>
      <c r="CV8" s="510"/>
      <c r="CW8" s="510"/>
      <c r="CX8" s="510"/>
      <c r="CY8" s="510"/>
      <c r="CZ8" s="510"/>
      <c r="DA8" s="511"/>
      <c r="DB8" s="509">
        <v>0.63</v>
      </c>
      <c r="DC8" s="510"/>
      <c r="DD8" s="510"/>
      <c r="DE8" s="510"/>
      <c r="DF8" s="510"/>
      <c r="DG8" s="510"/>
      <c r="DH8" s="510"/>
      <c r="DI8" s="511"/>
    </row>
    <row r="9" spans="1:119" ht="18.75" customHeight="1" thickBot="1" x14ac:dyDescent="0.2">
      <c r="A9" s="175"/>
      <c r="B9" s="538" t="s">
        <v>107</v>
      </c>
      <c r="C9" s="539"/>
      <c r="D9" s="539"/>
      <c r="E9" s="539"/>
      <c r="F9" s="539"/>
      <c r="G9" s="539"/>
      <c r="H9" s="539"/>
      <c r="I9" s="539"/>
      <c r="J9" s="539"/>
      <c r="K9" s="457"/>
      <c r="L9" s="540" t="s">
        <v>108</v>
      </c>
      <c r="M9" s="541"/>
      <c r="N9" s="541"/>
      <c r="O9" s="541"/>
      <c r="P9" s="541"/>
      <c r="Q9" s="542"/>
      <c r="R9" s="543">
        <v>42700</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-509969</v>
      </c>
      <c r="BO9" s="407"/>
      <c r="BP9" s="407"/>
      <c r="BQ9" s="407"/>
      <c r="BR9" s="407"/>
      <c r="BS9" s="407"/>
      <c r="BT9" s="407"/>
      <c r="BU9" s="408"/>
      <c r="BV9" s="406">
        <v>-374887</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9.8000000000000007</v>
      </c>
      <c r="CU9" s="404"/>
      <c r="CV9" s="404"/>
      <c r="CW9" s="404"/>
      <c r="CX9" s="404"/>
      <c r="CY9" s="404"/>
      <c r="CZ9" s="404"/>
      <c r="DA9" s="405"/>
      <c r="DB9" s="403">
        <v>9.8000000000000007</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113</v>
      </c>
      <c r="M10" s="363"/>
      <c r="N10" s="363"/>
      <c r="O10" s="363"/>
      <c r="P10" s="363"/>
      <c r="Q10" s="364"/>
      <c r="R10" s="359">
        <v>44313</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305390</v>
      </c>
      <c r="BO10" s="407"/>
      <c r="BP10" s="407"/>
      <c r="BQ10" s="407"/>
      <c r="BR10" s="407"/>
      <c r="BS10" s="407"/>
      <c r="BT10" s="407"/>
      <c r="BU10" s="408"/>
      <c r="BV10" s="406">
        <v>639010</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41944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130</v>
      </c>
      <c r="N13" s="491"/>
      <c r="O13" s="491"/>
      <c r="P13" s="491"/>
      <c r="Q13" s="492"/>
      <c r="R13" s="493">
        <v>40412</v>
      </c>
      <c r="S13" s="494"/>
      <c r="T13" s="494"/>
      <c r="U13" s="494"/>
      <c r="V13" s="495"/>
      <c r="W13" s="496" t="s">
        <v>131</v>
      </c>
      <c r="X13" s="392"/>
      <c r="Y13" s="392"/>
      <c r="Z13" s="392"/>
      <c r="AA13" s="392"/>
      <c r="AB13" s="393"/>
      <c r="AC13" s="359">
        <v>796</v>
      </c>
      <c r="AD13" s="360"/>
      <c r="AE13" s="360"/>
      <c r="AF13" s="360"/>
      <c r="AG13" s="361"/>
      <c r="AH13" s="359">
        <v>809</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-204579</v>
      </c>
      <c r="BO13" s="407"/>
      <c r="BP13" s="407"/>
      <c r="BQ13" s="407"/>
      <c r="BR13" s="407"/>
      <c r="BS13" s="407"/>
      <c r="BT13" s="407"/>
      <c r="BU13" s="408"/>
      <c r="BV13" s="406">
        <v>264123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10.1</v>
      </c>
      <c r="CU13" s="404"/>
      <c r="CV13" s="404"/>
      <c r="CW13" s="404"/>
      <c r="CX13" s="404"/>
      <c r="CY13" s="404"/>
      <c r="CZ13" s="404"/>
      <c r="DA13" s="405"/>
      <c r="DB13" s="403">
        <v>9.3000000000000007</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42265</v>
      </c>
      <c r="S14" s="494"/>
      <c r="T14" s="494"/>
      <c r="U14" s="494"/>
      <c r="V14" s="495"/>
      <c r="W14" s="497"/>
      <c r="X14" s="395"/>
      <c r="Y14" s="395"/>
      <c r="Z14" s="395"/>
      <c r="AA14" s="395"/>
      <c r="AB14" s="396"/>
      <c r="AC14" s="486">
        <v>3.9</v>
      </c>
      <c r="AD14" s="487"/>
      <c r="AE14" s="487"/>
      <c r="AF14" s="487"/>
      <c r="AG14" s="488"/>
      <c r="AH14" s="486">
        <v>3.9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130</v>
      </c>
      <c r="N15" s="491"/>
      <c r="O15" s="491"/>
      <c r="P15" s="491"/>
      <c r="Q15" s="492"/>
      <c r="R15" s="493">
        <v>40927</v>
      </c>
      <c r="S15" s="494"/>
      <c r="T15" s="494"/>
      <c r="U15" s="494"/>
      <c r="V15" s="495"/>
      <c r="W15" s="496" t="s">
        <v>137</v>
      </c>
      <c r="X15" s="392"/>
      <c r="Y15" s="392"/>
      <c r="Z15" s="392"/>
      <c r="AA15" s="392"/>
      <c r="AB15" s="393"/>
      <c r="AC15" s="359">
        <v>8648</v>
      </c>
      <c r="AD15" s="360"/>
      <c r="AE15" s="360"/>
      <c r="AF15" s="360"/>
      <c r="AG15" s="361"/>
      <c r="AH15" s="359">
        <v>8935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6562604</v>
      </c>
      <c r="BO15" s="436"/>
      <c r="BP15" s="436"/>
      <c r="BQ15" s="436"/>
      <c r="BR15" s="436"/>
      <c r="BS15" s="436"/>
      <c r="BT15" s="436"/>
      <c r="BU15" s="437"/>
      <c r="BV15" s="435">
        <v>6361608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42.5</v>
      </c>
      <c r="AD16" s="487"/>
      <c r="AE16" s="487"/>
      <c r="AF16" s="487"/>
      <c r="AG16" s="488"/>
      <c r="AH16" s="486">
        <v>42.9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10238258</v>
      </c>
      <c r="BO16" s="407"/>
      <c r="BP16" s="407"/>
      <c r="BQ16" s="407"/>
      <c r="BR16" s="407"/>
      <c r="BS16" s="407"/>
      <c r="BT16" s="407"/>
      <c r="BU16" s="408"/>
      <c r="BV16" s="406">
        <v>10050596</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10886</v>
      </c>
      <c r="AD17" s="360"/>
      <c r="AE17" s="360"/>
      <c r="AF17" s="360"/>
      <c r="AG17" s="361"/>
      <c r="AH17" s="359">
        <v>11082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8381105</v>
      </c>
      <c r="BO17" s="407"/>
      <c r="BP17" s="407"/>
      <c r="BQ17" s="407"/>
      <c r="BR17" s="407"/>
      <c r="BS17" s="407"/>
      <c r="BT17" s="407"/>
      <c r="BU17" s="408"/>
      <c r="BV17" s="406">
        <v>8114509</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150.97999999999999</v>
      </c>
      <c r="M18" s="459"/>
      <c r="N18" s="459"/>
      <c r="O18" s="459"/>
      <c r="P18" s="459"/>
      <c r="Q18" s="459"/>
      <c r="R18" s="460"/>
      <c r="S18" s="460"/>
      <c r="T18" s="460"/>
      <c r="U18" s="460"/>
      <c r="V18" s="461"/>
      <c r="W18" s="477"/>
      <c r="X18" s="478"/>
      <c r="Y18" s="478"/>
      <c r="Z18" s="478"/>
      <c r="AA18" s="478"/>
      <c r="AB18" s="502"/>
      <c r="AC18" s="376">
        <v>53.5</v>
      </c>
      <c r="AD18" s="377"/>
      <c r="AE18" s="377"/>
      <c r="AF18" s="377"/>
      <c r="AG18" s="462"/>
      <c r="AH18" s="376">
        <v>53.2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11946831</v>
      </c>
      <c r="BO18" s="407"/>
      <c r="BP18" s="407"/>
      <c r="BQ18" s="407"/>
      <c r="BR18" s="407"/>
      <c r="BS18" s="407"/>
      <c r="BT18" s="407"/>
      <c r="BU18" s="408"/>
      <c r="BV18" s="406">
        <v>11692638</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283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20158641</v>
      </c>
      <c r="BO19" s="407"/>
      <c r="BP19" s="407"/>
      <c r="BQ19" s="407"/>
      <c r="BR19" s="407"/>
      <c r="BS19" s="407"/>
      <c r="BT19" s="407"/>
      <c r="BU19" s="408"/>
      <c r="BV19" s="406">
        <v>19956078</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16245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17627493</v>
      </c>
      <c r="BO22" s="436"/>
      <c r="BP22" s="436"/>
      <c r="BQ22" s="436"/>
      <c r="BR22" s="436"/>
      <c r="BS22" s="436"/>
      <c r="BT22" s="436"/>
      <c r="BU22" s="437"/>
      <c r="BV22" s="435">
        <v>18573526</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15757700</v>
      </c>
      <c r="BO23" s="407"/>
      <c r="BP23" s="407"/>
      <c r="BQ23" s="407"/>
      <c r="BR23" s="407"/>
      <c r="BS23" s="407"/>
      <c r="BT23" s="407"/>
      <c r="BU23" s="408"/>
      <c r="BV23" s="406">
        <v>16396501</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8930</v>
      </c>
      <c r="R24" s="360"/>
      <c r="S24" s="360"/>
      <c r="T24" s="360"/>
      <c r="U24" s="360"/>
      <c r="V24" s="361"/>
      <c r="W24" s="449"/>
      <c r="X24" s="386"/>
      <c r="Y24" s="387"/>
      <c r="Z24" s="362" t="s">
        <v>162</v>
      </c>
      <c r="AA24" s="363"/>
      <c r="AB24" s="363"/>
      <c r="AC24" s="363"/>
      <c r="AD24" s="363"/>
      <c r="AE24" s="363"/>
      <c r="AF24" s="363"/>
      <c r="AG24" s="364"/>
      <c r="AH24" s="359">
        <v>230</v>
      </c>
      <c r="AI24" s="360"/>
      <c r="AJ24" s="360"/>
      <c r="AK24" s="360"/>
      <c r="AL24" s="361"/>
      <c r="AM24" s="359">
        <v>759000</v>
      </c>
      <c r="AN24" s="360"/>
      <c r="AO24" s="360"/>
      <c r="AP24" s="360"/>
      <c r="AQ24" s="360"/>
      <c r="AR24" s="361"/>
      <c r="AS24" s="359">
        <v>3300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9901883</v>
      </c>
      <c r="BO24" s="407"/>
      <c r="BP24" s="407"/>
      <c r="BQ24" s="407"/>
      <c r="BR24" s="407"/>
      <c r="BS24" s="407"/>
      <c r="BT24" s="407"/>
      <c r="BU24" s="408"/>
      <c r="BV24" s="406">
        <v>10211263</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7140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1363107</v>
      </c>
      <c r="BO25" s="436"/>
      <c r="BP25" s="436"/>
      <c r="BQ25" s="436"/>
      <c r="BR25" s="436"/>
      <c r="BS25" s="436"/>
      <c r="BT25" s="436"/>
      <c r="BU25" s="437"/>
      <c r="BV25" s="435">
        <v>656883</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6400</v>
      </c>
      <c r="R26" s="360"/>
      <c r="S26" s="360"/>
      <c r="T26" s="360"/>
      <c r="U26" s="360"/>
      <c r="V26" s="361"/>
      <c r="W26" s="449"/>
      <c r="X26" s="386"/>
      <c r="Y26" s="387"/>
      <c r="Z26" s="362" t="s">
        <v>168</v>
      </c>
      <c r="AA26" s="417"/>
      <c r="AB26" s="417"/>
      <c r="AC26" s="417"/>
      <c r="AD26" s="417"/>
      <c r="AE26" s="417"/>
      <c r="AF26" s="417"/>
      <c r="AG26" s="418"/>
      <c r="AH26" s="359">
        <v>11</v>
      </c>
      <c r="AI26" s="360"/>
      <c r="AJ26" s="360"/>
      <c r="AK26" s="360"/>
      <c r="AL26" s="361"/>
      <c r="AM26" s="359">
        <v>39490</v>
      </c>
      <c r="AN26" s="360"/>
      <c r="AO26" s="360"/>
      <c r="AP26" s="360"/>
      <c r="AQ26" s="360"/>
      <c r="AR26" s="361"/>
      <c r="AS26" s="359">
        <v>3590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4510</v>
      </c>
      <c r="R27" s="360"/>
      <c r="S27" s="360"/>
      <c r="T27" s="360"/>
      <c r="U27" s="360"/>
      <c r="V27" s="361"/>
      <c r="W27" s="449"/>
      <c r="X27" s="386"/>
      <c r="Y27" s="387"/>
      <c r="Z27" s="362" t="s">
        <v>171</v>
      </c>
      <c r="AA27" s="363"/>
      <c r="AB27" s="363"/>
      <c r="AC27" s="363"/>
      <c r="AD27" s="363"/>
      <c r="AE27" s="363"/>
      <c r="AF27" s="363"/>
      <c r="AG27" s="364"/>
      <c r="AH27" s="359">
        <v>52</v>
      </c>
      <c r="AI27" s="360"/>
      <c r="AJ27" s="360"/>
      <c r="AK27" s="360"/>
      <c r="AL27" s="361"/>
      <c r="AM27" s="359">
        <v>164237</v>
      </c>
      <c r="AN27" s="360"/>
      <c r="AO27" s="360"/>
      <c r="AP27" s="360"/>
      <c r="AQ27" s="360"/>
      <c r="AR27" s="361"/>
      <c r="AS27" s="359">
        <v>3158</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3800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4199904</v>
      </c>
      <c r="BO28" s="436"/>
      <c r="BP28" s="436"/>
      <c r="BQ28" s="436"/>
      <c r="BR28" s="436"/>
      <c r="BS28" s="436"/>
      <c r="BT28" s="436"/>
      <c r="BU28" s="437"/>
      <c r="BV28" s="435">
        <v>3894514</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13</v>
      </c>
      <c r="M29" s="360"/>
      <c r="N29" s="360"/>
      <c r="O29" s="360"/>
      <c r="P29" s="361"/>
      <c r="Q29" s="359">
        <v>3500</v>
      </c>
      <c r="R29" s="360"/>
      <c r="S29" s="360"/>
      <c r="T29" s="360"/>
      <c r="U29" s="360"/>
      <c r="V29" s="361"/>
      <c r="W29" s="450"/>
      <c r="X29" s="451"/>
      <c r="Y29" s="452"/>
      <c r="Z29" s="362" t="s">
        <v>177</v>
      </c>
      <c r="AA29" s="363"/>
      <c r="AB29" s="363"/>
      <c r="AC29" s="363"/>
      <c r="AD29" s="363"/>
      <c r="AE29" s="363"/>
      <c r="AF29" s="363"/>
      <c r="AG29" s="364"/>
      <c r="AH29" s="359">
        <v>282</v>
      </c>
      <c r="AI29" s="360"/>
      <c r="AJ29" s="360"/>
      <c r="AK29" s="360"/>
      <c r="AL29" s="361"/>
      <c r="AM29" s="359">
        <v>923237</v>
      </c>
      <c r="AN29" s="360"/>
      <c r="AO29" s="360"/>
      <c r="AP29" s="360"/>
      <c r="AQ29" s="360"/>
      <c r="AR29" s="361"/>
      <c r="AS29" s="359">
        <v>3274</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515158</v>
      </c>
      <c r="BO29" s="407"/>
      <c r="BP29" s="407"/>
      <c r="BQ29" s="407"/>
      <c r="BR29" s="407"/>
      <c r="BS29" s="407"/>
      <c r="BT29" s="407"/>
      <c r="BU29" s="408"/>
      <c r="BV29" s="406">
        <v>458472</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6519300</v>
      </c>
      <c r="BO30" s="441"/>
      <c r="BP30" s="441"/>
      <c r="BQ30" s="441"/>
      <c r="BR30" s="441"/>
      <c r="BS30" s="441"/>
      <c r="BT30" s="441"/>
      <c r="BU30" s="442"/>
      <c r="BV30" s="440">
        <v>5836247</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6</v>
      </c>
      <c r="AN34" s="354"/>
      <c r="AO34" s="355" t="str">
        <f>IF('各会計、関係団体の財政状況及び健全化判断比率'!B31="","",'各会計、関係団体の財政状況及び健全化判断比率'!B31)</f>
        <v>下水道事業会計</v>
      </c>
      <c r="AP34" s="355"/>
      <c r="AQ34" s="355"/>
      <c r="AR34" s="355"/>
      <c r="AS34" s="355"/>
      <c r="AT34" s="355"/>
      <c r="AU34" s="355"/>
      <c r="AV34" s="355"/>
      <c r="AW34" s="355"/>
      <c r="AX34" s="355"/>
      <c r="AY34" s="355"/>
      <c r="AZ34" s="355"/>
      <c r="BA34" s="355"/>
      <c r="BB34" s="355"/>
      <c r="BC34" s="355"/>
      <c r="BD34" s="175"/>
      <c r="BE34" s="354">
        <f>IF(BG34="","",MAX(C34:D43,U34:V43,AM34:AN43)+1)</f>
        <v>9</v>
      </c>
      <c r="BF34" s="354"/>
      <c r="BG34" s="355" t="str">
        <f>IF('各会計、関係団体の財政状況及び健全化判断比率'!B34="","",'各会計、関係団体の財政状況及び健全化判断比率'!B34)</f>
        <v>産業団地整備事業特別会計</v>
      </c>
      <c r="BH34" s="355"/>
      <c r="BI34" s="355"/>
      <c r="BJ34" s="355"/>
      <c r="BK34" s="355"/>
      <c r="BL34" s="355"/>
      <c r="BM34" s="355"/>
      <c r="BN34" s="355"/>
      <c r="BO34" s="355"/>
      <c r="BP34" s="355"/>
      <c r="BQ34" s="355"/>
      <c r="BR34" s="355"/>
      <c r="BS34" s="355"/>
      <c r="BT34" s="355"/>
      <c r="BU34" s="355"/>
      <c r="BV34" s="175"/>
      <c r="BW34" s="354">
        <f>IF(BY34="","",MAX(C34:D43,U34:V43,AM34:AN43,BE34:BF43)+1)</f>
        <v>10</v>
      </c>
      <c r="BX34" s="354"/>
      <c r="BY34" s="355" t="str">
        <f>IF('各会計、関係団体の財政状況及び健全化判断比率'!B68="","",'各会計、関係団体の財政状況及び健全化判断比率'!B68)</f>
        <v>兵庫県市町村職員退職手当組合</v>
      </c>
      <c r="BZ34" s="355"/>
      <c r="CA34" s="355"/>
      <c r="CB34" s="355"/>
      <c r="CC34" s="355"/>
      <c r="CD34" s="355"/>
      <c r="CE34" s="355"/>
      <c r="CF34" s="355"/>
      <c r="CG34" s="355"/>
      <c r="CH34" s="355"/>
      <c r="CI34" s="355"/>
      <c r="CJ34" s="355"/>
      <c r="CK34" s="355"/>
      <c r="CL34" s="355"/>
      <c r="CM34" s="355"/>
      <c r="CN34" s="175"/>
      <c r="CO34" s="354">
        <f>IF(CQ34="","",MAX(C34:D43,U34:V43,AM34:AN43,BE34:BF43,BW34:BX43)+1)</f>
        <v>17</v>
      </c>
      <c r="CP34" s="354"/>
      <c r="CQ34" s="355" t="str">
        <f>IF('各会計、関係団体の財政状況及び健全化判断比率'!BS7="","",'各会計、関係団体の財政状況及び健全化判断比率'!BS7)</f>
        <v>北条鉄道株式会社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f>IF(E35="","",C34+1)</f>
        <v>2</v>
      </c>
      <c r="D35" s="354"/>
      <c r="E35" s="355" t="str">
        <f>IF('各会計、関係団体の財政状況及び健全化判断比率'!B8="","",'各会計、関係団体の財政状況及び健全化判断比率'!B8)</f>
        <v>公園墓地整備事業特別会計</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f t="shared" ref="AM35:AM43" si="0">IF(AO35="","",AM34+1)</f>
        <v>7</v>
      </c>
      <c r="AN35" s="354"/>
      <c r="AO35" s="355" t="str">
        <f>IF('各会計、関係団体の財政状況及び健全化判断比率'!B32="","",'各会計、関係団体の財政状況及び健全化判断比率'!B32)</f>
        <v>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11</v>
      </c>
      <c r="BX35" s="354"/>
      <c r="BY35" s="355" t="str">
        <f>IF('各会計、関係団体の財政状況及び健全化判断比率'!B69="","",'各会計、関係団体の財政状況及び健全化判断比率'!B69)</f>
        <v>兵庫県後期高齢者医療広域連合（一般会計）</v>
      </c>
      <c r="BZ35" s="355"/>
      <c r="CA35" s="355"/>
      <c r="CB35" s="355"/>
      <c r="CC35" s="355"/>
      <c r="CD35" s="355"/>
      <c r="CE35" s="355"/>
      <c r="CF35" s="355"/>
      <c r="CG35" s="355"/>
      <c r="CH35" s="355"/>
      <c r="CI35" s="355"/>
      <c r="CJ35" s="355"/>
      <c r="CK35" s="355"/>
      <c r="CL35" s="355"/>
      <c r="CM35" s="355"/>
      <c r="CN35" s="175"/>
      <c r="CO35" s="354">
        <f t="shared" ref="CO35:CO43" si="3">IF(CQ35="","",CO34+1)</f>
        <v>18</v>
      </c>
      <c r="CP35" s="354"/>
      <c r="CQ35" s="355" t="str">
        <f>IF('各会計、関係団体の財政状況及び健全化判断比率'!BS8="","",'各会計、関係団体の財政状況及び健全化判断比率'!BS8)</f>
        <v>株式会社加西北条都市開発</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f t="shared" si="0"/>
        <v>8</v>
      </c>
      <c r="AN36" s="354"/>
      <c r="AO36" s="355" t="str">
        <f>IF('各会計、関係団体の財政状況及び健全化判断比率'!B33="","",'各会計、関係団体の財政状況及び健全化判断比率'!B33)</f>
        <v>病院事業会計</v>
      </c>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12</v>
      </c>
      <c r="BX36" s="354"/>
      <c r="BY36" s="355" t="str">
        <f>IF('各会計、関係団体の財政状況及び健全化判断比率'!B70="","",'各会計、関係団体の財政状況及び健全化判断比率'!B70)</f>
        <v>兵庫県後期高齢者医療広域連合（特別会計）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13</v>
      </c>
      <c r="BX37" s="354"/>
      <c r="BY37" s="355" t="str">
        <f>IF('各会計、関係団体の財政状況及び健全化判断比率'!B71="","",'各会計、関係団体の財政状況及び健全化判断比率'!B71)</f>
        <v>北はりま消防組合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14</v>
      </c>
      <c r="BX38" s="354"/>
      <c r="BY38" s="355" t="str">
        <f>IF('各会計、関係団体の財政状況及び健全化判断比率'!B72="","",'各会計、関係団体の財政状況及び健全化判断比率'!B72)</f>
        <v>播磨内陸医務事業組合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15</v>
      </c>
      <c r="BX39" s="354"/>
      <c r="BY39" s="355" t="str">
        <f>IF('各会計、関係団体の財政状況及び健全化判断比率'!B73="","",'各会計、関係団体の財政状況及び健全化判断比率'!B73)</f>
        <v>北播磨こども発達支援センター事務組合わかあゆ園</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16</v>
      </c>
      <c r="BX40" s="354"/>
      <c r="BY40" s="355" t="str">
        <f>IF('各会計、関係団体の財政状況及び健全化判断比率'!B74="","",'各会計、関係団体の財政状況及び健全化判断比率'!B74)</f>
        <v>小野加東加西環境施設事務組合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7GjUYMw6RxYdCtxhzls77Kfftu0SIcIphr7HX6j13lNXpwK/e7YTGTRR4cGwJNUpBJZz9HD514ircPtliEWFVA==" saltValue="TFkmId0HyJWpgU/8fd9W1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election activeCell="K39" sqref="K3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533</v>
      </c>
      <c r="D34" s="1136"/>
      <c r="E34" s="1137"/>
      <c r="F34" s="32" t="s">
        <v>534</v>
      </c>
      <c r="G34" s="33">
        <v>0</v>
      </c>
      <c r="H34" s="33">
        <v>7.96</v>
      </c>
      <c r="I34" s="33">
        <v>16.489999999999998</v>
      </c>
      <c r="J34" s="34">
        <v>14.08</v>
      </c>
      <c r="K34" s="22"/>
      <c r="L34" s="22"/>
      <c r="M34" s="22"/>
      <c r="N34" s="22"/>
      <c r="O34" s="22"/>
      <c r="P34" s="22"/>
    </row>
    <row r="35" spans="1:16" ht="39" customHeight="1" x14ac:dyDescent="0.15">
      <c r="A35" s="22"/>
      <c r="B35" s="35"/>
      <c r="C35" s="1132" t="s">
        <v>535</v>
      </c>
      <c r="D35" s="1132"/>
      <c r="E35" s="1133"/>
      <c r="F35" s="36">
        <v>11.27</v>
      </c>
      <c r="G35" s="37">
        <v>11.76</v>
      </c>
      <c r="H35" s="37">
        <v>9.81</v>
      </c>
      <c r="I35" s="37">
        <v>10.16</v>
      </c>
      <c r="J35" s="38">
        <v>9.5299999999999994</v>
      </c>
      <c r="K35" s="22"/>
      <c r="L35" s="22"/>
      <c r="M35" s="22"/>
      <c r="N35" s="22"/>
      <c r="O35" s="22"/>
      <c r="P35" s="22"/>
    </row>
    <row r="36" spans="1:16" ht="39" customHeight="1" x14ac:dyDescent="0.15">
      <c r="A36" s="22"/>
      <c r="B36" s="35"/>
      <c r="C36" s="1132" t="s">
        <v>536</v>
      </c>
      <c r="D36" s="1132"/>
      <c r="E36" s="1133"/>
      <c r="F36" s="36">
        <v>7.25</v>
      </c>
      <c r="G36" s="37">
        <v>6.64</v>
      </c>
      <c r="H36" s="37">
        <v>6.39</v>
      </c>
      <c r="I36" s="37">
        <v>5.76</v>
      </c>
      <c r="J36" s="38">
        <v>5.41</v>
      </c>
      <c r="K36" s="22"/>
      <c r="L36" s="22"/>
      <c r="M36" s="22"/>
      <c r="N36" s="22"/>
      <c r="O36" s="22"/>
      <c r="P36" s="22"/>
    </row>
    <row r="37" spans="1:16" ht="39" customHeight="1" x14ac:dyDescent="0.15">
      <c r="A37" s="22"/>
      <c r="B37" s="35"/>
      <c r="C37" s="1132" t="s">
        <v>537</v>
      </c>
      <c r="D37" s="1132"/>
      <c r="E37" s="1133"/>
      <c r="F37" s="36">
        <v>0</v>
      </c>
      <c r="G37" s="37">
        <v>7.58</v>
      </c>
      <c r="H37" s="37">
        <v>1.24</v>
      </c>
      <c r="I37" s="37">
        <v>0.66</v>
      </c>
      <c r="J37" s="38">
        <v>2.59</v>
      </c>
      <c r="K37" s="22"/>
      <c r="L37" s="22"/>
      <c r="M37" s="22"/>
      <c r="N37" s="22"/>
      <c r="O37" s="22"/>
      <c r="P37" s="22"/>
    </row>
    <row r="38" spans="1:16" ht="39" customHeight="1" x14ac:dyDescent="0.15">
      <c r="A38" s="22"/>
      <c r="B38" s="35"/>
      <c r="C38" s="1132" t="s">
        <v>538</v>
      </c>
      <c r="D38" s="1132"/>
      <c r="E38" s="1133"/>
      <c r="F38" s="36">
        <v>3.01</v>
      </c>
      <c r="G38" s="37">
        <v>5.71</v>
      </c>
      <c r="H38" s="37">
        <v>7.78</v>
      </c>
      <c r="I38" s="37">
        <v>5.04</v>
      </c>
      <c r="J38" s="38">
        <v>0.81</v>
      </c>
      <c r="K38" s="22"/>
      <c r="L38" s="22"/>
      <c r="M38" s="22"/>
      <c r="N38" s="22"/>
      <c r="O38" s="22"/>
      <c r="P38" s="22"/>
    </row>
    <row r="39" spans="1:16" ht="39" customHeight="1" x14ac:dyDescent="0.15">
      <c r="A39" s="22"/>
      <c r="B39" s="35"/>
      <c r="C39" s="1132" t="s">
        <v>539</v>
      </c>
      <c r="D39" s="1132"/>
      <c r="E39" s="1133"/>
      <c r="F39" s="36">
        <v>0.65</v>
      </c>
      <c r="G39" s="37">
        <v>0.53</v>
      </c>
      <c r="H39" s="37">
        <v>1.27</v>
      </c>
      <c r="I39" s="37">
        <v>1.43</v>
      </c>
      <c r="J39" s="38">
        <v>0.64</v>
      </c>
      <c r="K39" s="22"/>
      <c r="L39" s="22"/>
      <c r="M39" s="22"/>
      <c r="N39" s="22"/>
      <c r="O39" s="22"/>
      <c r="P39" s="22"/>
    </row>
    <row r="40" spans="1:16" ht="39" customHeight="1" x14ac:dyDescent="0.15">
      <c r="A40" s="22"/>
      <c r="B40" s="35"/>
      <c r="C40" s="1132" t="s">
        <v>540</v>
      </c>
      <c r="D40" s="1132"/>
      <c r="E40" s="1133"/>
      <c r="F40" s="36">
        <v>0.02</v>
      </c>
      <c r="G40" s="37">
        <v>0.02</v>
      </c>
      <c r="H40" s="37">
        <v>0.03</v>
      </c>
      <c r="I40" s="37">
        <v>0.03</v>
      </c>
      <c r="J40" s="38">
        <v>0.17</v>
      </c>
      <c r="K40" s="22"/>
      <c r="L40" s="22"/>
      <c r="M40" s="22"/>
      <c r="N40" s="22"/>
      <c r="O40" s="22"/>
      <c r="P40" s="22"/>
    </row>
    <row r="41" spans="1:16" ht="39" customHeight="1" x14ac:dyDescent="0.15">
      <c r="A41" s="22"/>
      <c r="B41" s="35"/>
      <c r="C41" s="1132" t="s">
        <v>541</v>
      </c>
      <c r="D41" s="1132"/>
      <c r="E41" s="1133"/>
      <c r="F41" s="36">
        <v>0.09</v>
      </c>
      <c r="G41" s="37">
        <v>0.1</v>
      </c>
      <c r="H41" s="37">
        <v>0.15</v>
      </c>
      <c r="I41" s="37">
        <v>0.04</v>
      </c>
      <c r="J41" s="38">
        <v>0.03</v>
      </c>
      <c r="K41" s="22"/>
      <c r="L41" s="22"/>
      <c r="M41" s="22"/>
      <c r="N41" s="22"/>
      <c r="O41" s="22"/>
      <c r="P41" s="22"/>
    </row>
    <row r="42" spans="1:16" ht="39" customHeight="1" x14ac:dyDescent="0.15">
      <c r="A42" s="22"/>
      <c r="B42" s="39"/>
      <c r="C42" s="1132" t="s">
        <v>542</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543</v>
      </c>
      <c r="D43" s="1134"/>
      <c r="E43" s="1135"/>
      <c r="F43" s="41">
        <v>1.68</v>
      </c>
      <c r="G43" s="42">
        <v>0.96</v>
      </c>
      <c r="H43" s="42">
        <v>1.06</v>
      </c>
      <c r="I43" s="42">
        <v>0.45</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RDtjyKrtK/dphx3MUQ5C3ZYIZOxkes8pe+uH4b8b2LBbc/vHGvgWaOXI0cMHAkL27Dhs3EfaGKGEoRMppg1tA==" saltValue="lGAy87RsNEsR6VVAV04p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1794</v>
      </c>
      <c r="L45" s="58">
        <v>1835</v>
      </c>
      <c r="M45" s="58">
        <v>1922</v>
      </c>
      <c r="N45" s="58">
        <v>1996</v>
      </c>
      <c r="O45" s="59">
        <v>2016</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15">
      <c r="A48" s="46"/>
      <c r="B48" s="1163"/>
      <c r="C48" s="1164"/>
      <c r="D48" s="60"/>
      <c r="E48" s="1140" t="s">
        <v>13</v>
      </c>
      <c r="F48" s="1140"/>
      <c r="G48" s="1140"/>
      <c r="H48" s="1140"/>
      <c r="I48" s="1140"/>
      <c r="J48" s="1141"/>
      <c r="K48" s="61">
        <v>968</v>
      </c>
      <c r="L48" s="62">
        <v>958</v>
      </c>
      <c r="M48" s="62">
        <v>947</v>
      </c>
      <c r="N48" s="62">
        <v>942</v>
      </c>
      <c r="O48" s="63">
        <v>929</v>
      </c>
      <c r="P48" s="46"/>
      <c r="Q48" s="46"/>
      <c r="R48" s="46"/>
      <c r="S48" s="46"/>
      <c r="T48" s="46"/>
      <c r="U48" s="46"/>
    </row>
    <row r="49" spans="1:21" ht="30.75" customHeight="1" x14ac:dyDescent="0.15">
      <c r="A49" s="46"/>
      <c r="B49" s="1163"/>
      <c r="C49" s="1164"/>
      <c r="D49" s="60"/>
      <c r="E49" s="1140" t="s">
        <v>14</v>
      </c>
      <c r="F49" s="1140"/>
      <c r="G49" s="1140"/>
      <c r="H49" s="1140"/>
      <c r="I49" s="1140"/>
      <c r="J49" s="1141"/>
      <c r="K49" s="61">
        <v>56</v>
      </c>
      <c r="L49" s="62">
        <v>57</v>
      </c>
      <c r="M49" s="62">
        <v>57</v>
      </c>
      <c r="N49" s="62">
        <v>40</v>
      </c>
      <c r="O49" s="63">
        <v>12</v>
      </c>
      <c r="P49" s="46"/>
      <c r="Q49" s="46"/>
      <c r="R49" s="46"/>
      <c r="S49" s="46"/>
      <c r="T49" s="46"/>
      <c r="U49" s="46"/>
    </row>
    <row r="50" spans="1:21" ht="30.75" customHeight="1" x14ac:dyDescent="0.15">
      <c r="A50" s="46"/>
      <c r="B50" s="1163"/>
      <c r="C50" s="1164"/>
      <c r="D50" s="60"/>
      <c r="E50" s="1140" t="s">
        <v>15</v>
      </c>
      <c r="F50" s="1140"/>
      <c r="G50" s="1140"/>
      <c r="H50" s="1140"/>
      <c r="I50" s="1140"/>
      <c r="J50" s="1141"/>
      <c r="K50" s="61">
        <v>1</v>
      </c>
      <c r="L50" s="62">
        <v>0</v>
      </c>
      <c r="M50" s="62" t="s">
        <v>489</v>
      </c>
      <c r="N50" s="62" t="s">
        <v>489</v>
      </c>
      <c r="O50" s="63" t="s">
        <v>489</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2023</v>
      </c>
      <c r="L52" s="62">
        <v>1992</v>
      </c>
      <c r="M52" s="62">
        <v>1936</v>
      </c>
      <c r="N52" s="62">
        <v>1906</v>
      </c>
      <c r="O52" s="63">
        <v>1812</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796</v>
      </c>
      <c r="L53" s="67">
        <v>858</v>
      </c>
      <c r="M53" s="67">
        <v>990</v>
      </c>
      <c r="N53" s="67">
        <v>1072</v>
      </c>
      <c r="O53" s="68">
        <v>1145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36S2eaOVtTjvSVSDEbUjkMEjwS93/ZjbPy5VwxUVvVFik3tK926yQbkPlvUYB1UYtFycdCrxVP+HR7F1DyN60w==" saltValue="sQb3WXxIjWBFQFa0eVtjR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L49" sqref="L49"/>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81" t="s">
        <v>30</v>
      </c>
      <c r="C41" s="1182"/>
      <c r="D41" s="103"/>
      <c r="E41" s="1183" t="s">
        <v>31</v>
      </c>
      <c r="F41" s="1183"/>
      <c r="G41" s="1183"/>
      <c r="H41" s="1184"/>
      <c r="I41" s="342">
        <v>19865</v>
      </c>
      <c r="J41" s="343">
        <v>20188</v>
      </c>
      <c r="K41" s="343">
        <v>19693</v>
      </c>
      <c r="L41" s="343">
        <v>18574</v>
      </c>
      <c r="M41" s="344">
        <v>17627</v>
      </c>
    </row>
    <row r="42" spans="2:13" ht="27.75" customHeight="1" x14ac:dyDescent="0.15">
      <c r="B42" s="1171"/>
      <c r="C42" s="1172"/>
      <c r="D42" s="104"/>
      <c r="E42" s="1175" t="s">
        <v>32</v>
      </c>
      <c r="F42" s="1175"/>
      <c r="G42" s="1175"/>
      <c r="H42" s="1176"/>
      <c r="I42" s="345">
        <v>488</v>
      </c>
      <c r="J42" s="346">
        <v>488</v>
      </c>
      <c r="K42" s="346" t="s">
        <v>489</v>
      </c>
      <c r="L42" s="346" t="s">
        <v>489</v>
      </c>
      <c r="M42" s="347" t="s">
        <v>489</v>
      </c>
    </row>
    <row r="43" spans="2:13" ht="27.75" customHeight="1" x14ac:dyDescent="0.15">
      <c r="B43" s="1171"/>
      <c r="C43" s="1172"/>
      <c r="D43" s="104"/>
      <c r="E43" s="1175" t="s">
        <v>33</v>
      </c>
      <c r="F43" s="1175"/>
      <c r="G43" s="1175"/>
      <c r="H43" s="1176"/>
      <c r="I43" s="345">
        <v>13020</v>
      </c>
      <c r="J43" s="346">
        <v>12122</v>
      </c>
      <c r="K43" s="346">
        <v>11304</v>
      </c>
      <c r="L43" s="346">
        <v>10592</v>
      </c>
      <c r="M43" s="347">
        <v>10480</v>
      </c>
    </row>
    <row r="44" spans="2:13" ht="27.75" customHeight="1" x14ac:dyDescent="0.15">
      <c r="B44" s="1171"/>
      <c r="C44" s="1172"/>
      <c r="D44" s="104"/>
      <c r="E44" s="1175" t="s">
        <v>34</v>
      </c>
      <c r="F44" s="1175"/>
      <c r="G44" s="1175"/>
      <c r="H44" s="1176"/>
      <c r="I44" s="345">
        <v>92</v>
      </c>
      <c r="J44" s="346">
        <v>66</v>
      </c>
      <c r="K44" s="346">
        <v>46</v>
      </c>
      <c r="L44" s="346">
        <v>33</v>
      </c>
      <c r="M44" s="347">
        <v>42</v>
      </c>
    </row>
    <row r="45" spans="2:13" ht="27.75" customHeight="1" x14ac:dyDescent="0.15">
      <c r="B45" s="1171"/>
      <c r="C45" s="1172"/>
      <c r="D45" s="104"/>
      <c r="E45" s="1175" t="s">
        <v>35</v>
      </c>
      <c r="F45" s="1175"/>
      <c r="G45" s="1175"/>
      <c r="H45" s="1176"/>
      <c r="I45" s="345">
        <v>1423</v>
      </c>
      <c r="J45" s="346">
        <v>1495</v>
      </c>
      <c r="K45" s="346">
        <v>1580</v>
      </c>
      <c r="L45" s="346">
        <v>1623</v>
      </c>
      <c r="M45" s="347">
        <v>1578</v>
      </c>
    </row>
    <row r="46" spans="2:13" ht="27.75" customHeight="1" x14ac:dyDescent="0.15">
      <c r="B46" s="1171"/>
      <c r="C46" s="1172"/>
      <c r="D46" s="105"/>
      <c r="E46" s="1175" t="s">
        <v>36</v>
      </c>
      <c r="F46" s="1175"/>
      <c r="G46" s="1175"/>
      <c r="H46" s="1176"/>
      <c r="I46" s="345" t="s">
        <v>489</v>
      </c>
      <c r="J46" s="346" t="s">
        <v>489</v>
      </c>
      <c r="K46" s="346" t="s">
        <v>489</v>
      </c>
      <c r="L46" s="346" t="s">
        <v>489</v>
      </c>
      <c r="M46" s="347" t="s">
        <v>489</v>
      </c>
    </row>
    <row r="47" spans="2:13" ht="27.75" customHeight="1" x14ac:dyDescent="0.15">
      <c r="B47" s="1171"/>
      <c r="C47" s="1172"/>
      <c r="D47" s="106"/>
      <c r="E47" s="1185" t="s">
        <v>37</v>
      </c>
      <c r="F47" s="1186"/>
      <c r="G47" s="1186"/>
      <c r="H47" s="1187"/>
      <c r="I47" s="345" t="s">
        <v>489</v>
      </c>
      <c r="J47" s="346" t="s">
        <v>489</v>
      </c>
      <c r="K47" s="346" t="s">
        <v>489</v>
      </c>
      <c r="L47" s="346" t="s">
        <v>489</v>
      </c>
      <c r="M47" s="347" t="s">
        <v>489</v>
      </c>
    </row>
    <row r="48" spans="2:13" ht="27.75" customHeight="1" x14ac:dyDescent="0.15">
      <c r="B48" s="1171"/>
      <c r="C48" s="1172"/>
      <c r="D48" s="104"/>
      <c r="E48" s="1175" t="s">
        <v>38</v>
      </c>
      <c r="F48" s="1175"/>
      <c r="G48" s="1175"/>
      <c r="H48" s="1176"/>
      <c r="I48" s="345" t="s">
        <v>489</v>
      </c>
      <c r="J48" s="346" t="s">
        <v>489</v>
      </c>
      <c r="K48" s="346" t="s">
        <v>489</v>
      </c>
      <c r="L48" s="346" t="s">
        <v>489</v>
      </c>
      <c r="M48" s="347" t="s">
        <v>489</v>
      </c>
    </row>
    <row r="49" spans="2:13" ht="27.75" customHeight="1" x14ac:dyDescent="0.15">
      <c r="B49" s="1173"/>
      <c r="C49" s="1174"/>
      <c r="D49" s="104"/>
      <c r="E49" s="1175" t="s">
        <v>39</v>
      </c>
      <c r="F49" s="1175"/>
      <c r="G49" s="1175"/>
      <c r="H49" s="1176"/>
      <c r="I49" s="345" t="s">
        <v>489</v>
      </c>
      <c r="J49" s="346" t="s">
        <v>489</v>
      </c>
      <c r="K49" s="346" t="s">
        <v>489</v>
      </c>
      <c r="L49" s="346" t="s">
        <v>489</v>
      </c>
      <c r="M49" s="347" t="s">
        <v>489</v>
      </c>
    </row>
    <row r="50" spans="2:13" ht="27.75" customHeight="1" x14ac:dyDescent="0.15">
      <c r="B50" s="1169" t="s">
        <v>40</v>
      </c>
      <c r="C50" s="1170"/>
      <c r="D50" s="107"/>
      <c r="E50" s="1175" t="s">
        <v>41</v>
      </c>
      <c r="F50" s="1175"/>
      <c r="G50" s="1175"/>
      <c r="H50" s="1176"/>
      <c r="I50" s="345">
        <v>4319</v>
      </c>
      <c r="J50" s="346">
        <v>6335</v>
      </c>
      <c r="K50" s="346">
        <v>9430</v>
      </c>
      <c r="L50" s="346">
        <v>11440</v>
      </c>
      <c r="M50" s="347">
        <v>12557</v>
      </c>
    </row>
    <row r="51" spans="2:13" ht="27.75" customHeight="1" x14ac:dyDescent="0.15">
      <c r="B51" s="1171"/>
      <c r="C51" s="1172"/>
      <c r="D51" s="104"/>
      <c r="E51" s="1175" t="s">
        <v>42</v>
      </c>
      <c r="F51" s="1175"/>
      <c r="G51" s="1175"/>
      <c r="H51" s="1176"/>
      <c r="I51" s="345">
        <v>1634</v>
      </c>
      <c r="J51" s="346">
        <v>1554</v>
      </c>
      <c r="K51" s="346">
        <v>1632</v>
      </c>
      <c r="L51" s="346">
        <v>1524</v>
      </c>
      <c r="M51" s="347">
        <v>1354</v>
      </c>
    </row>
    <row r="52" spans="2:13" ht="27.75" customHeight="1" x14ac:dyDescent="0.15">
      <c r="B52" s="1173"/>
      <c r="C52" s="1174"/>
      <c r="D52" s="104"/>
      <c r="E52" s="1175" t="s">
        <v>43</v>
      </c>
      <c r="F52" s="1175"/>
      <c r="G52" s="1175"/>
      <c r="H52" s="1176"/>
      <c r="I52" s="345">
        <v>22120</v>
      </c>
      <c r="J52" s="346">
        <v>21706</v>
      </c>
      <c r="K52" s="346">
        <v>21074</v>
      </c>
      <c r="L52" s="346">
        <v>20145</v>
      </c>
      <c r="M52" s="347">
        <v>19197</v>
      </c>
    </row>
    <row r="53" spans="2:13" ht="27.75" customHeight="1" thickBot="1" x14ac:dyDescent="0.2">
      <c r="B53" s="1177" t="s">
        <v>19</v>
      </c>
      <c r="C53" s="1178"/>
      <c r="D53" s="108"/>
      <c r="E53" s="1179" t="s">
        <v>44</v>
      </c>
      <c r="F53" s="1179"/>
      <c r="G53" s="1179"/>
      <c r="H53" s="1180"/>
      <c r="I53" s="348">
        <v>6815</v>
      </c>
      <c r="J53" s="349">
        <v>4764</v>
      </c>
      <c r="K53" s="349">
        <v>487</v>
      </c>
      <c r="L53" s="349">
        <v>-2289</v>
      </c>
      <c r="M53" s="350">
        <v>-3379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ZeET5gdvL/2kxDu5Aulao5zH/+L3Fdrxt9fik15w+txhAb0cN0jr38rx4ilibetkhHrX39RuAJx9zkYZ4RUFWg==" saltValue="YG9aXDBPNYVZf2fsu40ZM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I34" sqref="I3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120">
        <v>3256</v>
      </c>
      <c r="G55" s="120">
        <v>3895</v>
      </c>
      <c r="H55" s="121">
        <v>4200</v>
      </c>
    </row>
    <row r="56" spans="2:8" ht="52.5" customHeight="1" x14ac:dyDescent="0.15">
      <c r="B56" s="122"/>
      <c r="C56" s="1198" t="s">
        <v>47</v>
      </c>
      <c r="D56" s="1198"/>
      <c r="E56" s="1199"/>
      <c r="F56" s="123">
        <v>458</v>
      </c>
      <c r="G56" s="123">
        <v>458</v>
      </c>
      <c r="H56" s="124">
        <v>515</v>
      </c>
    </row>
    <row r="57" spans="2:8" ht="53.25" customHeight="1" x14ac:dyDescent="0.15">
      <c r="B57" s="122"/>
      <c r="C57" s="1200" t="s">
        <v>48</v>
      </c>
      <c r="D57" s="1200"/>
      <c r="E57" s="1201"/>
      <c r="F57" s="125">
        <v>4688</v>
      </c>
      <c r="G57" s="125">
        <v>5836</v>
      </c>
      <c r="H57" s="126">
        <v>6519</v>
      </c>
    </row>
    <row r="58" spans="2:8" ht="45.75" customHeight="1" x14ac:dyDescent="0.15">
      <c r="B58" s="127"/>
      <c r="C58" s="1188" t="s">
        <v>558</v>
      </c>
      <c r="D58" s="1189"/>
      <c r="E58" s="1190"/>
      <c r="F58" s="128">
        <v>4020</v>
      </c>
      <c r="G58" s="128">
        <v>5168</v>
      </c>
      <c r="H58" s="129">
        <v>5755</v>
      </c>
    </row>
    <row r="59" spans="2:8" ht="45.75" customHeight="1" x14ac:dyDescent="0.15">
      <c r="B59" s="127"/>
      <c r="C59" s="1188" t="s">
        <v>559</v>
      </c>
      <c r="D59" s="1189"/>
      <c r="E59" s="1190"/>
      <c r="F59" s="128">
        <v>495</v>
      </c>
      <c r="G59" s="128">
        <v>494</v>
      </c>
      <c r="H59" s="129">
        <v>494</v>
      </c>
    </row>
    <row r="60" spans="2:8" ht="45.75" customHeight="1" x14ac:dyDescent="0.15">
      <c r="B60" s="127"/>
      <c r="C60" s="1188" t="s">
        <v>560</v>
      </c>
      <c r="D60" s="1189"/>
      <c r="E60" s="1190"/>
      <c r="F60" s="128">
        <v>0</v>
      </c>
      <c r="G60" s="128">
        <v>0</v>
      </c>
      <c r="H60" s="129">
        <v>100</v>
      </c>
    </row>
    <row r="61" spans="2:8" ht="45.75" customHeight="1" x14ac:dyDescent="0.15">
      <c r="B61" s="127"/>
      <c r="C61" s="1188" t="s">
        <v>561</v>
      </c>
      <c r="D61" s="1189"/>
      <c r="E61" s="1190"/>
      <c r="F61" s="128">
        <v>84</v>
      </c>
      <c r="G61" s="128">
        <v>84</v>
      </c>
      <c r="H61" s="129">
        <v>83</v>
      </c>
    </row>
    <row r="62" spans="2:8" ht="45.75" customHeight="1" thickBot="1" x14ac:dyDescent="0.2">
      <c r="B62" s="130"/>
      <c r="C62" s="1191" t="s">
        <v>562</v>
      </c>
      <c r="D62" s="1192"/>
      <c r="E62" s="1193"/>
      <c r="F62" s="131">
        <v>61</v>
      </c>
      <c r="G62" s="131">
        <v>58</v>
      </c>
      <c r="H62" s="132">
        <v>55</v>
      </c>
    </row>
    <row r="63" spans="2:8" ht="52.5" customHeight="1" thickBot="1" x14ac:dyDescent="0.2">
      <c r="B63" s="133"/>
      <c r="C63" s="1194" t="s">
        <v>49</v>
      </c>
      <c r="D63" s="1194"/>
      <c r="E63" s="1195"/>
      <c r="F63" s="134">
        <v>8402</v>
      </c>
      <c r="G63" s="134">
        <v>10189</v>
      </c>
      <c r="H63" s="135">
        <v>11234</v>
      </c>
    </row>
    <row r="64" spans="2:8" x14ac:dyDescent="0.15"/>
  </sheetData>
  <sheetProtection algorithmName="SHA-512" hashValue="bRku8jRWHOdK1pD1v0WHjX9MW6+JUKAYm8JHMbG4SnJrHZZfsxWDSqb2ajvh2xiGZdIFzBo5pFlLF46sm9CZwg==" saltValue="fFAqexS+kizLcLQJfvb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57020</v>
      </c>
      <c r="E3" s="154"/>
      <c r="F3" s="155">
        <v>74581</v>
      </c>
      <c r="G3" s="156"/>
      <c r="H3" s="157"/>
    </row>
    <row r="4" spans="1:8" x14ac:dyDescent="0.15">
      <c r="A4" s="158"/>
      <c r="B4" s="159"/>
      <c r="C4" s="160"/>
      <c r="D4" s="161">
        <v>35126</v>
      </c>
      <c r="E4" s="162"/>
      <c r="F4" s="163">
        <v>41563</v>
      </c>
      <c r="G4" s="164"/>
      <c r="H4" s="165"/>
    </row>
    <row r="5" spans="1:8" x14ac:dyDescent="0.15">
      <c r="A5" s="146" t="s">
        <v>521</v>
      </c>
      <c r="B5" s="151"/>
      <c r="C5" s="152"/>
      <c r="D5" s="153">
        <v>55321</v>
      </c>
      <c r="E5" s="154"/>
      <c r="F5" s="155">
        <v>76347</v>
      </c>
      <c r="G5" s="156"/>
      <c r="H5" s="157"/>
    </row>
    <row r="6" spans="1:8" x14ac:dyDescent="0.15">
      <c r="A6" s="158"/>
      <c r="B6" s="159"/>
      <c r="C6" s="160"/>
      <c r="D6" s="161">
        <v>22761</v>
      </c>
      <c r="E6" s="162"/>
      <c r="F6" s="163">
        <v>41762</v>
      </c>
      <c r="G6" s="164"/>
      <c r="H6" s="165"/>
    </row>
    <row r="7" spans="1:8" x14ac:dyDescent="0.15">
      <c r="A7" s="146" t="s">
        <v>522</v>
      </c>
      <c r="B7" s="151"/>
      <c r="C7" s="152"/>
      <c r="D7" s="153">
        <v>43614</v>
      </c>
      <c r="E7" s="154"/>
      <c r="F7" s="155">
        <v>69604</v>
      </c>
      <c r="G7" s="156"/>
      <c r="H7" s="157"/>
    </row>
    <row r="8" spans="1:8" x14ac:dyDescent="0.15">
      <c r="A8" s="158"/>
      <c r="B8" s="159"/>
      <c r="C8" s="160"/>
      <c r="D8" s="161">
        <v>20416</v>
      </c>
      <c r="E8" s="162"/>
      <c r="F8" s="163">
        <v>36247</v>
      </c>
      <c r="G8" s="164"/>
      <c r="H8" s="165"/>
    </row>
    <row r="9" spans="1:8" x14ac:dyDescent="0.15">
      <c r="A9" s="146" t="s">
        <v>523</v>
      </c>
      <c r="B9" s="151"/>
      <c r="C9" s="152"/>
      <c r="D9" s="153">
        <v>47291</v>
      </c>
      <c r="E9" s="154"/>
      <c r="F9" s="155">
        <v>68410</v>
      </c>
      <c r="G9" s="156"/>
      <c r="H9" s="157"/>
    </row>
    <row r="10" spans="1:8" x14ac:dyDescent="0.15">
      <c r="A10" s="158"/>
      <c r="B10" s="159"/>
      <c r="C10" s="160"/>
      <c r="D10" s="161">
        <v>17518</v>
      </c>
      <c r="E10" s="162"/>
      <c r="F10" s="163">
        <v>35086</v>
      </c>
      <c r="G10" s="164"/>
      <c r="H10" s="165"/>
    </row>
    <row r="11" spans="1:8" x14ac:dyDescent="0.15">
      <c r="A11" s="146" t="s">
        <v>524</v>
      </c>
      <c r="B11" s="151"/>
      <c r="C11" s="152"/>
      <c r="D11" s="153">
        <v>41388</v>
      </c>
      <c r="E11" s="154"/>
      <c r="F11" s="155">
        <v>73019</v>
      </c>
      <c r="G11" s="156"/>
      <c r="H11" s="157"/>
    </row>
    <row r="12" spans="1:8" x14ac:dyDescent="0.15">
      <c r="A12" s="158"/>
      <c r="B12" s="159"/>
      <c r="C12" s="166"/>
      <c r="D12" s="161">
        <v>22360</v>
      </c>
      <c r="E12" s="162"/>
      <c r="F12" s="163">
        <v>39427</v>
      </c>
      <c r="G12" s="164"/>
      <c r="H12" s="165"/>
    </row>
    <row r="13" spans="1:8" x14ac:dyDescent="0.15">
      <c r="A13" s="146"/>
      <c r="B13" s="151"/>
      <c r="C13" s="152"/>
      <c r="D13" s="153">
        <v>48927</v>
      </c>
      <c r="E13" s="154"/>
      <c r="F13" s="155">
        <v>72392</v>
      </c>
      <c r="G13" s="167"/>
      <c r="H13" s="157"/>
    </row>
    <row r="14" spans="1:8" x14ac:dyDescent="0.15">
      <c r="A14" s="158"/>
      <c r="B14" s="159"/>
      <c r="C14" s="160"/>
      <c r="D14" s="161">
        <v>23636</v>
      </c>
      <c r="E14" s="162"/>
      <c r="F14" s="163">
        <v>38817</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3.11</v>
      </c>
      <c r="C19" s="168">
        <f>ROUND(VALUE(SUBSTITUTE(実質収支比率等に係る経年分析!G$48,"▲","-")),2)</f>
        <v>5.82</v>
      </c>
      <c r="D19" s="168">
        <f>ROUND(VALUE(SUBSTITUTE(実質収支比率等に係る経年分析!H$48,"▲","-")),2)</f>
        <v>7.94</v>
      </c>
      <c r="E19" s="168">
        <f>ROUND(VALUE(SUBSTITUTE(実質収支比率等に係る経年分析!I$48,"▲","-")),2)</f>
        <v>5.0999999999999996</v>
      </c>
      <c r="F19" s="168">
        <f>ROUND(VALUE(SUBSTITUTE(実質収支比率等に係る経年分析!J$48,"▲","-")),2)</f>
        <v>0.85</v>
      </c>
    </row>
    <row r="20" spans="1:11" x14ac:dyDescent="0.15">
      <c r="A20" s="168" t="s">
        <v>53</v>
      </c>
      <c r="B20" s="168">
        <f>ROUND(VALUE(SUBSTITUTE(実質収支比率等に係る経年分析!F$47,"▲","-")),2)</f>
        <v>15.96</v>
      </c>
      <c r="C20" s="168">
        <f>ROUND(VALUE(SUBSTITUTE(実質収支比率等に係る経年分析!G$47,"▲","-")),2)</f>
        <v>16.93</v>
      </c>
      <c r="D20" s="168">
        <f>ROUND(VALUE(SUBSTITUTE(実質収支比率等に係る経年分析!H$47,"▲","-")),2)</f>
        <v>26.14</v>
      </c>
      <c r="E20" s="168">
        <f>ROUND(VALUE(SUBSTITUTE(実質収支比率等に係る経年分析!I$47,"▲","-")),2)</f>
        <v>32.340000000000003</v>
      </c>
      <c r="F20" s="168">
        <f>ROUND(VALUE(SUBSTITUTE(実質収支比率等に係る経年分析!J$47,"▲","-")),2)</f>
        <v>34.53</v>
      </c>
    </row>
    <row r="21" spans="1:11" x14ac:dyDescent="0.15">
      <c r="A21" s="168" t="s">
        <v>54</v>
      </c>
      <c r="B21" s="168">
        <f>IF(ISNUMBER(VALUE(SUBSTITUTE(実質収支比率等に係る経年分析!F$49,"▲","-"))),ROUND(VALUE(SUBSTITUTE(実質収支比率等に係る経年分析!F$49,"▲","-")),2),NA())</f>
        <v>1.62</v>
      </c>
      <c r="C21" s="168">
        <f>IF(ISNUMBER(VALUE(SUBSTITUTE(実質収支比率等に係る経年分析!G$49,"▲","-"))),ROUND(VALUE(SUBSTITUTE(実質収支比率等に係る経年分析!G$49,"▲","-")),2),NA())</f>
        <v>4.28</v>
      </c>
      <c r="D21" s="168">
        <f>IF(ISNUMBER(VALUE(SUBSTITUTE(実質収支比率等に係る経年分析!H$49,"▲","-"))),ROUND(VALUE(SUBSTITUTE(実質収支比率等に係る経年分析!H$49,"▲","-")),2),NA())</f>
        <v>12.28</v>
      </c>
      <c r="E21" s="168">
        <f>IF(ISNUMBER(VALUE(SUBSTITUTE(実質収支比率等に係る経年分析!I$49,"▲","-"))),ROUND(VALUE(SUBSTITUTE(実質収支比率等に係る経年分析!I$49,"▲","-")),2),NA())</f>
        <v>2.19</v>
      </c>
      <c r="F21" s="168">
        <f>IF(ISNUMBER(VALUE(SUBSTITUTE(実質収支比率等に係る経年分析!J$49,"▲","-"))),ROUND(VALUE(SUBSTITUTE(実質収支比率等に係る経年分析!J$49,"▲","-")),2),NA())</f>
        <v>-1.68</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1.68</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0.96</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1.06</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0.45</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公園墓地整備事業特別会計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0.09</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0.15</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0.03</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0.17</v>
      </c>
    </row>
    <row r="31" spans="1:11" x14ac:dyDescent="0.15">
      <c r="A31" s="169" t="str">
        <f>IF(連結実質赤字比率に係る赤字・黒字の構成分析!C$39="",NA(),連結実質赤字比率に係る赤字・黒字の構成分析!C$39)</f>
        <v>介護保険特別会計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0.65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0.53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1.27</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1.43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0.64</v>
      </c>
    </row>
    <row r="32" spans="1:11" x14ac:dyDescent="0.15">
      <c r="A32" s="169" t="str">
        <f>IF(連結実質赤字比率に係る赤字・黒字の構成分析!C$38="",NA(),連結実質赤字比率に係る赤字・黒字の構成分析!C$38)</f>
        <v>一般会計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3.01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5.71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7.78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5.04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0.81</v>
      </c>
    </row>
    <row r="33" spans="1:16" x14ac:dyDescent="0.15">
      <c r="A33" s="169" t="str">
        <f>IF(連結実質赤字比率に係る赤字・黒字の構成分析!C$37="",NA(),連結実質赤字比率に係る赤字・黒字の構成分析!C$37)</f>
        <v>産業団地整備事業特別会計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7.58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1.24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0.66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2.59</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7.25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6.64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6.39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5.76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5.41</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11.27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11.76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9.81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10.16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9.5299999999999994</v>
      </c>
    </row>
    <row r="36" spans="1:16" x14ac:dyDescent="0.15">
      <c r="A36" s="169" t="str">
        <f>IF(連結実質赤字比率に係る赤字・黒字の構成分析!C$34="",NA(),連結実質赤字比率に係る赤字・黒字の構成分析!C$34)</f>
        <v>病院事業会計</v>
      </c>
      <c r="B36" s="169">
        <f>IF(ROUND(VALUE(SUBSTITUTE(連結実質赤字比率に係る赤字・黒字の構成分析!F$34,"▲", "-")), 2) &lt; 0, ABS(ROUND(VALUE(SUBSTITUTE(連結実質赤字比率に係る赤字・黒字の構成分析!F$34,"▲", "-")), 2)), NA())</f>
        <v>4.3</v>
      </c>
      <c r="C36" s="169" t="e">
        <f>IF(ROUND(VALUE(SUBSTITUTE(連結実質赤字比率に係る赤字・黒字の構成分析!F$34,"▲", "-")), 2) &gt;= 0, ABS(ROUND(VALUE(SUBSTITUTE(連結実質赤字比率に係る赤字・黒字の構成分析!F$34,"▲", "-")), 2)), NA())</f>
        <v>#N/A</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0</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7.96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16.489999999999998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14.08</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2023</v>
      </c>
      <c r="E42" s="170"/>
      <c r="F42" s="170"/>
      <c r="G42" s="170">
        <f>'実質公債費比率（分子）の構造'!L$52</f>
        <v>1992</v>
      </c>
      <c r="H42" s="170"/>
      <c r="I42" s="170"/>
      <c r="J42" s="170">
        <f>'実質公債費比率（分子）の構造'!M$52</f>
        <v>1936</v>
      </c>
      <c r="K42" s="170"/>
      <c r="L42" s="170"/>
      <c r="M42" s="170">
        <f>'実質公債費比率（分子）の構造'!N$52</f>
        <v>1906</v>
      </c>
      <c r="N42" s="170"/>
      <c r="O42" s="170"/>
      <c r="P42" s="170">
        <f>'実質公債費比率（分子）の構造'!O$52</f>
        <v>1812</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1</v>
      </c>
      <c r="C44" s="170"/>
      <c r="D44" s="170"/>
      <c r="E44" s="170">
        <f>'実質公債費比率（分子）の構造'!L$50</f>
        <v>0</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56</v>
      </c>
      <c r="C45" s="170"/>
      <c r="D45" s="170"/>
      <c r="E45" s="170">
        <f>'実質公債費比率（分子）の構造'!L$49</f>
        <v>57</v>
      </c>
      <c r="F45" s="170"/>
      <c r="G45" s="170"/>
      <c r="H45" s="170">
        <f>'実質公債費比率（分子）の構造'!M$49</f>
        <v>57</v>
      </c>
      <c r="I45" s="170"/>
      <c r="J45" s="170"/>
      <c r="K45" s="170">
        <f>'実質公債費比率（分子）の構造'!N$49</f>
        <v>40</v>
      </c>
      <c r="L45" s="170"/>
      <c r="M45" s="170"/>
      <c r="N45" s="170">
        <f>'実質公債費比率（分子）の構造'!O$49</f>
        <v>12</v>
      </c>
      <c r="O45" s="170"/>
      <c r="P45" s="170"/>
    </row>
    <row r="46" spans="1:16" x14ac:dyDescent="0.15">
      <c r="A46" s="170" t="s">
        <v>64</v>
      </c>
      <c r="B46" s="170">
        <f>'実質公債費比率（分子）の構造'!K$48</f>
        <v>968</v>
      </c>
      <c r="C46" s="170"/>
      <c r="D46" s="170"/>
      <c r="E46" s="170">
        <f>'実質公債費比率（分子）の構造'!L$48</f>
        <v>958</v>
      </c>
      <c r="F46" s="170"/>
      <c r="G46" s="170"/>
      <c r="H46" s="170">
        <f>'実質公債費比率（分子）の構造'!M$48</f>
        <v>947</v>
      </c>
      <c r="I46" s="170"/>
      <c r="J46" s="170"/>
      <c r="K46" s="170">
        <f>'実質公債費比率（分子）の構造'!N$48</f>
        <v>942</v>
      </c>
      <c r="L46" s="170"/>
      <c r="M46" s="170"/>
      <c r="N46" s="170">
        <f>'実質公債費比率（分子）の構造'!O$48</f>
        <v>929</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1794</v>
      </c>
      <c r="C49" s="170"/>
      <c r="D49" s="170"/>
      <c r="E49" s="170">
        <f>'実質公債費比率（分子）の構造'!L$45</f>
        <v>1835</v>
      </c>
      <c r="F49" s="170"/>
      <c r="G49" s="170"/>
      <c r="H49" s="170">
        <f>'実質公債費比率（分子）の構造'!M$45</f>
        <v>1922</v>
      </c>
      <c r="I49" s="170"/>
      <c r="J49" s="170"/>
      <c r="K49" s="170">
        <f>'実質公債費比率（分子）の構造'!N$45</f>
        <v>1996</v>
      </c>
      <c r="L49" s="170"/>
      <c r="M49" s="170"/>
      <c r="N49" s="170">
        <f>'実質公債費比率（分子）の構造'!O$45</f>
        <v>2016</v>
      </c>
      <c r="O49" s="170"/>
      <c r="P49" s="170"/>
    </row>
    <row r="50" spans="1:16" x14ac:dyDescent="0.15">
      <c r="A50" s="170" t="s">
        <v>67</v>
      </c>
      <c r="B50" s="170" t="e">
        <f>NA()</f>
        <v>#N/A</v>
      </c>
      <c r="C50" s="170">
        <f>IF(ISNUMBER('実質公債費比率（分子）の構造'!K$53),'実質公債費比率（分子）の構造'!K$53,NA())</f>
        <v>796</v>
      </c>
      <c r="D50" s="170" t="e">
        <f>NA()</f>
        <v>#N/A</v>
      </c>
      <c r="E50" s="170" t="e">
        <f>NA()</f>
        <v>#N/A</v>
      </c>
      <c r="F50" s="170">
        <f>IF(ISNUMBER('実質公債費比率（分子）の構造'!L$53),'実質公債費比率（分子）の構造'!L$53,NA())</f>
        <v>858</v>
      </c>
      <c r="G50" s="170" t="e">
        <f>NA()</f>
        <v>#N/A</v>
      </c>
      <c r="H50" s="170" t="e">
        <f>NA()</f>
        <v>#N/A</v>
      </c>
      <c r="I50" s="170">
        <f>IF(ISNUMBER('実質公債費比率（分子）の構造'!M$53),'実質公債費比率（分子）の構造'!M$53,NA())</f>
        <v>990</v>
      </c>
      <c r="J50" s="170" t="e">
        <f>NA()</f>
        <v>#N/A</v>
      </c>
      <c r="K50" s="170" t="e">
        <f>NA()</f>
        <v>#N/A</v>
      </c>
      <c r="L50" s="170">
        <f>IF(ISNUMBER('実質公債費比率（分子）の構造'!N$53),'実質公債費比率（分子）の構造'!N$53,NA())</f>
        <v>1072</v>
      </c>
      <c r="M50" s="170" t="e">
        <f>NA()</f>
        <v>#N/A</v>
      </c>
      <c r="N50" s="170" t="e">
        <f>NA()</f>
        <v>#N/A</v>
      </c>
      <c r="O50" s="170">
        <f>IF(ISNUMBER('実質公債費比率（分子）の構造'!O$53),'実質公債費比率（分子）の構造'!O$53,NA())</f>
        <v>1145</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22120</v>
      </c>
      <c r="E56" s="169"/>
      <c r="F56" s="169"/>
      <c r="G56" s="169">
        <f>'将来負担比率（分子）の構造'!J$52</f>
        <v>21706</v>
      </c>
      <c r="H56" s="169"/>
      <c r="I56" s="169"/>
      <c r="J56" s="169">
        <f>'将来負担比率（分子）の構造'!K$52</f>
        <v>21074</v>
      </c>
      <c r="K56" s="169"/>
      <c r="L56" s="169"/>
      <c r="M56" s="169">
        <f>'将来負担比率（分子）の構造'!L$52</f>
        <v>20145</v>
      </c>
      <c r="N56" s="169"/>
      <c r="O56" s="169"/>
      <c r="P56" s="169">
        <f>'将来負担比率（分子）の構造'!M$52</f>
        <v>19197</v>
      </c>
    </row>
    <row r="57" spans="1:16" x14ac:dyDescent="0.15">
      <c r="A57" s="169" t="s">
        <v>42</v>
      </c>
      <c r="B57" s="169"/>
      <c r="C57" s="169"/>
      <c r="D57" s="169">
        <f>'将来負担比率（分子）の構造'!I$51</f>
        <v>1634</v>
      </c>
      <c r="E57" s="169"/>
      <c r="F57" s="169"/>
      <c r="G57" s="169">
        <f>'将来負担比率（分子）の構造'!J$51</f>
        <v>1554</v>
      </c>
      <c r="H57" s="169"/>
      <c r="I57" s="169"/>
      <c r="J57" s="169">
        <f>'将来負担比率（分子）の構造'!K$51</f>
        <v>1632</v>
      </c>
      <c r="K57" s="169"/>
      <c r="L57" s="169"/>
      <c r="M57" s="169">
        <f>'将来負担比率（分子）の構造'!L$51</f>
        <v>1524</v>
      </c>
      <c r="N57" s="169"/>
      <c r="O57" s="169"/>
      <c r="P57" s="169">
        <f>'将来負担比率（分子）の構造'!M$51</f>
        <v>1354</v>
      </c>
    </row>
    <row r="58" spans="1:16" x14ac:dyDescent="0.15">
      <c r="A58" s="169" t="s">
        <v>41</v>
      </c>
      <c r="B58" s="169"/>
      <c r="C58" s="169"/>
      <c r="D58" s="169">
        <f>'将来負担比率（分子）の構造'!I$50</f>
        <v>4319</v>
      </c>
      <c r="E58" s="169"/>
      <c r="F58" s="169"/>
      <c r="G58" s="169">
        <f>'将来負担比率（分子）の構造'!J$50</f>
        <v>6335</v>
      </c>
      <c r="H58" s="169"/>
      <c r="I58" s="169"/>
      <c r="J58" s="169">
        <f>'将来負担比率（分子）の構造'!K$50</f>
        <v>9430</v>
      </c>
      <c r="K58" s="169"/>
      <c r="L58" s="169"/>
      <c r="M58" s="169">
        <f>'将来負担比率（分子）の構造'!L$50</f>
        <v>11440</v>
      </c>
      <c r="N58" s="169"/>
      <c r="O58" s="169"/>
      <c r="P58" s="169">
        <f>'将来負担比率（分子）の構造'!M$50</f>
        <v>12557</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1423</v>
      </c>
      <c r="C62" s="169"/>
      <c r="D62" s="169"/>
      <c r="E62" s="169">
        <f>'将来負担比率（分子）の構造'!J$45</f>
        <v>1495</v>
      </c>
      <c r="F62" s="169"/>
      <c r="G62" s="169"/>
      <c r="H62" s="169">
        <f>'将来負担比率（分子）の構造'!K$45</f>
        <v>1580</v>
      </c>
      <c r="I62" s="169"/>
      <c r="J62" s="169"/>
      <c r="K62" s="169">
        <f>'将来負担比率（分子）の構造'!L$45</f>
        <v>1623</v>
      </c>
      <c r="L62" s="169"/>
      <c r="M62" s="169"/>
      <c r="N62" s="169">
        <f>'将来負担比率（分子）の構造'!M$45</f>
        <v>1578</v>
      </c>
      <c r="O62" s="169"/>
      <c r="P62" s="169"/>
    </row>
    <row r="63" spans="1:16" x14ac:dyDescent="0.15">
      <c r="A63" s="169" t="s">
        <v>34</v>
      </c>
      <c r="B63" s="169">
        <f>'将来負担比率（分子）の構造'!I$44</f>
        <v>92</v>
      </c>
      <c r="C63" s="169"/>
      <c r="D63" s="169"/>
      <c r="E63" s="169">
        <f>'将来負担比率（分子）の構造'!J$44</f>
        <v>66</v>
      </c>
      <c r="F63" s="169"/>
      <c r="G63" s="169"/>
      <c r="H63" s="169">
        <f>'将来負担比率（分子）の構造'!K$44</f>
        <v>46</v>
      </c>
      <c r="I63" s="169"/>
      <c r="J63" s="169"/>
      <c r="K63" s="169">
        <f>'将来負担比率（分子）の構造'!L$44</f>
        <v>33</v>
      </c>
      <c r="L63" s="169"/>
      <c r="M63" s="169"/>
      <c r="N63" s="169">
        <f>'将来負担比率（分子）の構造'!M$44</f>
        <v>42</v>
      </c>
      <c r="O63" s="169"/>
      <c r="P63" s="169"/>
    </row>
    <row r="64" spans="1:16" x14ac:dyDescent="0.15">
      <c r="A64" s="169" t="s">
        <v>33</v>
      </c>
      <c r="B64" s="169">
        <f>'将来負担比率（分子）の構造'!I$43</f>
        <v>13020</v>
      </c>
      <c r="C64" s="169"/>
      <c r="D64" s="169"/>
      <c r="E64" s="169">
        <f>'将来負担比率（分子）の構造'!J$43</f>
        <v>12122</v>
      </c>
      <c r="F64" s="169"/>
      <c r="G64" s="169"/>
      <c r="H64" s="169">
        <f>'将来負担比率（分子）の構造'!K$43</f>
        <v>11304</v>
      </c>
      <c r="I64" s="169"/>
      <c r="J64" s="169"/>
      <c r="K64" s="169">
        <f>'将来負担比率（分子）の構造'!L$43</f>
        <v>10592</v>
      </c>
      <c r="L64" s="169"/>
      <c r="M64" s="169"/>
      <c r="N64" s="169">
        <f>'将来負担比率（分子）の構造'!M$43</f>
        <v>10480</v>
      </c>
      <c r="O64" s="169"/>
      <c r="P64" s="169"/>
    </row>
    <row r="65" spans="1:16" x14ac:dyDescent="0.15">
      <c r="A65" s="169" t="s">
        <v>32</v>
      </c>
      <c r="B65" s="169">
        <f>'将来負担比率（分子）の構造'!I$42</f>
        <v>488</v>
      </c>
      <c r="C65" s="169"/>
      <c r="D65" s="169"/>
      <c r="E65" s="169">
        <f>'将来負担比率（分子）の構造'!J$42</f>
        <v>488</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19865</v>
      </c>
      <c r="C66" s="169"/>
      <c r="D66" s="169"/>
      <c r="E66" s="169">
        <f>'将来負担比率（分子）の構造'!J$41</f>
        <v>20188</v>
      </c>
      <c r="F66" s="169"/>
      <c r="G66" s="169"/>
      <c r="H66" s="169">
        <f>'将来負担比率（分子）の構造'!K$41</f>
        <v>19693</v>
      </c>
      <c r="I66" s="169"/>
      <c r="J66" s="169"/>
      <c r="K66" s="169">
        <f>'将来負担比率（分子）の構造'!L$41</f>
        <v>18574</v>
      </c>
      <c r="L66" s="169"/>
      <c r="M66" s="169"/>
      <c r="N66" s="169">
        <f>'将来負担比率（分子）の構造'!M$41</f>
        <v>17627</v>
      </c>
      <c r="O66" s="169"/>
      <c r="P66" s="169"/>
    </row>
    <row r="67" spans="1:16" x14ac:dyDescent="0.15">
      <c r="A67" s="169" t="s">
        <v>71</v>
      </c>
      <c r="B67" s="169" t="e">
        <f>NA()</f>
        <v>#N/A</v>
      </c>
      <c r="C67" s="169">
        <f>IF(ISNUMBER('将来負担比率（分子）の構造'!I$53), IF('将来負担比率（分子）の構造'!I$53 &lt; 0, 0, '将来負担比率（分子）の構造'!I$53), NA())</f>
        <v>6815</v>
      </c>
      <c r="D67" s="169" t="e">
        <f>NA()</f>
        <v>#N/A</v>
      </c>
      <c r="E67" s="169" t="e">
        <f>NA()</f>
        <v>#N/A</v>
      </c>
      <c r="F67" s="169">
        <f>IF(ISNUMBER('将来負担比率（分子）の構造'!J$53), IF('将来負担比率（分子）の構造'!J$53 &lt; 0, 0, '将来負担比率（分子）の構造'!J$53), NA())</f>
        <v>4764</v>
      </c>
      <c r="G67" s="169" t="e">
        <f>NA()</f>
        <v>#N/A</v>
      </c>
      <c r="H67" s="169" t="e">
        <f>NA()</f>
        <v>#N/A</v>
      </c>
      <c r="I67" s="169">
        <f>IF(ISNUMBER('将来負担比率（分子）の構造'!K$53), IF('将来負担比率（分子）の構造'!K$53 &lt; 0, 0, '将来負担比率（分子）の構造'!K$53), NA())</f>
        <v>487</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3256</v>
      </c>
      <c r="C72" s="173">
        <f>基金残高に係る経年分析!G55</f>
        <v>3895</v>
      </c>
      <c r="D72" s="173">
        <f>基金残高に係る経年分析!H55</f>
        <v>4200</v>
      </c>
    </row>
    <row r="73" spans="1:16" x14ac:dyDescent="0.15">
      <c r="A73" s="172" t="s">
        <v>74</v>
      </c>
      <c r="B73" s="173">
        <f>基金残高に係る経年分析!F56</f>
        <v>458</v>
      </c>
      <c r="C73" s="173">
        <f>基金残高に係る経年分析!G56</f>
        <v>458</v>
      </c>
      <c r="D73" s="173">
        <f>基金残高に係る経年分析!H56</f>
        <v>515</v>
      </c>
    </row>
    <row r="74" spans="1:16" x14ac:dyDescent="0.15">
      <c r="A74" s="172" t="s">
        <v>75</v>
      </c>
      <c r="B74" s="173">
        <f>基金残高に係る経年分析!F57</f>
        <v>4688</v>
      </c>
      <c r="C74" s="173">
        <f>基金残高に係る経年分析!G57</f>
        <v>5836</v>
      </c>
      <c r="D74" s="173">
        <f>基金残高に係る経年分析!H57</f>
        <v>6519</v>
      </c>
    </row>
  </sheetData>
  <sheetProtection algorithmName="SHA-512" hashValue="IYLrH6eg2xw8W6n/UacsGKchQpbm9UJ63AGtAeJVyYwljUAatcozWjgcBAnom+Zc4/ikTomw+wHLbqdSBn+jUA==" saltValue="zoH7FYLhPnqONmwdGc7a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215</v>
      </c>
      <c r="C5" s="664"/>
      <c r="D5" s="664"/>
      <c r="E5" s="664"/>
      <c r="F5" s="664"/>
      <c r="G5" s="664"/>
      <c r="H5" s="664"/>
      <c r="I5" s="664"/>
      <c r="J5" s="664"/>
      <c r="K5" s="664"/>
      <c r="L5" s="664"/>
      <c r="M5" s="664"/>
      <c r="N5" s="664"/>
      <c r="O5" s="664"/>
      <c r="P5" s="664"/>
      <c r="Q5" s="665"/>
      <c r="R5" s="660">
        <v>7076901</v>
      </c>
      <c r="S5" s="661"/>
      <c r="T5" s="661"/>
      <c r="U5" s="661"/>
      <c r="V5" s="661"/>
      <c r="W5" s="661"/>
      <c r="X5" s="661"/>
      <c r="Y5" s="689"/>
      <c r="Z5" s="702">
        <v>26</v>
      </c>
      <c r="AA5" s="702"/>
      <c r="AB5" s="702"/>
      <c r="AC5" s="702"/>
      <c r="AD5" s="703">
        <v>6801235</v>
      </c>
      <c r="AE5" s="703"/>
      <c r="AF5" s="703"/>
      <c r="AG5" s="703"/>
      <c r="AH5" s="703"/>
      <c r="AI5" s="703"/>
      <c r="AJ5" s="703"/>
      <c r="AK5" s="703"/>
      <c r="AL5" s="690">
        <v>55.6</v>
      </c>
      <c r="AM5" s="672"/>
      <c r="AN5" s="672"/>
      <c r="AO5" s="691"/>
      <c r="AP5" s="663" t="s">
        <v>216</v>
      </c>
      <c r="AQ5" s="664"/>
      <c r="AR5" s="664"/>
      <c r="AS5" s="664"/>
      <c r="AT5" s="664"/>
      <c r="AU5" s="664"/>
      <c r="AV5" s="664"/>
      <c r="AW5" s="664"/>
      <c r="AX5" s="664"/>
      <c r="AY5" s="664"/>
      <c r="AZ5" s="664"/>
      <c r="BA5" s="664"/>
      <c r="BB5" s="664"/>
      <c r="BC5" s="664"/>
      <c r="BD5" s="664"/>
      <c r="BE5" s="664"/>
      <c r="BF5" s="665"/>
      <c r="BG5" s="608">
        <v>6801235</v>
      </c>
      <c r="BH5" s="609"/>
      <c r="BI5" s="609"/>
      <c r="BJ5" s="609"/>
      <c r="BK5" s="609"/>
      <c r="BL5" s="609"/>
      <c r="BM5" s="609"/>
      <c r="BN5" s="610"/>
      <c r="BO5" s="646">
        <v>96.1</v>
      </c>
      <c r="BP5" s="646"/>
      <c r="BQ5" s="646"/>
      <c r="BR5" s="646"/>
      <c r="BS5" s="647">
        <v>109686</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15">
      <c r="B6" s="605" t="s">
        <v>220</v>
      </c>
      <c r="C6" s="606"/>
      <c r="D6" s="606"/>
      <c r="E6" s="606"/>
      <c r="F6" s="606"/>
      <c r="G6" s="606"/>
      <c r="H6" s="606"/>
      <c r="I6" s="606"/>
      <c r="J6" s="606"/>
      <c r="K6" s="606"/>
      <c r="L6" s="606"/>
      <c r="M6" s="606"/>
      <c r="N6" s="606"/>
      <c r="O6" s="606"/>
      <c r="P6" s="606"/>
      <c r="Q6" s="607"/>
      <c r="R6" s="608">
        <v>166472</v>
      </c>
      <c r="S6" s="609"/>
      <c r="T6" s="609"/>
      <c r="U6" s="609"/>
      <c r="V6" s="609"/>
      <c r="W6" s="609"/>
      <c r="X6" s="609"/>
      <c r="Y6" s="610"/>
      <c r="Z6" s="646">
        <v>0.6</v>
      </c>
      <c r="AA6" s="646"/>
      <c r="AB6" s="646"/>
      <c r="AC6" s="646"/>
      <c r="AD6" s="647">
        <v>166472</v>
      </c>
      <c r="AE6" s="647"/>
      <c r="AF6" s="647"/>
      <c r="AG6" s="647"/>
      <c r="AH6" s="647"/>
      <c r="AI6" s="647"/>
      <c r="AJ6" s="647"/>
      <c r="AK6" s="647"/>
      <c r="AL6" s="611">
        <v>1.4</v>
      </c>
      <c r="AM6" s="612"/>
      <c r="AN6" s="612"/>
      <c r="AO6" s="648"/>
      <c r="AP6" s="605" t="s">
        <v>221</v>
      </c>
      <c r="AQ6" s="606"/>
      <c r="AR6" s="606"/>
      <c r="AS6" s="606"/>
      <c r="AT6" s="606"/>
      <c r="AU6" s="606"/>
      <c r="AV6" s="606"/>
      <c r="AW6" s="606"/>
      <c r="AX6" s="606"/>
      <c r="AY6" s="606"/>
      <c r="AZ6" s="606"/>
      <c r="BA6" s="606"/>
      <c r="BB6" s="606"/>
      <c r="BC6" s="606"/>
      <c r="BD6" s="606"/>
      <c r="BE6" s="606"/>
      <c r="BF6" s="607"/>
      <c r="BG6" s="608">
        <v>6801235</v>
      </c>
      <c r="BH6" s="609"/>
      <c r="BI6" s="609"/>
      <c r="BJ6" s="609"/>
      <c r="BK6" s="609"/>
      <c r="BL6" s="609"/>
      <c r="BM6" s="609"/>
      <c r="BN6" s="610"/>
      <c r="BO6" s="646">
        <v>96.1</v>
      </c>
      <c r="BP6" s="646"/>
      <c r="BQ6" s="646"/>
      <c r="BR6" s="646"/>
      <c r="BS6" s="647">
        <v>109686</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164785</v>
      </c>
      <c r="CS6" s="609"/>
      <c r="CT6" s="609"/>
      <c r="CU6" s="609"/>
      <c r="CV6" s="609"/>
      <c r="CW6" s="609"/>
      <c r="CX6" s="609"/>
      <c r="CY6" s="610"/>
      <c r="CZ6" s="690">
        <v>0.6</v>
      </c>
      <c r="DA6" s="672"/>
      <c r="DB6" s="672"/>
      <c r="DC6" s="692"/>
      <c r="DD6" s="614">
        <v>4048</v>
      </c>
      <c r="DE6" s="609"/>
      <c r="DF6" s="609"/>
      <c r="DG6" s="609"/>
      <c r="DH6" s="609"/>
      <c r="DI6" s="609"/>
      <c r="DJ6" s="609"/>
      <c r="DK6" s="609"/>
      <c r="DL6" s="609"/>
      <c r="DM6" s="609"/>
      <c r="DN6" s="609"/>
      <c r="DO6" s="609"/>
      <c r="DP6" s="610"/>
      <c r="DQ6" s="614">
        <v>161185</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3007</v>
      </c>
      <c r="S7" s="609"/>
      <c r="T7" s="609"/>
      <c r="U7" s="609"/>
      <c r="V7" s="609"/>
      <c r="W7" s="609"/>
      <c r="X7" s="609"/>
      <c r="Y7" s="610"/>
      <c r="Z7" s="646">
        <v>0</v>
      </c>
      <c r="AA7" s="646"/>
      <c r="AB7" s="646"/>
      <c r="AC7" s="646"/>
      <c r="AD7" s="647">
        <v>3007</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2693898</v>
      </c>
      <c r="BH7" s="609"/>
      <c r="BI7" s="609"/>
      <c r="BJ7" s="609"/>
      <c r="BK7" s="609"/>
      <c r="BL7" s="609"/>
      <c r="BM7" s="609"/>
      <c r="BN7" s="610"/>
      <c r="BO7" s="646">
        <v>38.1</v>
      </c>
      <c r="BP7" s="646"/>
      <c r="BQ7" s="646"/>
      <c r="BR7" s="646"/>
      <c r="BS7" s="647">
        <v>109686</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7366767</v>
      </c>
      <c r="CS7" s="609"/>
      <c r="CT7" s="609"/>
      <c r="CU7" s="609"/>
      <c r="CV7" s="609"/>
      <c r="CW7" s="609"/>
      <c r="CX7" s="609"/>
      <c r="CY7" s="610"/>
      <c r="CZ7" s="646">
        <v>27.3</v>
      </c>
      <c r="DA7" s="646"/>
      <c r="DB7" s="646"/>
      <c r="DC7" s="646"/>
      <c r="DD7" s="614">
        <v>346488</v>
      </c>
      <c r="DE7" s="609"/>
      <c r="DF7" s="609"/>
      <c r="DG7" s="609"/>
      <c r="DH7" s="609"/>
      <c r="DI7" s="609"/>
      <c r="DJ7" s="609"/>
      <c r="DK7" s="609"/>
      <c r="DL7" s="609"/>
      <c r="DM7" s="609"/>
      <c r="DN7" s="609"/>
      <c r="DO7" s="609"/>
      <c r="DP7" s="610"/>
      <c r="DQ7" s="614">
        <v>5659450</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55027</v>
      </c>
      <c r="S8" s="609"/>
      <c r="T8" s="609"/>
      <c r="U8" s="609"/>
      <c r="V8" s="609"/>
      <c r="W8" s="609"/>
      <c r="X8" s="609"/>
      <c r="Y8" s="610"/>
      <c r="Z8" s="646">
        <v>0.2</v>
      </c>
      <c r="AA8" s="646"/>
      <c r="AB8" s="646"/>
      <c r="AC8" s="646"/>
      <c r="AD8" s="647">
        <v>55027</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77830</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7641343</v>
      </c>
      <c r="CS8" s="609"/>
      <c r="CT8" s="609"/>
      <c r="CU8" s="609"/>
      <c r="CV8" s="609"/>
      <c r="CW8" s="609"/>
      <c r="CX8" s="609"/>
      <c r="CY8" s="610"/>
      <c r="CZ8" s="646">
        <v>28.3</v>
      </c>
      <c r="DA8" s="646"/>
      <c r="DB8" s="646"/>
      <c r="DC8" s="646"/>
      <c r="DD8" s="614">
        <v>182778</v>
      </c>
      <c r="DE8" s="609"/>
      <c r="DF8" s="609"/>
      <c r="DG8" s="609"/>
      <c r="DH8" s="609"/>
      <c r="DI8" s="609"/>
      <c r="DJ8" s="609"/>
      <c r="DK8" s="609"/>
      <c r="DL8" s="609"/>
      <c r="DM8" s="609"/>
      <c r="DN8" s="609"/>
      <c r="DO8" s="609"/>
      <c r="DP8" s="610"/>
      <c r="DQ8" s="614">
        <v>4558745</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58553</v>
      </c>
      <c r="S9" s="609"/>
      <c r="T9" s="609"/>
      <c r="U9" s="609"/>
      <c r="V9" s="609"/>
      <c r="W9" s="609"/>
      <c r="X9" s="609"/>
      <c r="Y9" s="610"/>
      <c r="Z9" s="646">
        <v>0.2</v>
      </c>
      <c r="AA9" s="646"/>
      <c r="AB9" s="646"/>
      <c r="AC9" s="646"/>
      <c r="AD9" s="647">
        <v>58553</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2073945</v>
      </c>
      <c r="BH9" s="609"/>
      <c r="BI9" s="609"/>
      <c r="BJ9" s="609"/>
      <c r="BK9" s="609"/>
      <c r="BL9" s="609"/>
      <c r="BM9" s="609"/>
      <c r="BN9" s="610"/>
      <c r="BO9" s="646">
        <v>29.3</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2575948</v>
      </c>
      <c r="CS9" s="609"/>
      <c r="CT9" s="609"/>
      <c r="CU9" s="609"/>
      <c r="CV9" s="609"/>
      <c r="CW9" s="609"/>
      <c r="CX9" s="609"/>
      <c r="CY9" s="610"/>
      <c r="CZ9" s="646">
        <v>9.5</v>
      </c>
      <c r="DA9" s="646"/>
      <c r="DB9" s="646"/>
      <c r="DC9" s="646"/>
      <c r="DD9" s="614">
        <v>29850</v>
      </c>
      <c r="DE9" s="609"/>
      <c r="DF9" s="609"/>
      <c r="DG9" s="609"/>
      <c r="DH9" s="609"/>
      <c r="DI9" s="609"/>
      <c r="DJ9" s="609"/>
      <c r="DK9" s="609"/>
      <c r="DL9" s="609"/>
      <c r="DM9" s="609"/>
      <c r="DN9" s="609"/>
      <c r="DO9" s="609"/>
      <c r="DP9" s="610"/>
      <c r="DQ9" s="614">
        <v>2074235</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158261</v>
      </c>
      <c r="BH10" s="609"/>
      <c r="BI10" s="609"/>
      <c r="BJ10" s="609"/>
      <c r="BK10" s="609"/>
      <c r="BL10" s="609"/>
      <c r="BM10" s="609"/>
      <c r="BN10" s="610"/>
      <c r="BO10" s="646">
        <v>2.2000000000000002</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50370</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17970</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1060658</v>
      </c>
      <c r="S11" s="609"/>
      <c r="T11" s="609"/>
      <c r="U11" s="609"/>
      <c r="V11" s="609"/>
      <c r="W11" s="609"/>
      <c r="X11" s="609"/>
      <c r="Y11" s="610"/>
      <c r="Z11" s="611">
        <v>3.9</v>
      </c>
      <c r="AA11" s="612"/>
      <c r="AB11" s="612"/>
      <c r="AC11" s="613"/>
      <c r="AD11" s="614">
        <v>1060658</v>
      </c>
      <c r="AE11" s="609"/>
      <c r="AF11" s="609"/>
      <c r="AG11" s="609"/>
      <c r="AH11" s="609"/>
      <c r="AI11" s="609"/>
      <c r="AJ11" s="609"/>
      <c r="AK11" s="610"/>
      <c r="AL11" s="611">
        <v>8.6999999999999993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383862</v>
      </c>
      <c r="BH11" s="609"/>
      <c r="BI11" s="609"/>
      <c r="BJ11" s="609"/>
      <c r="BK11" s="609"/>
      <c r="BL11" s="609"/>
      <c r="BM11" s="609"/>
      <c r="BN11" s="610"/>
      <c r="BO11" s="646">
        <v>5.4</v>
      </c>
      <c r="BP11" s="646"/>
      <c r="BQ11" s="646"/>
      <c r="BR11" s="646"/>
      <c r="BS11" s="647">
        <v>109686</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1424913</v>
      </c>
      <c r="CS11" s="609"/>
      <c r="CT11" s="609"/>
      <c r="CU11" s="609"/>
      <c r="CV11" s="609"/>
      <c r="CW11" s="609"/>
      <c r="CX11" s="609"/>
      <c r="CY11" s="610"/>
      <c r="CZ11" s="646">
        <v>5.3</v>
      </c>
      <c r="DA11" s="646"/>
      <c r="DB11" s="646"/>
      <c r="DC11" s="646"/>
      <c r="DD11" s="614">
        <v>424621</v>
      </c>
      <c r="DE11" s="609"/>
      <c r="DF11" s="609"/>
      <c r="DG11" s="609"/>
      <c r="DH11" s="609"/>
      <c r="DI11" s="609"/>
      <c r="DJ11" s="609"/>
      <c r="DK11" s="609"/>
      <c r="DL11" s="609"/>
      <c r="DM11" s="609"/>
      <c r="DN11" s="609"/>
      <c r="DO11" s="609"/>
      <c r="DP11" s="610"/>
      <c r="DQ11" s="614">
        <v>724094</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70936</v>
      </c>
      <c r="S12" s="609"/>
      <c r="T12" s="609"/>
      <c r="U12" s="609"/>
      <c r="V12" s="609"/>
      <c r="W12" s="609"/>
      <c r="X12" s="609"/>
      <c r="Y12" s="610"/>
      <c r="Z12" s="646">
        <v>0.3</v>
      </c>
      <c r="AA12" s="646"/>
      <c r="AB12" s="646"/>
      <c r="AC12" s="646"/>
      <c r="AD12" s="647">
        <v>70936</v>
      </c>
      <c r="AE12" s="647"/>
      <c r="AF12" s="647"/>
      <c r="AG12" s="647"/>
      <c r="AH12" s="647"/>
      <c r="AI12" s="647"/>
      <c r="AJ12" s="647"/>
      <c r="AK12" s="647"/>
      <c r="AL12" s="611">
        <v>0.6</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3645296</v>
      </c>
      <c r="BH12" s="609"/>
      <c r="BI12" s="609"/>
      <c r="BJ12" s="609"/>
      <c r="BK12" s="609"/>
      <c r="BL12" s="609"/>
      <c r="BM12" s="609"/>
      <c r="BN12" s="610"/>
      <c r="BO12" s="646">
        <v>51.5</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893455</v>
      </c>
      <c r="CS12" s="609"/>
      <c r="CT12" s="609"/>
      <c r="CU12" s="609"/>
      <c r="CV12" s="609"/>
      <c r="CW12" s="609"/>
      <c r="CX12" s="609"/>
      <c r="CY12" s="610"/>
      <c r="CZ12" s="646">
        <v>3.3</v>
      </c>
      <c r="DA12" s="646"/>
      <c r="DB12" s="646"/>
      <c r="DC12" s="646"/>
      <c r="DD12" s="614" t="s">
        <v>122</v>
      </c>
      <c r="DE12" s="609"/>
      <c r="DF12" s="609"/>
      <c r="DG12" s="609"/>
      <c r="DH12" s="609"/>
      <c r="DI12" s="609"/>
      <c r="DJ12" s="609"/>
      <c r="DK12" s="609"/>
      <c r="DL12" s="609"/>
      <c r="DM12" s="609"/>
      <c r="DN12" s="609"/>
      <c r="DO12" s="609"/>
      <c r="DP12" s="610"/>
      <c r="DQ12" s="614">
        <v>710272</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3635456</v>
      </c>
      <c r="BH13" s="609"/>
      <c r="BI13" s="609"/>
      <c r="BJ13" s="609"/>
      <c r="BK13" s="609"/>
      <c r="BL13" s="609"/>
      <c r="BM13" s="609"/>
      <c r="BN13" s="610"/>
      <c r="BO13" s="646">
        <v>51.4</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1861347</v>
      </c>
      <c r="CS13" s="609"/>
      <c r="CT13" s="609"/>
      <c r="CU13" s="609"/>
      <c r="CV13" s="609"/>
      <c r="CW13" s="609"/>
      <c r="CX13" s="609"/>
      <c r="CY13" s="610"/>
      <c r="CZ13" s="646">
        <v>6.9</v>
      </c>
      <c r="DA13" s="646"/>
      <c r="DB13" s="646"/>
      <c r="DC13" s="646"/>
      <c r="DD13" s="614">
        <v>624418</v>
      </c>
      <c r="DE13" s="609"/>
      <c r="DF13" s="609"/>
      <c r="DG13" s="609"/>
      <c r="DH13" s="609"/>
      <c r="DI13" s="609"/>
      <c r="DJ13" s="609"/>
      <c r="DK13" s="609"/>
      <c r="DL13" s="609"/>
      <c r="DM13" s="609"/>
      <c r="DN13" s="609"/>
      <c r="DO13" s="609"/>
      <c r="DP13" s="610"/>
      <c r="DQ13" s="614">
        <v>1249378</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1697</v>
      </c>
      <c r="S14" s="609"/>
      <c r="T14" s="609"/>
      <c r="U14" s="609"/>
      <c r="V14" s="609"/>
      <c r="W14" s="609"/>
      <c r="X14" s="609"/>
      <c r="Y14" s="610"/>
      <c r="Z14" s="646">
        <v>0</v>
      </c>
      <c r="AA14" s="646"/>
      <c r="AB14" s="646"/>
      <c r="AC14" s="646"/>
      <c r="AD14" s="647">
        <v>1697</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178026</v>
      </c>
      <c r="BH14" s="609"/>
      <c r="BI14" s="609"/>
      <c r="BJ14" s="609"/>
      <c r="BK14" s="609"/>
      <c r="BL14" s="609"/>
      <c r="BM14" s="609"/>
      <c r="BN14" s="610"/>
      <c r="BO14" s="646">
        <v>2.5</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782342</v>
      </c>
      <c r="CS14" s="609"/>
      <c r="CT14" s="609"/>
      <c r="CU14" s="609"/>
      <c r="CV14" s="609"/>
      <c r="CW14" s="609"/>
      <c r="CX14" s="609"/>
      <c r="CY14" s="610"/>
      <c r="CZ14" s="646">
        <v>2.9</v>
      </c>
      <c r="DA14" s="646"/>
      <c r="DB14" s="646"/>
      <c r="DC14" s="646"/>
      <c r="DD14" s="614">
        <v>27786</v>
      </c>
      <c r="DE14" s="609"/>
      <c r="DF14" s="609"/>
      <c r="DG14" s="609"/>
      <c r="DH14" s="609"/>
      <c r="DI14" s="609"/>
      <c r="DJ14" s="609"/>
      <c r="DK14" s="609"/>
      <c r="DL14" s="609"/>
      <c r="DM14" s="609"/>
      <c r="DN14" s="609"/>
      <c r="DO14" s="609"/>
      <c r="DP14" s="610"/>
      <c r="DQ14" s="614">
        <v>727600</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284015</v>
      </c>
      <c r="BH15" s="609"/>
      <c r="BI15" s="609"/>
      <c r="BJ15" s="609"/>
      <c r="BK15" s="609"/>
      <c r="BL15" s="609"/>
      <c r="BM15" s="609"/>
      <c r="BN15" s="610"/>
      <c r="BO15" s="646">
        <v>4</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2219939</v>
      </c>
      <c r="CS15" s="609"/>
      <c r="CT15" s="609"/>
      <c r="CU15" s="609"/>
      <c r="CV15" s="609"/>
      <c r="CW15" s="609"/>
      <c r="CX15" s="609"/>
      <c r="CY15" s="610"/>
      <c r="CZ15" s="646">
        <v>8.1999999999999993</v>
      </c>
      <c r="DA15" s="646"/>
      <c r="DB15" s="646"/>
      <c r="DC15" s="646"/>
      <c r="DD15" s="614">
        <v>96005</v>
      </c>
      <c r="DE15" s="609"/>
      <c r="DF15" s="609"/>
      <c r="DG15" s="609"/>
      <c r="DH15" s="609"/>
      <c r="DI15" s="609"/>
      <c r="DJ15" s="609"/>
      <c r="DK15" s="609"/>
      <c r="DL15" s="609"/>
      <c r="DM15" s="609"/>
      <c r="DN15" s="609"/>
      <c r="DO15" s="609"/>
      <c r="DP15" s="610"/>
      <c r="DQ15" s="614">
        <v>2105608</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30893</v>
      </c>
      <c r="S16" s="609"/>
      <c r="T16" s="609"/>
      <c r="U16" s="609"/>
      <c r="V16" s="609"/>
      <c r="W16" s="609"/>
      <c r="X16" s="609"/>
      <c r="Y16" s="610"/>
      <c r="Z16" s="646">
        <v>0.1</v>
      </c>
      <c r="AA16" s="646"/>
      <c r="AB16" s="646"/>
      <c r="AC16" s="646"/>
      <c r="AD16" s="647">
        <v>30893</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1007</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807</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127367</v>
      </c>
      <c r="S17" s="609"/>
      <c r="T17" s="609"/>
      <c r="U17" s="609"/>
      <c r="V17" s="609"/>
      <c r="W17" s="609"/>
      <c r="X17" s="609"/>
      <c r="Y17" s="610"/>
      <c r="Z17" s="646">
        <v>0.5</v>
      </c>
      <c r="AA17" s="646"/>
      <c r="AB17" s="646"/>
      <c r="AC17" s="646"/>
      <c r="AD17" s="647">
        <v>127367</v>
      </c>
      <c r="AE17" s="647"/>
      <c r="AF17" s="647"/>
      <c r="AG17" s="647"/>
      <c r="AH17" s="647"/>
      <c r="AI17" s="647"/>
      <c r="AJ17" s="647"/>
      <c r="AK17" s="647"/>
      <c r="AL17" s="611">
        <v>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2017545</v>
      </c>
      <c r="CS17" s="609"/>
      <c r="CT17" s="609"/>
      <c r="CU17" s="609"/>
      <c r="CV17" s="609"/>
      <c r="CW17" s="609"/>
      <c r="CX17" s="609"/>
      <c r="CY17" s="610"/>
      <c r="CZ17" s="646">
        <v>7.5</v>
      </c>
      <c r="DA17" s="646"/>
      <c r="DB17" s="646"/>
      <c r="DC17" s="646"/>
      <c r="DD17" s="614" t="s">
        <v>122</v>
      </c>
      <c r="DE17" s="609"/>
      <c r="DF17" s="609"/>
      <c r="DG17" s="609"/>
      <c r="DH17" s="609"/>
      <c r="DI17" s="609"/>
      <c r="DJ17" s="609"/>
      <c r="DK17" s="609"/>
      <c r="DL17" s="609"/>
      <c r="DM17" s="609"/>
      <c r="DN17" s="609"/>
      <c r="DO17" s="609"/>
      <c r="DP17" s="610"/>
      <c r="DQ17" s="614">
        <v>1983897</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90713</v>
      </c>
      <c r="S18" s="609"/>
      <c r="T18" s="609"/>
      <c r="U18" s="609"/>
      <c r="V18" s="609"/>
      <c r="W18" s="609"/>
      <c r="X18" s="609"/>
      <c r="Y18" s="610"/>
      <c r="Z18" s="646">
        <v>0.3</v>
      </c>
      <c r="AA18" s="646"/>
      <c r="AB18" s="646"/>
      <c r="AC18" s="646"/>
      <c r="AD18" s="647">
        <v>90713</v>
      </c>
      <c r="AE18" s="647"/>
      <c r="AF18" s="647"/>
      <c r="AG18" s="647"/>
      <c r="AH18" s="647"/>
      <c r="AI18" s="647"/>
      <c r="AJ18" s="647"/>
      <c r="AK18" s="647"/>
      <c r="AL18" s="611">
        <v>0.7</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34175</v>
      </c>
      <c r="S19" s="609"/>
      <c r="T19" s="609"/>
      <c r="U19" s="609"/>
      <c r="V19" s="609"/>
      <c r="W19" s="609"/>
      <c r="X19" s="609"/>
      <c r="Y19" s="610"/>
      <c r="Z19" s="646">
        <v>0.1</v>
      </c>
      <c r="AA19" s="646"/>
      <c r="AB19" s="646"/>
      <c r="AC19" s="646"/>
      <c r="AD19" s="647">
        <v>34175</v>
      </c>
      <c r="AE19" s="647"/>
      <c r="AF19" s="647"/>
      <c r="AG19" s="647"/>
      <c r="AH19" s="647"/>
      <c r="AI19" s="647"/>
      <c r="AJ19" s="647"/>
      <c r="AK19" s="647"/>
      <c r="AL19" s="611">
        <v>0.3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275666</v>
      </c>
      <c r="BH19" s="609"/>
      <c r="BI19" s="609"/>
      <c r="BJ19" s="609"/>
      <c r="BK19" s="609"/>
      <c r="BL19" s="609"/>
      <c r="BM19" s="609"/>
      <c r="BN19" s="610"/>
      <c r="BO19" s="646">
        <v>3.9</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56538</v>
      </c>
      <c r="S20" s="609"/>
      <c r="T20" s="609"/>
      <c r="U20" s="609"/>
      <c r="V20" s="609"/>
      <c r="W20" s="609"/>
      <c r="X20" s="609"/>
      <c r="Y20" s="610"/>
      <c r="Z20" s="646">
        <v>0.2</v>
      </c>
      <c r="AA20" s="646"/>
      <c r="AB20" s="646"/>
      <c r="AC20" s="646"/>
      <c r="AD20" s="647">
        <v>56538</v>
      </c>
      <c r="AE20" s="647"/>
      <c r="AF20" s="647"/>
      <c r="AG20" s="647"/>
      <c r="AH20" s="647"/>
      <c r="AI20" s="647"/>
      <c r="AJ20" s="647"/>
      <c r="AK20" s="647"/>
      <c r="AL20" s="611">
        <v>0.5</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275666</v>
      </c>
      <c r="BH20" s="609"/>
      <c r="BI20" s="609"/>
      <c r="BJ20" s="609"/>
      <c r="BK20" s="609"/>
      <c r="BL20" s="609"/>
      <c r="BM20" s="609"/>
      <c r="BN20" s="610"/>
      <c r="BO20" s="646">
        <v>3.9</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26999761</v>
      </c>
      <c r="CS20" s="609"/>
      <c r="CT20" s="609"/>
      <c r="CU20" s="609"/>
      <c r="CV20" s="609"/>
      <c r="CW20" s="609"/>
      <c r="CX20" s="609"/>
      <c r="CY20" s="610"/>
      <c r="CZ20" s="646">
        <v>100</v>
      </c>
      <c r="DA20" s="646"/>
      <c r="DB20" s="646"/>
      <c r="DC20" s="646"/>
      <c r="DD20" s="614">
        <v>1735994</v>
      </c>
      <c r="DE20" s="609"/>
      <c r="DF20" s="609"/>
      <c r="DG20" s="609"/>
      <c r="DH20" s="609"/>
      <c r="DI20" s="609"/>
      <c r="DJ20" s="609"/>
      <c r="DK20" s="609"/>
      <c r="DL20" s="609"/>
      <c r="DM20" s="609"/>
      <c r="DN20" s="609"/>
      <c r="DO20" s="609"/>
      <c r="DP20" s="610"/>
      <c r="DQ20" s="614">
        <v>19973241</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4212093</v>
      </c>
      <c r="S21" s="609"/>
      <c r="T21" s="609"/>
      <c r="U21" s="609"/>
      <c r="V21" s="609"/>
      <c r="W21" s="609"/>
      <c r="X21" s="609"/>
      <c r="Y21" s="610"/>
      <c r="Z21" s="646">
        <v>15.5</v>
      </c>
      <c r="AA21" s="646"/>
      <c r="AB21" s="646"/>
      <c r="AC21" s="646"/>
      <c r="AD21" s="647">
        <v>3675654</v>
      </c>
      <c r="AE21" s="647"/>
      <c r="AF21" s="647"/>
      <c r="AG21" s="647"/>
      <c r="AH21" s="647"/>
      <c r="AI21" s="647"/>
      <c r="AJ21" s="647"/>
      <c r="AK21" s="647"/>
      <c r="AL21" s="611">
        <v>30</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3675654</v>
      </c>
      <c r="S22" s="609"/>
      <c r="T22" s="609"/>
      <c r="U22" s="609"/>
      <c r="V22" s="609"/>
      <c r="W22" s="609"/>
      <c r="X22" s="609"/>
      <c r="Y22" s="610"/>
      <c r="Z22" s="646">
        <v>13.5</v>
      </c>
      <c r="AA22" s="646"/>
      <c r="AB22" s="646"/>
      <c r="AC22" s="646"/>
      <c r="AD22" s="647">
        <v>3675654</v>
      </c>
      <c r="AE22" s="647"/>
      <c r="AF22" s="647"/>
      <c r="AG22" s="647"/>
      <c r="AH22" s="647"/>
      <c r="AI22" s="647"/>
      <c r="AJ22" s="647"/>
      <c r="AK22" s="647"/>
      <c r="AL22" s="611">
        <v>30</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270</v>
      </c>
      <c r="C23" s="606"/>
      <c r="D23" s="606"/>
      <c r="E23" s="606"/>
      <c r="F23" s="606"/>
      <c r="G23" s="606"/>
      <c r="H23" s="606"/>
      <c r="I23" s="606"/>
      <c r="J23" s="606"/>
      <c r="K23" s="606"/>
      <c r="L23" s="606"/>
      <c r="M23" s="606"/>
      <c r="N23" s="606"/>
      <c r="O23" s="606"/>
      <c r="P23" s="606"/>
      <c r="Q23" s="607"/>
      <c r="R23" s="608">
        <v>536439</v>
      </c>
      <c r="S23" s="609"/>
      <c r="T23" s="609"/>
      <c r="U23" s="609"/>
      <c r="V23" s="609"/>
      <c r="W23" s="609"/>
      <c r="X23" s="609"/>
      <c r="Y23" s="610"/>
      <c r="Z23" s="646">
        <v>2</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275666</v>
      </c>
      <c r="BH23" s="609"/>
      <c r="BI23" s="609"/>
      <c r="BJ23" s="609"/>
      <c r="BK23" s="609"/>
      <c r="BL23" s="609"/>
      <c r="BM23" s="609"/>
      <c r="BN23" s="610"/>
      <c r="BO23" s="646">
        <v>3.9</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10266446</v>
      </c>
      <c r="CS24" s="661"/>
      <c r="CT24" s="661"/>
      <c r="CU24" s="661"/>
      <c r="CV24" s="661"/>
      <c r="CW24" s="661"/>
      <c r="CX24" s="661"/>
      <c r="CY24" s="689"/>
      <c r="CZ24" s="690">
        <v>38</v>
      </c>
      <c r="DA24" s="672"/>
      <c r="DB24" s="672"/>
      <c r="DC24" s="692"/>
      <c r="DD24" s="688">
        <v>7421330</v>
      </c>
      <c r="DE24" s="661"/>
      <c r="DF24" s="661"/>
      <c r="DG24" s="661"/>
      <c r="DH24" s="661"/>
      <c r="DI24" s="661"/>
      <c r="DJ24" s="661"/>
      <c r="DK24" s="689"/>
      <c r="DL24" s="688">
        <v>6489628</v>
      </c>
      <c r="DM24" s="661"/>
      <c r="DN24" s="661"/>
      <c r="DO24" s="661"/>
      <c r="DP24" s="661"/>
      <c r="DQ24" s="661"/>
      <c r="DR24" s="661"/>
      <c r="DS24" s="661"/>
      <c r="DT24" s="661"/>
      <c r="DU24" s="661"/>
      <c r="DV24" s="689"/>
      <c r="DW24" s="690">
        <v>52.6</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12954317</v>
      </c>
      <c r="S25" s="609"/>
      <c r="T25" s="609"/>
      <c r="U25" s="609"/>
      <c r="V25" s="609"/>
      <c r="W25" s="609"/>
      <c r="X25" s="609"/>
      <c r="Y25" s="610"/>
      <c r="Z25" s="646">
        <v>47.7</v>
      </c>
      <c r="AA25" s="646"/>
      <c r="AB25" s="646"/>
      <c r="AC25" s="646"/>
      <c r="AD25" s="647">
        <v>12142212</v>
      </c>
      <c r="AE25" s="647"/>
      <c r="AF25" s="647"/>
      <c r="AG25" s="647"/>
      <c r="AH25" s="647"/>
      <c r="AI25" s="647"/>
      <c r="AJ25" s="647"/>
      <c r="AK25" s="647"/>
      <c r="AL25" s="611">
        <v>99.2</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3764587</v>
      </c>
      <c r="CS25" s="621"/>
      <c r="CT25" s="621"/>
      <c r="CU25" s="621"/>
      <c r="CV25" s="621"/>
      <c r="CW25" s="621"/>
      <c r="CX25" s="621"/>
      <c r="CY25" s="622"/>
      <c r="CZ25" s="611">
        <v>13.9</v>
      </c>
      <c r="DA25" s="623"/>
      <c r="DB25" s="623"/>
      <c r="DC25" s="624"/>
      <c r="DD25" s="614">
        <v>3474743</v>
      </c>
      <c r="DE25" s="621"/>
      <c r="DF25" s="621"/>
      <c r="DG25" s="621"/>
      <c r="DH25" s="621"/>
      <c r="DI25" s="621"/>
      <c r="DJ25" s="621"/>
      <c r="DK25" s="622"/>
      <c r="DL25" s="614">
        <v>3412392</v>
      </c>
      <c r="DM25" s="621"/>
      <c r="DN25" s="621"/>
      <c r="DO25" s="621"/>
      <c r="DP25" s="621"/>
      <c r="DQ25" s="621"/>
      <c r="DR25" s="621"/>
      <c r="DS25" s="621"/>
      <c r="DT25" s="621"/>
      <c r="DU25" s="621"/>
      <c r="DV25" s="622"/>
      <c r="DW25" s="611">
        <v>27.6</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4590</v>
      </c>
      <c r="S26" s="609"/>
      <c r="T26" s="609"/>
      <c r="U26" s="609"/>
      <c r="V26" s="609"/>
      <c r="W26" s="609"/>
      <c r="X26" s="609"/>
      <c r="Y26" s="610"/>
      <c r="Z26" s="646">
        <v>0</v>
      </c>
      <c r="AA26" s="646"/>
      <c r="AB26" s="646"/>
      <c r="AC26" s="646"/>
      <c r="AD26" s="647">
        <v>4590</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1950925</v>
      </c>
      <c r="CS26" s="609"/>
      <c r="CT26" s="609"/>
      <c r="CU26" s="609"/>
      <c r="CV26" s="609"/>
      <c r="CW26" s="609"/>
      <c r="CX26" s="609"/>
      <c r="CY26" s="610"/>
      <c r="CZ26" s="611">
        <v>7.2</v>
      </c>
      <c r="DA26" s="623"/>
      <c r="DB26" s="623"/>
      <c r="DC26" s="624"/>
      <c r="DD26" s="614">
        <v>1852070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75409</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7076901</v>
      </c>
      <c r="BH27" s="609"/>
      <c r="BI27" s="609"/>
      <c r="BJ27" s="609"/>
      <c r="BK27" s="609"/>
      <c r="BL27" s="609"/>
      <c r="BM27" s="609"/>
      <c r="BN27" s="610"/>
      <c r="BO27" s="646">
        <v>100</v>
      </c>
      <c r="BP27" s="646"/>
      <c r="BQ27" s="646"/>
      <c r="BR27" s="646"/>
      <c r="BS27" s="647">
        <v>109686</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4484314</v>
      </c>
      <c r="CS27" s="621"/>
      <c r="CT27" s="621"/>
      <c r="CU27" s="621"/>
      <c r="CV27" s="621"/>
      <c r="CW27" s="621"/>
      <c r="CX27" s="621"/>
      <c r="CY27" s="622"/>
      <c r="CZ27" s="611">
        <v>16.600000000000001</v>
      </c>
      <c r="DA27" s="623"/>
      <c r="DB27" s="623"/>
      <c r="DC27" s="624"/>
      <c r="DD27" s="614">
        <v>1962690</v>
      </c>
      <c r="DE27" s="621"/>
      <c r="DF27" s="621"/>
      <c r="DG27" s="621"/>
      <c r="DH27" s="621"/>
      <c r="DI27" s="621"/>
      <c r="DJ27" s="621"/>
      <c r="DK27" s="622"/>
      <c r="DL27" s="614">
        <v>1093339</v>
      </c>
      <c r="DM27" s="621"/>
      <c r="DN27" s="621"/>
      <c r="DO27" s="621"/>
      <c r="DP27" s="621"/>
      <c r="DQ27" s="621"/>
      <c r="DR27" s="621"/>
      <c r="DS27" s="621"/>
      <c r="DT27" s="621"/>
      <c r="DU27" s="621"/>
      <c r="DV27" s="622"/>
      <c r="DW27" s="611">
        <v>8.9</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171827</v>
      </c>
      <c r="S28" s="609"/>
      <c r="T28" s="609"/>
      <c r="U28" s="609"/>
      <c r="V28" s="609"/>
      <c r="W28" s="609"/>
      <c r="X28" s="609"/>
      <c r="Y28" s="610"/>
      <c r="Z28" s="646">
        <v>0.6</v>
      </c>
      <c r="AA28" s="646"/>
      <c r="AB28" s="646"/>
      <c r="AC28" s="646"/>
      <c r="AD28" s="647">
        <v>35371</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2017545</v>
      </c>
      <c r="CS28" s="609"/>
      <c r="CT28" s="609"/>
      <c r="CU28" s="609"/>
      <c r="CV28" s="609"/>
      <c r="CW28" s="609"/>
      <c r="CX28" s="609"/>
      <c r="CY28" s="610"/>
      <c r="CZ28" s="611">
        <v>7.5</v>
      </c>
      <c r="DA28" s="623"/>
      <c r="DB28" s="623"/>
      <c r="DC28" s="624"/>
      <c r="DD28" s="614">
        <v>1983897</v>
      </c>
      <c r="DE28" s="609"/>
      <c r="DF28" s="609"/>
      <c r="DG28" s="609"/>
      <c r="DH28" s="609"/>
      <c r="DI28" s="609"/>
      <c r="DJ28" s="609"/>
      <c r="DK28" s="610"/>
      <c r="DL28" s="614">
        <v>1983897</v>
      </c>
      <c r="DM28" s="609"/>
      <c r="DN28" s="609"/>
      <c r="DO28" s="609"/>
      <c r="DP28" s="609"/>
      <c r="DQ28" s="609"/>
      <c r="DR28" s="609"/>
      <c r="DS28" s="609"/>
      <c r="DT28" s="609"/>
      <c r="DU28" s="609"/>
      <c r="DV28" s="610"/>
      <c r="DW28" s="611">
        <v>16.100000000000001</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107887</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2016397</v>
      </c>
      <c r="CS29" s="621"/>
      <c r="CT29" s="621"/>
      <c r="CU29" s="621"/>
      <c r="CV29" s="621"/>
      <c r="CW29" s="621"/>
      <c r="CX29" s="621"/>
      <c r="CY29" s="622"/>
      <c r="CZ29" s="611">
        <v>7.5</v>
      </c>
      <c r="DA29" s="623"/>
      <c r="DB29" s="623"/>
      <c r="DC29" s="624"/>
      <c r="DD29" s="614">
        <v>1982749</v>
      </c>
      <c r="DE29" s="621"/>
      <c r="DF29" s="621"/>
      <c r="DG29" s="621"/>
      <c r="DH29" s="621"/>
      <c r="DI29" s="621"/>
      <c r="DJ29" s="621"/>
      <c r="DK29" s="622"/>
      <c r="DL29" s="614">
        <v>1982749</v>
      </c>
      <c r="DM29" s="621"/>
      <c r="DN29" s="621"/>
      <c r="DO29" s="621"/>
      <c r="DP29" s="621"/>
      <c r="DQ29" s="621"/>
      <c r="DR29" s="621"/>
      <c r="DS29" s="621"/>
      <c r="DT29" s="621"/>
      <c r="DU29" s="621"/>
      <c r="DV29" s="622"/>
      <c r="DW29" s="611">
        <v>16.100000000000001</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3325805</v>
      </c>
      <c r="S30" s="609"/>
      <c r="T30" s="609"/>
      <c r="U30" s="609"/>
      <c r="V30" s="609"/>
      <c r="W30" s="609"/>
      <c r="X30" s="609"/>
      <c r="Y30" s="610"/>
      <c r="Z30" s="646">
        <v>12.2</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1954833</v>
      </c>
      <c r="CS30" s="609"/>
      <c r="CT30" s="609"/>
      <c r="CU30" s="609"/>
      <c r="CV30" s="609"/>
      <c r="CW30" s="609"/>
      <c r="CX30" s="609"/>
      <c r="CY30" s="610"/>
      <c r="CZ30" s="611">
        <v>7.2</v>
      </c>
      <c r="DA30" s="623"/>
      <c r="DB30" s="623"/>
      <c r="DC30" s="624"/>
      <c r="DD30" s="614">
        <v>1923187</v>
      </c>
      <c r="DE30" s="609"/>
      <c r="DF30" s="609"/>
      <c r="DG30" s="609"/>
      <c r="DH30" s="609"/>
      <c r="DI30" s="609"/>
      <c r="DJ30" s="609"/>
      <c r="DK30" s="610"/>
      <c r="DL30" s="614">
        <v>1923187</v>
      </c>
      <c r="DM30" s="609"/>
      <c r="DN30" s="609"/>
      <c r="DO30" s="609"/>
      <c r="DP30" s="609"/>
      <c r="DQ30" s="609"/>
      <c r="DR30" s="609"/>
      <c r="DS30" s="609"/>
      <c r="DT30" s="609"/>
      <c r="DU30" s="609"/>
      <c r="DV30" s="610"/>
      <c r="DW30" s="611">
        <v>15.6</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v>34360</v>
      </c>
      <c r="S31" s="609"/>
      <c r="T31" s="609"/>
      <c r="U31" s="609"/>
      <c r="V31" s="609"/>
      <c r="W31" s="609"/>
      <c r="X31" s="609"/>
      <c r="Y31" s="610"/>
      <c r="Z31" s="646">
        <v>0.1</v>
      </c>
      <c r="AA31" s="646"/>
      <c r="AB31" s="646"/>
      <c r="AC31" s="646"/>
      <c r="AD31" s="647">
        <v>34360</v>
      </c>
      <c r="AE31" s="647"/>
      <c r="AF31" s="647"/>
      <c r="AG31" s="647"/>
      <c r="AH31" s="647"/>
      <c r="AI31" s="647"/>
      <c r="AJ31" s="647"/>
      <c r="AK31" s="647"/>
      <c r="AL31" s="611">
        <v>0.3</v>
      </c>
      <c r="AM31" s="612"/>
      <c r="AN31" s="612"/>
      <c r="AO31" s="648"/>
      <c r="AP31" s="674" t="s">
        <v>298</v>
      </c>
      <c r="AQ31" s="675"/>
      <c r="AR31" s="675"/>
      <c r="AS31" s="675"/>
      <c r="AT31" s="676" t="s">
        <v>299</v>
      </c>
      <c r="AU31" s="212"/>
      <c r="AV31" s="212"/>
      <c r="AW31" s="212"/>
      <c r="AX31" s="663" t="s">
        <v>177</v>
      </c>
      <c r="AY31" s="664"/>
      <c r="AZ31" s="664"/>
      <c r="BA31" s="664"/>
      <c r="BB31" s="664"/>
      <c r="BC31" s="664"/>
      <c r="BD31" s="664"/>
      <c r="BE31" s="664"/>
      <c r="BF31" s="665"/>
      <c r="BG31" s="670">
        <v>99.4</v>
      </c>
      <c r="BH31" s="671"/>
      <c r="BI31" s="671"/>
      <c r="BJ31" s="671"/>
      <c r="BK31" s="671"/>
      <c r="BL31" s="671"/>
      <c r="BM31" s="672">
        <v>97.7</v>
      </c>
      <c r="BN31" s="671"/>
      <c r="BO31" s="671"/>
      <c r="BP31" s="671"/>
      <c r="BQ31" s="673"/>
      <c r="BR31" s="670">
        <v>99.3</v>
      </c>
      <c r="BS31" s="671"/>
      <c r="BT31" s="671"/>
      <c r="BU31" s="671"/>
      <c r="BV31" s="671"/>
      <c r="BW31" s="671"/>
      <c r="BX31" s="672">
        <v>97.5</v>
      </c>
      <c r="BY31" s="671"/>
      <c r="BZ31" s="671"/>
      <c r="CA31" s="671"/>
      <c r="CB31" s="673"/>
      <c r="CD31" s="629"/>
      <c r="CE31" s="630"/>
      <c r="CF31" s="605" t="s">
        <v>300</v>
      </c>
      <c r="CG31" s="606"/>
      <c r="CH31" s="606"/>
      <c r="CI31" s="606"/>
      <c r="CJ31" s="606"/>
      <c r="CK31" s="606"/>
      <c r="CL31" s="606"/>
      <c r="CM31" s="606"/>
      <c r="CN31" s="606"/>
      <c r="CO31" s="606"/>
      <c r="CP31" s="606"/>
      <c r="CQ31" s="607"/>
      <c r="CR31" s="608">
        <v>61564</v>
      </c>
      <c r="CS31" s="621"/>
      <c r="CT31" s="621"/>
      <c r="CU31" s="621"/>
      <c r="CV31" s="621"/>
      <c r="CW31" s="621"/>
      <c r="CX31" s="621"/>
      <c r="CY31" s="622"/>
      <c r="CZ31" s="611">
        <v>0.2</v>
      </c>
      <c r="DA31" s="623"/>
      <c r="DB31" s="623"/>
      <c r="DC31" s="624"/>
      <c r="DD31" s="614">
        <v>59562</v>
      </c>
      <c r="DE31" s="621"/>
      <c r="DF31" s="621"/>
      <c r="DG31" s="621"/>
      <c r="DH31" s="621"/>
      <c r="DI31" s="621"/>
      <c r="DJ31" s="621"/>
      <c r="DK31" s="622"/>
      <c r="DL31" s="614">
        <v>59562</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1800063</v>
      </c>
      <c r="S32" s="609"/>
      <c r="T32" s="609"/>
      <c r="U32" s="609"/>
      <c r="V32" s="609"/>
      <c r="W32" s="609"/>
      <c r="X32" s="609"/>
      <c r="Y32" s="610"/>
      <c r="Z32" s="646">
        <v>6.6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208" t="s">
        <v>302</v>
      </c>
      <c r="AX32" s="605" t="s">
        <v>303</v>
      </c>
      <c r="AY32" s="606"/>
      <c r="AZ32" s="606"/>
      <c r="BA32" s="606"/>
      <c r="BB32" s="606"/>
      <c r="BC32" s="606"/>
      <c r="BD32" s="606"/>
      <c r="BE32" s="606"/>
      <c r="BF32" s="607"/>
      <c r="BG32" s="679">
        <v>99.3</v>
      </c>
      <c r="BH32" s="621"/>
      <c r="BI32" s="621"/>
      <c r="BJ32" s="621"/>
      <c r="BK32" s="621"/>
      <c r="BL32" s="621"/>
      <c r="BM32" s="612">
        <v>97.9</v>
      </c>
      <c r="BN32" s="621"/>
      <c r="BO32" s="621"/>
      <c r="BP32" s="621"/>
      <c r="BQ32" s="644"/>
      <c r="BR32" s="679">
        <v>99.2</v>
      </c>
      <c r="BS32" s="621"/>
      <c r="BT32" s="621"/>
      <c r="BU32" s="621"/>
      <c r="BV32" s="621"/>
      <c r="BW32" s="621"/>
      <c r="BX32" s="612">
        <v>97.7</v>
      </c>
      <c r="BY32" s="621"/>
      <c r="BZ32" s="621"/>
      <c r="CA32" s="621"/>
      <c r="CB32" s="644"/>
      <c r="CD32" s="631"/>
      <c r="CE32" s="632"/>
      <c r="CF32" s="605" t="s">
        <v>304</v>
      </c>
      <c r="CG32" s="606"/>
      <c r="CH32" s="606"/>
      <c r="CI32" s="606"/>
      <c r="CJ32" s="606"/>
      <c r="CK32" s="606"/>
      <c r="CL32" s="606"/>
      <c r="CM32" s="606"/>
      <c r="CN32" s="606"/>
      <c r="CO32" s="606"/>
      <c r="CP32" s="606"/>
      <c r="CQ32" s="607"/>
      <c r="CR32" s="608">
        <v>1148</v>
      </c>
      <c r="CS32" s="609"/>
      <c r="CT32" s="609"/>
      <c r="CU32" s="609"/>
      <c r="CV32" s="609"/>
      <c r="CW32" s="609"/>
      <c r="CX32" s="609"/>
      <c r="CY32" s="610"/>
      <c r="CZ32" s="611">
        <v>0</v>
      </c>
      <c r="DA32" s="623"/>
      <c r="DB32" s="623"/>
      <c r="DC32" s="624"/>
      <c r="DD32" s="614">
        <v>1148</v>
      </c>
      <c r="DE32" s="609"/>
      <c r="DF32" s="609"/>
      <c r="DG32" s="609"/>
      <c r="DH32" s="609"/>
      <c r="DI32" s="609"/>
      <c r="DJ32" s="609"/>
      <c r="DK32" s="610"/>
      <c r="DL32" s="614">
        <v>1148</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18870</v>
      </c>
      <c r="S33" s="609"/>
      <c r="T33" s="609"/>
      <c r="U33" s="609"/>
      <c r="V33" s="609"/>
      <c r="W33" s="609"/>
      <c r="X33" s="609"/>
      <c r="Y33" s="610"/>
      <c r="Z33" s="646">
        <v>0.1</v>
      </c>
      <c r="AA33" s="646"/>
      <c r="AB33" s="646"/>
      <c r="AC33" s="646"/>
      <c r="AD33" s="647">
        <v>3492</v>
      </c>
      <c r="AE33" s="647"/>
      <c r="AF33" s="647"/>
      <c r="AG33" s="647"/>
      <c r="AH33" s="647"/>
      <c r="AI33" s="647"/>
      <c r="AJ33" s="647"/>
      <c r="AK33" s="647"/>
      <c r="AL33" s="611">
        <v>0</v>
      </c>
      <c r="AM33" s="612"/>
      <c r="AN33" s="612"/>
      <c r="AO33" s="648"/>
      <c r="AP33" s="651"/>
      <c r="AQ33" s="652"/>
      <c r="AR33" s="652"/>
      <c r="AS33" s="652"/>
      <c r="AT33" s="678"/>
      <c r="AU33" s="213"/>
      <c r="AV33" s="213"/>
      <c r="AW33" s="213"/>
      <c r="AX33" s="589" t="s">
        <v>306</v>
      </c>
      <c r="AY33" s="590"/>
      <c r="AZ33" s="590"/>
      <c r="BA33" s="590"/>
      <c r="BB33" s="590"/>
      <c r="BC33" s="590"/>
      <c r="BD33" s="590"/>
      <c r="BE33" s="590"/>
      <c r="BF33" s="591"/>
      <c r="BG33" s="669">
        <v>99.4</v>
      </c>
      <c r="BH33" s="593"/>
      <c r="BI33" s="593"/>
      <c r="BJ33" s="593"/>
      <c r="BK33" s="593"/>
      <c r="BL33" s="593"/>
      <c r="BM33" s="639">
        <v>97.5</v>
      </c>
      <c r="BN33" s="593"/>
      <c r="BO33" s="593"/>
      <c r="BP33" s="593"/>
      <c r="BQ33" s="656"/>
      <c r="BR33" s="669">
        <v>99.3</v>
      </c>
      <c r="BS33" s="593"/>
      <c r="BT33" s="593"/>
      <c r="BU33" s="593"/>
      <c r="BV33" s="593"/>
      <c r="BW33" s="593"/>
      <c r="BX33" s="639">
        <v>97.3</v>
      </c>
      <c r="BY33" s="593"/>
      <c r="BZ33" s="593"/>
      <c r="CA33" s="593"/>
      <c r="CB33" s="656"/>
      <c r="CD33" s="605" t="s">
        <v>307</v>
      </c>
      <c r="CE33" s="606"/>
      <c r="CF33" s="606"/>
      <c r="CG33" s="606"/>
      <c r="CH33" s="606"/>
      <c r="CI33" s="606"/>
      <c r="CJ33" s="606"/>
      <c r="CK33" s="606"/>
      <c r="CL33" s="606"/>
      <c r="CM33" s="606"/>
      <c r="CN33" s="606"/>
      <c r="CO33" s="606"/>
      <c r="CP33" s="606"/>
      <c r="CQ33" s="607"/>
      <c r="CR33" s="608">
        <v>14996314</v>
      </c>
      <c r="CS33" s="621"/>
      <c r="CT33" s="621"/>
      <c r="CU33" s="621"/>
      <c r="CV33" s="621"/>
      <c r="CW33" s="621"/>
      <c r="CX33" s="621"/>
      <c r="CY33" s="622"/>
      <c r="CZ33" s="611">
        <v>55.5</v>
      </c>
      <c r="DA33" s="623"/>
      <c r="DB33" s="623"/>
      <c r="DC33" s="624"/>
      <c r="DD33" s="614">
        <v>12278706</v>
      </c>
      <c r="DE33" s="621"/>
      <c r="DF33" s="621"/>
      <c r="DG33" s="621"/>
      <c r="DH33" s="621"/>
      <c r="DI33" s="621"/>
      <c r="DJ33" s="621"/>
      <c r="DK33" s="622"/>
      <c r="DL33" s="614">
        <v>5457203</v>
      </c>
      <c r="DM33" s="621"/>
      <c r="DN33" s="621"/>
      <c r="DO33" s="621"/>
      <c r="DP33" s="621"/>
      <c r="DQ33" s="621"/>
      <c r="DR33" s="621"/>
      <c r="DS33" s="621"/>
      <c r="DT33" s="621"/>
      <c r="DU33" s="621"/>
      <c r="DV33" s="622"/>
      <c r="DW33" s="611">
        <v>44.2</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6006450</v>
      </c>
      <c r="S34" s="609"/>
      <c r="T34" s="609"/>
      <c r="U34" s="609"/>
      <c r="V34" s="609"/>
      <c r="W34" s="609"/>
      <c r="X34" s="609"/>
      <c r="Y34" s="610"/>
      <c r="Z34" s="646">
        <v>22.1</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3976380</v>
      </c>
      <c r="CS34" s="609"/>
      <c r="CT34" s="609"/>
      <c r="CU34" s="609"/>
      <c r="CV34" s="609"/>
      <c r="CW34" s="609"/>
      <c r="CX34" s="609"/>
      <c r="CY34" s="610"/>
      <c r="CZ34" s="611">
        <v>14.7</v>
      </c>
      <c r="DA34" s="623"/>
      <c r="DB34" s="623"/>
      <c r="DC34" s="624"/>
      <c r="DD34" s="614">
        <v>3405808</v>
      </c>
      <c r="DE34" s="609"/>
      <c r="DF34" s="609"/>
      <c r="DG34" s="609"/>
      <c r="DH34" s="609"/>
      <c r="DI34" s="609"/>
      <c r="DJ34" s="609"/>
      <c r="DK34" s="610"/>
      <c r="DL34" s="614">
        <v>1341964</v>
      </c>
      <c r="DM34" s="609"/>
      <c r="DN34" s="609"/>
      <c r="DO34" s="609"/>
      <c r="DP34" s="609"/>
      <c r="DQ34" s="609"/>
      <c r="DR34" s="609"/>
      <c r="DS34" s="609"/>
      <c r="DT34" s="609"/>
      <c r="DU34" s="609"/>
      <c r="DV34" s="610"/>
      <c r="DW34" s="611">
        <v>10.9</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551277</v>
      </c>
      <c r="S35" s="609"/>
      <c r="T35" s="609"/>
      <c r="U35" s="609"/>
      <c r="V35" s="609"/>
      <c r="W35" s="609"/>
      <c r="X35" s="609"/>
      <c r="Y35" s="610"/>
      <c r="Z35" s="646">
        <v>2</v>
      </c>
      <c r="AA35" s="646"/>
      <c r="AB35" s="646"/>
      <c r="AC35" s="646"/>
      <c r="AD35" s="647" t="s">
        <v>122</v>
      </c>
      <c r="AE35" s="647"/>
      <c r="AF35" s="647"/>
      <c r="AG35" s="647"/>
      <c r="AH35" s="647"/>
      <c r="AI35" s="647"/>
      <c r="AJ35" s="647"/>
      <c r="AK35" s="647"/>
      <c r="AL35" s="611" t="s">
        <v>122</v>
      </c>
      <c r="AM35" s="612"/>
      <c r="AN35" s="612"/>
      <c r="AO35" s="648"/>
      <c r="AP35" s="21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539686</v>
      </c>
      <c r="CS35" s="621"/>
      <c r="CT35" s="621"/>
      <c r="CU35" s="621"/>
      <c r="CV35" s="621"/>
      <c r="CW35" s="621"/>
      <c r="CX35" s="621"/>
      <c r="CY35" s="622"/>
      <c r="CZ35" s="611">
        <v>2</v>
      </c>
      <c r="DA35" s="623"/>
      <c r="DB35" s="623"/>
      <c r="DC35" s="624"/>
      <c r="DD35" s="614">
        <v>523746</v>
      </c>
      <c r="DE35" s="621"/>
      <c r="DF35" s="621"/>
      <c r="DG35" s="621"/>
      <c r="DH35" s="621"/>
      <c r="DI35" s="621"/>
      <c r="DJ35" s="621"/>
      <c r="DK35" s="622"/>
      <c r="DL35" s="614">
        <v>159428</v>
      </c>
      <c r="DM35" s="621"/>
      <c r="DN35" s="621"/>
      <c r="DO35" s="621"/>
      <c r="DP35" s="621"/>
      <c r="DQ35" s="621"/>
      <c r="DR35" s="621"/>
      <c r="DS35" s="621"/>
      <c r="DT35" s="621"/>
      <c r="DU35" s="621"/>
      <c r="DV35" s="622"/>
      <c r="DW35" s="611">
        <v>1.3</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692692</v>
      </c>
      <c r="S36" s="609"/>
      <c r="T36" s="609"/>
      <c r="U36" s="609"/>
      <c r="V36" s="609"/>
      <c r="W36" s="609"/>
      <c r="X36" s="609"/>
      <c r="Y36" s="610"/>
      <c r="Z36" s="646">
        <v>2.5</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0">
        <v>3697445</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945</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6716962</v>
      </c>
      <c r="CS36" s="609"/>
      <c r="CT36" s="609"/>
      <c r="CU36" s="609"/>
      <c r="CV36" s="609"/>
      <c r="CW36" s="609"/>
      <c r="CX36" s="609"/>
      <c r="CY36" s="610"/>
      <c r="CZ36" s="611">
        <v>24.9</v>
      </c>
      <c r="DA36" s="623"/>
      <c r="DB36" s="623"/>
      <c r="DC36" s="624"/>
      <c r="DD36" s="614">
        <v>6267214</v>
      </c>
      <c r="DE36" s="609"/>
      <c r="DF36" s="609"/>
      <c r="DG36" s="609"/>
      <c r="DH36" s="609"/>
      <c r="DI36" s="609"/>
      <c r="DJ36" s="609"/>
      <c r="DK36" s="610"/>
      <c r="DL36" s="614">
        <v>2626142</v>
      </c>
      <c r="DM36" s="609"/>
      <c r="DN36" s="609"/>
      <c r="DO36" s="609"/>
      <c r="DP36" s="609"/>
      <c r="DQ36" s="609"/>
      <c r="DR36" s="609"/>
      <c r="DS36" s="609"/>
      <c r="DT36" s="609"/>
      <c r="DU36" s="609"/>
      <c r="DV36" s="610"/>
      <c r="DW36" s="611">
        <v>21.3</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432814</v>
      </c>
      <c r="S37" s="609"/>
      <c r="T37" s="609"/>
      <c r="U37" s="609"/>
      <c r="V37" s="609"/>
      <c r="W37" s="609"/>
      <c r="X37" s="609"/>
      <c r="Y37" s="610"/>
      <c r="Z37" s="646">
        <v>1.6</v>
      </c>
      <c r="AA37" s="646"/>
      <c r="AB37" s="646"/>
      <c r="AC37" s="646"/>
      <c r="AD37" s="647">
        <v>21195</v>
      </c>
      <c r="AE37" s="647"/>
      <c r="AF37" s="647"/>
      <c r="AG37" s="647"/>
      <c r="AH37" s="647"/>
      <c r="AI37" s="647"/>
      <c r="AJ37" s="647"/>
      <c r="AK37" s="647"/>
      <c r="AL37" s="611">
        <v>0.2</v>
      </c>
      <c r="AM37" s="612"/>
      <c r="AN37" s="612"/>
      <c r="AO37" s="648"/>
      <c r="AQ37" s="641" t="s">
        <v>319</v>
      </c>
      <c r="AR37" s="642"/>
      <c r="AS37" s="642"/>
      <c r="AT37" s="642"/>
      <c r="AU37" s="642"/>
      <c r="AV37" s="642"/>
      <c r="AW37" s="642"/>
      <c r="AX37" s="642"/>
      <c r="AY37" s="643"/>
      <c r="AZ37" s="608">
        <v>750000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-19324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878440</v>
      </c>
      <c r="CS37" s="621"/>
      <c r="CT37" s="621"/>
      <c r="CU37" s="621"/>
      <c r="CV37" s="621"/>
      <c r="CW37" s="621"/>
      <c r="CX37" s="621"/>
      <c r="CY37" s="622"/>
      <c r="CZ37" s="611">
        <v>3.3</v>
      </c>
      <c r="DA37" s="623"/>
      <c r="DB37" s="623"/>
      <c r="DC37" s="624"/>
      <c r="DD37" s="614">
        <v>874815</v>
      </c>
      <c r="DE37" s="621"/>
      <c r="DF37" s="621"/>
      <c r="DG37" s="621"/>
      <c r="DH37" s="621"/>
      <c r="DI37" s="621"/>
      <c r="DJ37" s="621"/>
      <c r="DK37" s="622"/>
      <c r="DL37" s="614">
        <v>772680</v>
      </c>
      <c r="DM37" s="621"/>
      <c r="DN37" s="621"/>
      <c r="DO37" s="621"/>
      <c r="DP37" s="621"/>
      <c r="DQ37" s="621"/>
      <c r="DR37" s="621"/>
      <c r="DS37" s="621"/>
      <c r="DT37" s="621"/>
      <c r="DU37" s="621"/>
      <c r="DV37" s="622"/>
      <c r="DW37" s="611">
        <v>6.3</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1008800</v>
      </c>
      <c r="S38" s="609"/>
      <c r="T38" s="609"/>
      <c r="U38" s="609"/>
      <c r="V38" s="609"/>
      <c r="W38" s="609"/>
      <c r="X38" s="609"/>
      <c r="Y38" s="610"/>
      <c r="Z38" s="646">
        <v>3.7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740624</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5255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1990280</v>
      </c>
      <c r="CS38" s="609"/>
      <c r="CT38" s="609"/>
      <c r="CU38" s="609"/>
      <c r="CV38" s="609"/>
      <c r="CW38" s="609"/>
      <c r="CX38" s="609"/>
      <c r="CY38" s="610"/>
      <c r="CZ38" s="611">
        <v>7.4</v>
      </c>
      <c r="DA38" s="623"/>
      <c r="DB38" s="623"/>
      <c r="DC38" s="624"/>
      <c r="DD38" s="614">
        <v>1608818</v>
      </c>
      <c r="DE38" s="609"/>
      <c r="DF38" s="609"/>
      <c r="DG38" s="609"/>
      <c r="DH38" s="609"/>
      <c r="DI38" s="609"/>
      <c r="DJ38" s="609"/>
      <c r="DK38" s="610"/>
      <c r="DL38" s="614">
        <v>1329669</v>
      </c>
      <c r="DM38" s="609"/>
      <c r="DN38" s="609"/>
      <c r="DO38" s="609"/>
      <c r="DP38" s="609"/>
      <c r="DQ38" s="609"/>
      <c r="DR38" s="609"/>
      <c r="DS38" s="609"/>
      <c r="DT38" s="609"/>
      <c r="DU38" s="609"/>
      <c r="DV38" s="610"/>
      <c r="DW38" s="611">
        <v>10.8</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207865</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7961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1596406</v>
      </c>
      <c r="CS39" s="621"/>
      <c r="CT39" s="621"/>
      <c r="CU39" s="621"/>
      <c r="CV39" s="621"/>
      <c r="CW39" s="621"/>
      <c r="CX39" s="621"/>
      <c r="CY39" s="622"/>
      <c r="CZ39" s="611">
        <v>5.9</v>
      </c>
      <c r="DA39" s="623"/>
      <c r="DB39" s="623"/>
      <c r="DC39" s="624"/>
      <c r="DD39" s="614">
        <v>472220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105400</v>
      </c>
      <c r="S40" s="609"/>
      <c r="T40" s="609"/>
      <c r="U40" s="609"/>
      <c r="V40" s="609"/>
      <c r="W40" s="609"/>
      <c r="X40" s="609"/>
      <c r="Y40" s="610"/>
      <c r="Z40" s="646">
        <v>0.4</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8676</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102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176600</v>
      </c>
      <c r="CS40" s="609"/>
      <c r="CT40" s="609"/>
      <c r="CU40" s="609"/>
      <c r="CV40" s="609"/>
      <c r="CW40" s="609"/>
      <c r="CX40" s="609"/>
      <c r="CY40" s="610"/>
      <c r="CZ40" s="611">
        <v>0.7</v>
      </c>
      <c r="DA40" s="623"/>
      <c r="DB40" s="623"/>
      <c r="DC40" s="624"/>
      <c r="DD40" s="614">
        <v>900</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27185161</v>
      </c>
      <c r="S41" s="633"/>
      <c r="T41" s="633"/>
      <c r="U41" s="633"/>
      <c r="V41" s="633"/>
      <c r="W41" s="633"/>
      <c r="X41" s="633"/>
      <c r="Y41" s="636"/>
      <c r="Z41" s="637">
        <v>100</v>
      </c>
      <c r="AA41" s="637"/>
      <c r="AB41" s="637"/>
      <c r="AC41" s="637"/>
      <c r="AD41" s="638">
        <v>12241220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338603</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331</v>
      </c>
      <c r="AR42" s="654"/>
      <c r="AS42" s="654"/>
      <c r="AT42" s="654"/>
      <c r="AU42" s="654"/>
      <c r="AV42" s="654"/>
      <c r="AW42" s="654"/>
      <c r="AX42" s="654"/>
      <c r="AY42" s="655"/>
      <c r="AZ42" s="592">
        <v>1651677</v>
      </c>
      <c r="BA42" s="633"/>
      <c r="BB42" s="633"/>
      <c r="BC42" s="633"/>
      <c r="BD42" s="593"/>
      <c r="BE42" s="593"/>
      <c r="BF42" s="656"/>
      <c r="BG42" s="651"/>
      <c r="BH42" s="652"/>
      <c r="BI42" s="652"/>
      <c r="BJ42" s="652"/>
      <c r="BK42" s="652"/>
      <c r="BL42" s="218"/>
      <c r="BM42" s="590" t="s">
        <v>339</v>
      </c>
      <c r="BN42" s="590"/>
      <c r="BO42" s="590"/>
      <c r="BP42" s="590"/>
      <c r="BQ42" s="590"/>
      <c r="BR42" s="590"/>
      <c r="BS42" s="590"/>
      <c r="BT42" s="590"/>
      <c r="BU42" s="591"/>
      <c r="BV42" s="592">
        <v>437</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1737001</v>
      </c>
      <c r="CS42" s="621"/>
      <c r="CT42" s="621"/>
      <c r="CU42" s="621"/>
      <c r="CV42" s="621"/>
      <c r="CW42" s="621"/>
      <c r="CX42" s="621"/>
      <c r="CY42" s="622"/>
      <c r="CZ42" s="611">
        <v>6.4</v>
      </c>
      <c r="DA42" s="623"/>
      <c r="DB42" s="623"/>
      <c r="DC42" s="624"/>
      <c r="DD42" s="614">
        <v>273205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341</v>
      </c>
      <c r="CD43" s="605" t="s">
        <v>342</v>
      </c>
      <c r="CE43" s="606"/>
      <c r="CF43" s="606"/>
      <c r="CG43" s="606"/>
      <c r="CH43" s="606"/>
      <c r="CI43" s="606"/>
      <c r="CJ43" s="606"/>
      <c r="CK43" s="606"/>
      <c r="CL43" s="606"/>
      <c r="CM43" s="606"/>
      <c r="CN43" s="606"/>
      <c r="CO43" s="606"/>
      <c r="CP43" s="606"/>
      <c r="CQ43" s="607"/>
      <c r="CR43" s="608">
        <v>22731</v>
      </c>
      <c r="CS43" s="621"/>
      <c r="CT43" s="621"/>
      <c r="CU43" s="621"/>
      <c r="CV43" s="621"/>
      <c r="CW43" s="621"/>
      <c r="CX43" s="621"/>
      <c r="CY43" s="622"/>
      <c r="CZ43" s="611">
        <v>0.1</v>
      </c>
      <c r="DA43" s="623"/>
      <c r="DB43" s="623"/>
      <c r="DC43" s="624"/>
      <c r="DD43" s="614">
        <v>22731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344</v>
      </c>
      <c r="CG44" s="606"/>
      <c r="CH44" s="606"/>
      <c r="CI44" s="606"/>
      <c r="CJ44" s="606"/>
      <c r="CK44" s="606"/>
      <c r="CL44" s="606"/>
      <c r="CM44" s="606"/>
      <c r="CN44" s="606"/>
      <c r="CO44" s="606"/>
      <c r="CP44" s="606"/>
      <c r="CQ44" s="607"/>
      <c r="CR44" s="608">
        <v>1735994</v>
      </c>
      <c r="CS44" s="609"/>
      <c r="CT44" s="609"/>
      <c r="CU44" s="609"/>
      <c r="CV44" s="609"/>
      <c r="CW44" s="609"/>
      <c r="CX44" s="609"/>
      <c r="CY44" s="610"/>
      <c r="CZ44" s="611">
        <v>6.4</v>
      </c>
      <c r="DA44" s="612"/>
      <c r="DB44" s="612"/>
      <c r="DC44" s="613"/>
      <c r="DD44" s="614">
        <v>272398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769772</v>
      </c>
      <c r="CS45" s="621"/>
      <c r="CT45" s="621"/>
      <c r="CU45" s="621"/>
      <c r="CV45" s="621"/>
      <c r="CW45" s="621"/>
      <c r="CX45" s="621"/>
      <c r="CY45" s="622"/>
      <c r="CZ45" s="611">
        <v>2.9</v>
      </c>
      <c r="DA45" s="623"/>
      <c r="DB45" s="623"/>
      <c r="DC45" s="624"/>
      <c r="DD45" s="614">
        <v>53045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347</v>
      </c>
      <c r="CG46" s="606"/>
      <c r="CH46" s="606"/>
      <c r="CI46" s="606"/>
      <c r="CJ46" s="606"/>
      <c r="CK46" s="606"/>
      <c r="CL46" s="606"/>
      <c r="CM46" s="606"/>
      <c r="CN46" s="606"/>
      <c r="CO46" s="606"/>
      <c r="CP46" s="606"/>
      <c r="CQ46" s="607"/>
      <c r="CR46" s="608">
        <v>937861</v>
      </c>
      <c r="CS46" s="609"/>
      <c r="CT46" s="609"/>
      <c r="CU46" s="609"/>
      <c r="CV46" s="609"/>
      <c r="CW46" s="609"/>
      <c r="CX46" s="609"/>
      <c r="CY46" s="610"/>
      <c r="CZ46" s="611">
        <v>3.5</v>
      </c>
      <c r="DA46" s="612"/>
      <c r="DB46" s="612"/>
      <c r="DC46" s="613"/>
      <c r="DD46" s="614">
        <v>210792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348</v>
      </c>
      <c r="CG47" s="606"/>
      <c r="CH47" s="606"/>
      <c r="CI47" s="606"/>
      <c r="CJ47" s="606"/>
      <c r="CK47" s="606"/>
      <c r="CL47" s="606"/>
      <c r="CM47" s="606"/>
      <c r="CN47" s="606"/>
      <c r="CO47" s="606"/>
      <c r="CP47" s="606"/>
      <c r="CQ47" s="607"/>
      <c r="CR47" s="608">
        <v>1007</v>
      </c>
      <c r="CS47" s="621"/>
      <c r="CT47" s="621"/>
      <c r="CU47" s="621"/>
      <c r="CV47" s="621"/>
      <c r="CW47" s="621"/>
      <c r="CX47" s="621"/>
      <c r="CY47" s="622"/>
      <c r="CZ47" s="611">
        <v>0</v>
      </c>
      <c r="DA47" s="623"/>
      <c r="DB47" s="623"/>
      <c r="DC47" s="624"/>
      <c r="DD47" s="614">
        <v>807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350</v>
      </c>
      <c r="CE49" s="590"/>
      <c r="CF49" s="590"/>
      <c r="CG49" s="590"/>
      <c r="CH49" s="590"/>
      <c r="CI49" s="590"/>
      <c r="CJ49" s="590"/>
      <c r="CK49" s="590"/>
      <c r="CL49" s="590"/>
      <c r="CM49" s="590"/>
      <c r="CN49" s="590"/>
      <c r="CO49" s="590"/>
      <c r="CP49" s="590"/>
      <c r="CQ49" s="591"/>
      <c r="CR49" s="592">
        <v>26999761</v>
      </c>
      <c r="CS49" s="593"/>
      <c r="CT49" s="593"/>
      <c r="CU49" s="593"/>
      <c r="CV49" s="593"/>
      <c r="CW49" s="593"/>
      <c r="CX49" s="593"/>
      <c r="CY49" s="594"/>
      <c r="CZ49" s="595">
        <v>100</v>
      </c>
      <c r="DA49" s="596"/>
      <c r="DB49" s="596"/>
      <c r="DC49" s="597"/>
      <c r="DD49" s="598">
        <v>19973241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jEANtIapCKJ0WFztTAoM+kECPBg57nKDAlDydBQj/W5+/1Z4hutNOXTi3jspmRcLjDzZgg/gAk8NWQuhVd07gQ==" saltValue="vCNOidqsUGQh7GkiilM51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election activeCell="AA68" sqref="AA68:AE74"/>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352</v>
      </c>
      <c r="DK2" s="1079"/>
      <c r="DL2" s="1079"/>
      <c r="DM2" s="1079"/>
      <c r="DN2" s="1079"/>
      <c r="DO2" s="1080"/>
      <c r="DP2" s="222"/>
      <c r="DQ2" s="1078" t="s">
        <v>353</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26"/>
      <c r="BA5" s="226"/>
      <c r="BB5" s="226"/>
      <c r="BC5" s="226"/>
      <c r="BD5" s="226"/>
      <c r="BE5" s="227"/>
      <c r="BF5" s="227"/>
      <c r="BG5" s="227"/>
      <c r="BH5" s="227"/>
      <c r="BI5" s="227"/>
      <c r="BJ5" s="227"/>
      <c r="BK5" s="227"/>
      <c r="BL5" s="227"/>
      <c r="BM5" s="227"/>
      <c r="BN5" s="227"/>
      <c r="BO5" s="227"/>
      <c r="BP5" s="227"/>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15">
      <c r="A7" s="230">
        <v>1</v>
      </c>
      <c r="B7" s="1034" t="s">
        <v>373</v>
      </c>
      <c r="C7" s="1035"/>
      <c r="D7" s="1035"/>
      <c r="E7" s="1035"/>
      <c r="F7" s="1035"/>
      <c r="G7" s="1035"/>
      <c r="H7" s="1035"/>
      <c r="I7" s="1035"/>
      <c r="J7" s="1035"/>
      <c r="K7" s="1035"/>
      <c r="L7" s="1035"/>
      <c r="M7" s="1035"/>
      <c r="N7" s="1035"/>
      <c r="O7" s="1035"/>
      <c r="P7" s="1036"/>
      <c r="Q7" s="1089">
        <v>27281</v>
      </c>
      <c r="R7" s="1090"/>
      <c r="S7" s="1090"/>
      <c r="T7" s="1090"/>
      <c r="U7" s="1090"/>
      <c r="V7" s="1090">
        <v>27100</v>
      </c>
      <c r="W7" s="1090"/>
      <c r="X7" s="1090"/>
      <c r="Y7" s="1090"/>
      <c r="Z7" s="1090"/>
      <c r="AA7" s="1090">
        <v>181</v>
      </c>
      <c r="AB7" s="1090"/>
      <c r="AC7" s="1090"/>
      <c r="AD7" s="1090"/>
      <c r="AE7" s="1091"/>
      <c r="AF7" s="1092">
        <v>99</v>
      </c>
      <c r="AG7" s="1093"/>
      <c r="AH7" s="1093"/>
      <c r="AI7" s="1093"/>
      <c r="AJ7" s="1094"/>
      <c r="AK7" s="1095">
        <v>0</v>
      </c>
      <c r="AL7" s="1096"/>
      <c r="AM7" s="1096"/>
      <c r="AN7" s="1096"/>
      <c r="AO7" s="1096"/>
      <c r="AP7" s="1096">
        <v>17627</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556</v>
      </c>
      <c r="BT7" s="1087"/>
      <c r="BU7" s="1087"/>
      <c r="BV7" s="1087"/>
      <c r="BW7" s="1087"/>
      <c r="BX7" s="1087"/>
      <c r="BY7" s="1087"/>
      <c r="BZ7" s="1087"/>
      <c r="CA7" s="1087"/>
      <c r="CB7" s="1087"/>
      <c r="CC7" s="1087"/>
      <c r="CD7" s="1087"/>
      <c r="CE7" s="1087"/>
      <c r="CF7" s="1087"/>
      <c r="CG7" s="1099"/>
      <c r="CH7" s="1083">
        <v>-22</v>
      </c>
      <c r="CI7" s="1084"/>
      <c r="CJ7" s="1084"/>
      <c r="CK7" s="1084"/>
      <c r="CL7" s="1085"/>
      <c r="CM7" s="1083">
        <v>69</v>
      </c>
      <c r="CN7" s="1084"/>
      <c r="CO7" s="1084"/>
      <c r="CP7" s="1084"/>
      <c r="CQ7" s="1085"/>
      <c r="CR7" s="1083">
        <v>36</v>
      </c>
      <c r="CS7" s="1084"/>
      <c r="CT7" s="1084"/>
      <c r="CU7" s="1084"/>
      <c r="CV7" s="1085"/>
      <c r="CW7" s="1083">
        <v>21</v>
      </c>
      <c r="CX7" s="1084"/>
      <c r="CY7" s="1084"/>
      <c r="CZ7" s="1084"/>
      <c r="DA7" s="1085"/>
      <c r="DB7" s="1083">
        <v>0</v>
      </c>
      <c r="DC7" s="1084"/>
      <c r="DD7" s="1084"/>
      <c r="DE7" s="1084"/>
      <c r="DF7" s="1085"/>
      <c r="DG7" s="1083">
        <v>0</v>
      </c>
      <c r="DH7" s="1084"/>
      <c r="DI7" s="1084"/>
      <c r="DJ7" s="1084"/>
      <c r="DK7" s="1085"/>
      <c r="DL7" s="1083">
        <v>0</v>
      </c>
      <c r="DM7" s="1084"/>
      <c r="DN7" s="1084"/>
      <c r="DO7" s="1084"/>
      <c r="DP7" s="1085"/>
      <c r="DQ7" s="1083">
        <v>0</v>
      </c>
      <c r="DR7" s="1084"/>
      <c r="DS7" s="1084"/>
      <c r="DT7" s="1084"/>
      <c r="DU7" s="1085"/>
      <c r="DV7" s="1086"/>
      <c r="DW7" s="1087"/>
      <c r="DX7" s="1087"/>
      <c r="DY7" s="1087"/>
      <c r="DZ7" s="1088"/>
      <c r="EA7" s="228"/>
    </row>
    <row r="8" spans="1:131" s="229" customFormat="1" ht="26.25" customHeight="1" x14ac:dyDescent="0.15">
      <c r="A8" s="232">
        <v>2</v>
      </c>
      <c r="B8" s="1017" t="s">
        <v>374</v>
      </c>
      <c r="C8" s="1018"/>
      <c r="D8" s="1018"/>
      <c r="E8" s="1018"/>
      <c r="F8" s="1018"/>
      <c r="G8" s="1018"/>
      <c r="H8" s="1018"/>
      <c r="I8" s="1018"/>
      <c r="J8" s="1018"/>
      <c r="K8" s="1018"/>
      <c r="L8" s="1018"/>
      <c r="M8" s="1018"/>
      <c r="N8" s="1018"/>
      <c r="O8" s="1018"/>
      <c r="P8" s="1019"/>
      <c r="Q8" s="1025">
        <v>8</v>
      </c>
      <c r="R8" s="1026"/>
      <c r="S8" s="1026"/>
      <c r="T8" s="1026"/>
      <c r="U8" s="1026"/>
      <c r="V8" s="1026">
        <v>3</v>
      </c>
      <c r="W8" s="1026"/>
      <c r="X8" s="1026"/>
      <c r="Y8" s="1026"/>
      <c r="Z8" s="1026"/>
      <c r="AA8" s="1026">
        <v>5</v>
      </c>
      <c r="AB8" s="1026"/>
      <c r="AC8" s="1026"/>
      <c r="AD8" s="1026"/>
      <c r="AE8" s="1027"/>
      <c r="AF8" s="1022">
        <v>5</v>
      </c>
      <c r="AG8" s="1023"/>
      <c r="AH8" s="1023"/>
      <c r="AI8" s="1023"/>
      <c r="AJ8" s="1024"/>
      <c r="AK8" s="1067">
        <v>0</v>
      </c>
      <c r="AL8" s="1068"/>
      <c r="AM8" s="1068"/>
      <c r="AN8" s="1068"/>
      <c r="AO8" s="1068"/>
      <c r="AP8" s="1068">
        <v>0</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557</v>
      </c>
      <c r="BT8" s="980"/>
      <c r="BU8" s="980"/>
      <c r="BV8" s="980"/>
      <c r="BW8" s="980"/>
      <c r="BX8" s="980"/>
      <c r="BY8" s="980"/>
      <c r="BZ8" s="980"/>
      <c r="CA8" s="980"/>
      <c r="CB8" s="980"/>
      <c r="CC8" s="980"/>
      <c r="CD8" s="980"/>
      <c r="CE8" s="980"/>
      <c r="CF8" s="980"/>
      <c r="CG8" s="1001"/>
      <c r="CH8" s="976">
        <v>10</v>
      </c>
      <c r="CI8" s="977"/>
      <c r="CJ8" s="977"/>
      <c r="CK8" s="977"/>
      <c r="CL8" s="978"/>
      <c r="CM8" s="976">
        <v>447</v>
      </c>
      <c r="CN8" s="977"/>
      <c r="CO8" s="977"/>
      <c r="CP8" s="977"/>
      <c r="CQ8" s="978"/>
      <c r="CR8" s="976">
        <v>100</v>
      </c>
      <c r="CS8" s="977"/>
      <c r="CT8" s="977"/>
      <c r="CU8" s="977"/>
      <c r="CV8" s="978"/>
      <c r="CW8" s="976">
        <v>0</v>
      </c>
      <c r="CX8" s="977"/>
      <c r="CY8" s="977"/>
      <c r="CZ8" s="977"/>
      <c r="DA8" s="978"/>
      <c r="DB8" s="976">
        <v>0</v>
      </c>
      <c r="DC8" s="977"/>
      <c r="DD8" s="977"/>
      <c r="DE8" s="977"/>
      <c r="DF8" s="978"/>
      <c r="DG8" s="976">
        <v>0</v>
      </c>
      <c r="DH8" s="977"/>
      <c r="DI8" s="977"/>
      <c r="DJ8" s="977"/>
      <c r="DK8" s="978"/>
      <c r="DL8" s="976">
        <v>0</v>
      </c>
      <c r="DM8" s="977"/>
      <c r="DN8" s="977"/>
      <c r="DO8" s="977"/>
      <c r="DP8" s="978"/>
      <c r="DQ8" s="976">
        <v>0</v>
      </c>
      <c r="DR8" s="977"/>
      <c r="DS8" s="977"/>
      <c r="DT8" s="977"/>
      <c r="DU8" s="978"/>
      <c r="DV8" s="979"/>
      <c r="DW8" s="980"/>
      <c r="DX8" s="980"/>
      <c r="DY8" s="980"/>
      <c r="DZ8" s="981"/>
      <c r="EA8" s="228"/>
    </row>
    <row r="9" spans="1:131" s="229" customFormat="1" ht="26.25" customHeight="1" x14ac:dyDescent="0.15">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15">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376</v>
      </c>
      <c r="B23" s="924" t="s">
        <v>377</v>
      </c>
      <c r="C23" s="925"/>
      <c r="D23" s="925"/>
      <c r="E23" s="925"/>
      <c r="F23" s="925"/>
      <c r="G23" s="925"/>
      <c r="H23" s="925"/>
      <c r="I23" s="925"/>
      <c r="J23" s="925"/>
      <c r="K23" s="925"/>
      <c r="L23" s="925"/>
      <c r="M23" s="925"/>
      <c r="N23" s="925"/>
      <c r="O23" s="925"/>
      <c r="P23" s="935"/>
      <c r="Q23" s="1054">
        <f>SUM(Q7:U22)</f>
        <v>27289</v>
      </c>
      <c r="R23" s="1048"/>
      <c r="S23" s="1048"/>
      <c r="T23" s="1048"/>
      <c r="U23" s="1048"/>
      <c r="V23" s="1048">
        <f t="shared" ref="V23" si="0">SUM(V7:Z22)</f>
        <v>27103</v>
      </c>
      <c r="W23" s="1048"/>
      <c r="X23" s="1048"/>
      <c r="Y23" s="1048"/>
      <c r="Z23" s="1048"/>
      <c r="AA23" s="1048">
        <f t="shared" ref="AA23" si="1">SUM(AA7:AE22)</f>
        <v>186</v>
      </c>
      <c r="AB23" s="1048"/>
      <c r="AC23" s="1048"/>
      <c r="AD23" s="1048"/>
      <c r="AE23" s="1055"/>
      <c r="AF23" s="1056">
        <v>104</v>
      </c>
      <c r="AG23" s="1048"/>
      <c r="AH23" s="1048"/>
      <c r="AI23" s="1048"/>
      <c r="AJ23" s="1057"/>
      <c r="AK23" s="1058"/>
      <c r="AL23" s="1059"/>
      <c r="AM23" s="1059"/>
      <c r="AN23" s="1059"/>
      <c r="AO23" s="1059"/>
      <c r="AP23" s="1048">
        <f>SUM(AP7:AT22)</f>
        <v>17627</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356</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363</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4" t="s">
        <v>388</v>
      </c>
      <c r="C28" s="1035"/>
      <c r="D28" s="1035"/>
      <c r="E28" s="1035"/>
      <c r="F28" s="1035"/>
      <c r="G28" s="1035"/>
      <c r="H28" s="1035"/>
      <c r="I28" s="1035"/>
      <c r="J28" s="1035"/>
      <c r="K28" s="1035"/>
      <c r="L28" s="1035"/>
      <c r="M28" s="1035"/>
      <c r="N28" s="1035"/>
      <c r="O28" s="1035"/>
      <c r="P28" s="1036"/>
      <c r="Q28" s="1037">
        <v>4877</v>
      </c>
      <c r="R28" s="1038"/>
      <c r="S28" s="1038"/>
      <c r="T28" s="1038"/>
      <c r="U28" s="1038"/>
      <c r="V28" s="1038">
        <v>4876</v>
      </c>
      <c r="W28" s="1038"/>
      <c r="X28" s="1038"/>
      <c r="Y28" s="1038"/>
      <c r="Z28" s="1038"/>
      <c r="AA28" s="1038">
        <v>1</v>
      </c>
      <c r="AB28" s="1038"/>
      <c r="AC28" s="1038"/>
      <c r="AD28" s="1038"/>
      <c r="AE28" s="1039"/>
      <c r="AF28" s="1040">
        <v>1</v>
      </c>
      <c r="AG28" s="1038"/>
      <c r="AH28" s="1038"/>
      <c r="AI28" s="1038"/>
      <c r="AJ28" s="1041"/>
      <c r="AK28" s="1029">
        <v>339</v>
      </c>
      <c r="AL28" s="1030"/>
      <c r="AM28" s="1030"/>
      <c r="AN28" s="1030"/>
      <c r="AO28" s="1030"/>
      <c r="AP28" s="1030">
        <v>0</v>
      </c>
      <c r="AQ28" s="1030"/>
      <c r="AR28" s="1030"/>
      <c r="AS28" s="1030"/>
      <c r="AT28" s="1030"/>
      <c r="AU28" s="1030">
        <v>0</v>
      </c>
      <c r="AV28" s="1030"/>
      <c r="AW28" s="1030"/>
      <c r="AX28" s="1030"/>
      <c r="AY28" s="1030"/>
      <c r="AZ28" s="1031">
        <v>0</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389</v>
      </c>
      <c r="C29" s="1018"/>
      <c r="D29" s="1018"/>
      <c r="E29" s="1018"/>
      <c r="F29" s="1018"/>
      <c r="G29" s="1018"/>
      <c r="H29" s="1018"/>
      <c r="I29" s="1018"/>
      <c r="J29" s="1018"/>
      <c r="K29" s="1018"/>
      <c r="L29" s="1018"/>
      <c r="M29" s="1018"/>
      <c r="N29" s="1018"/>
      <c r="O29" s="1018"/>
      <c r="P29" s="1019"/>
      <c r="Q29" s="1025">
        <v>5224</v>
      </c>
      <c r="R29" s="1026"/>
      <c r="S29" s="1026"/>
      <c r="T29" s="1026"/>
      <c r="U29" s="1026"/>
      <c r="V29" s="1026">
        <v>5145</v>
      </c>
      <c r="W29" s="1026"/>
      <c r="X29" s="1026"/>
      <c r="Y29" s="1026"/>
      <c r="Z29" s="1026"/>
      <c r="AA29" s="1026">
        <v>79</v>
      </c>
      <c r="AB29" s="1026"/>
      <c r="AC29" s="1026"/>
      <c r="AD29" s="1026"/>
      <c r="AE29" s="1027"/>
      <c r="AF29" s="1022">
        <v>79</v>
      </c>
      <c r="AG29" s="1023"/>
      <c r="AH29" s="1023"/>
      <c r="AI29" s="1023"/>
      <c r="AJ29" s="1024"/>
      <c r="AK29" s="967">
        <v>804</v>
      </c>
      <c r="AL29" s="958"/>
      <c r="AM29" s="958"/>
      <c r="AN29" s="958"/>
      <c r="AO29" s="958"/>
      <c r="AP29" s="958">
        <v>0</v>
      </c>
      <c r="AQ29" s="958"/>
      <c r="AR29" s="958"/>
      <c r="AS29" s="958"/>
      <c r="AT29" s="958"/>
      <c r="AU29" s="958">
        <v>0</v>
      </c>
      <c r="AV29" s="958"/>
      <c r="AW29" s="958"/>
      <c r="AX29" s="958"/>
      <c r="AY29" s="958"/>
      <c r="AZ29" s="1028">
        <v>0</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390</v>
      </c>
      <c r="C30" s="1018"/>
      <c r="D30" s="1018"/>
      <c r="E30" s="1018"/>
      <c r="F30" s="1018"/>
      <c r="G30" s="1018"/>
      <c r="H30" s="1018"/>
      <c r="I30" s="1018"/>
      <c r="J30" s="1018"/>
      <c r="K30" s="1018"/>
      <c r="L30" s="1018"/>
      <c r="M30" s="1018"/>
      <c r="N30" s="1018"/>
      <c r="O30" s="1018"/>
      <c r="P30" s="1019"/>
      <c r="Q30" s="1025">
        <v>758</v>
      </c>
      <c r="R30" s="1026"/>
      <c r="S30" s="1026"/>
      <c r="T30" s="1026"/>
      <c r="U30" s="1026"/>
      <c r="V30" s="1026">
        <v>736</v>
      </c>
      <c r="W30" s="1026"/>
      <c r="X30" s="1026"/>
      <c r="Y30" s="1026"/>
      <c r="Z30" s="1026"/>
      <c r="AA30" s="1026">
        <v>22</v>
      </c>
      <c r="AB30" s="1026"/>
      <c r="AC30" s="1026"/>
      <c r="AD30" s="1026"/>
      <c r="AE30" s="1027"/>
      <c r="AF30" s="1022">
        <v>22</v>
      </c>
      <c r="AG30" s="1023"/>
      <c r="AH30" s="1023"/>
      <c r="AI30" s="1023"/>
      <c r="AJ30" s="1024"/>
      <c r="AK30" s="967">
        <v>847</v>
      </c>
      <c r="AL30" s="958"/>
      <c r="AM30" s="958"/>
      <c r="AN30" s="958"/>
      <c r="AO30" s="958"/>
      <c r="AP30" s="958">
        <v>0</v>
      </c>
      <c r="AQ30" s="958"/>
      <c r="AR30" s="958"/>
      <c r="AS30" s="958"/>
      <c r="AT30" s="958"/>
      <c r="AU30" s="958">
        <v>0</v>
      </c>
      <c r="AV30" s="958"/>
      <c r="AW30" s="958"/>
      <c r="AX30" s="958"/>
      <c r="AY30" s="958"/>
      <c r="AZ30" s="1028">
        <v>0</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391</v>
      </c>
      <c r="C31" s="1018"/>
      <c r="D31" s="1018"/>
      <c r="E31" s="1018"/>
      <c r="F31" s="1018"/>
      <c r="G31" s="1018"/>
      <c r="H31" s="1018"/>
      <c r="I31" s="1018"/>
      <c r="J31" s="1018"/>
      <c r="K31" s="1018"/>
      <c r="L31" s="1018"/>
      <c r="M31" s="1018"/>
      <c r="N31" s="1018"/>
      <c r="O31" s="1018"/>
      <c r="P31" s="1019"/>
      <c r="Q31" s="1025">
        <v>1852</v>
      </c>
      <c r="R31" s="1026"/>
      <c r="S31" s="1026"/>
      <c r="T31" s="1026"/>
      <c r="U31" s="1026"/>
      <c r="V31" s="1026">
        <v>1974</v>
      </c>
      <c r="W31" s="1026"/>
      <c r="X31" s="1026"/>
      <c r="Y31" s="1026"/>
      <c r="Z31" s="1026"/>
      <c r="AA31" s="1026">
        <v>-122</v>
      </c>
      <c r="AB31" s="1026"/>
      <c r="AC31" s="1026"/>
      <c r="AD31" s="1026"/>
      <c r="AE31" s="1027"/>
      <c r="AF31" s="1022">
        <v>658</v>
      </c>
      <c r="AG31" s="1023"/>
      <c r="AH31" s="1023"/>
      <c r="AI31" s="1023"/>
      <c r="AJ31" s="1024"/>
      <c r="AK31" s="967">
        <v>749</v>
      </c>
      <c r="AL31" s="958"/>
      <c r="AM31" s="958"/>
      <c r="AN31" s="958"/>
      <c r="AO31" s="958"/>
      <c r="AP31" s="958">
        <v>13644</v>
      </c>
      <c r="AQ31" s="958"/>
      <c r="AR31" s="958"/>
      <c r="AS31" s="958"/>
      <c r="AT31" s="958"/>
      <c r="AU31" s="958">
        <v>7004</v>
      </c>
      <c r="AV31" s="958"/>
      <c r="AW31" s="958"/>
      <c r="AX31" s="958"/>
      <c r="AY31" s="958"/>
      <c r="AZ31" s="1028">
        <v>0</v>
      </c>
      <c r="BA31" s="1028"/>
      <c r="BB31" s="1028"/>
      <c r="BC31" s="1028"/>
      <c r="BD31" s="1028"/>
      <c r="BE31" s="959" t="s">
        <v>392</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t="s">
        <v>393</v>
      </c>
      <c r="C32" s="1018"/>
      <c r="D32" s="1018"/>
      <c r="E32" s="1018"/>
      <c r="F32" s="1018"/>
      <c r="G32" s="1018"/>
      <c r="H32" s="1018"/>
      <c r="I32" s="1018"/>
      <c r="J32" s="1018"/>
      <c r="K32" s="1018"/>
      <c r="L32" s="1018"/>
      <c r="M32" s="1018"/>
      <c r="N32" s="1018"/>
      <c r="O32" s="1018"/>
      <c r="P32" s="1019"/>
      <c r="Q32" s="1025">
        <v>1026</v>
      </c>
      <c r="R32" s="1026"/>
      <c r="S32" s="1026"/>
      <c r="T32" s="1026"/>
      <c r="U32" s="1026"/>
      <c r="V32" s="1026">
        <v>1182</v>
      </c>
      <c r="W32" s="1026"/>
      <c r="X32" s="1026"/>
      <c r="Y32" s="1026"/>
      <c r="Z32" s="1026"/>
      <c r="AA32" s="1026">
        <v>-156</v>
      </c>
      <c r="AB32" s="1026"/>
      <c r="AC32" s="1026"/>
      <c r="AD32" s="1026"/>
      <c r="AE32" s="1027"/>
      <c r="AF32" s="1022">
        <v>1159</v>
      </c>
      <c r="AG32" s="1023"/>
      <c r="AH32" s="1023"/>
      <c r="AI32" s="1023"/>
      <c r="AJ32" s="1024"/>
      <c r="AK32" s="967">
        <v>208</v>
      </c>
      <c r="AL32" s="958"/>
      <c r="AM32" s="958"/>
      <c r="AN32" s="958"/>
      <c r="AO32" s="958"/>
      <c r="AP32" s="958">
        <v>2248</v>
      </c>
      <c r="AQ32" s="958"/>
      <c r="AR32" s="958"/>
      <c r="AS32" s="958"/>
      <c r="AT32" s="958"/>
      <c r="AU32" s="958">
        <v>0</v>
      </c>
      <c r="AV32" s="958"/>
      <c r="AW32" s="958"/>
      <c r="AX32" s="958"/>
      <c r="AY32" s="958"/>
      <c r="AZ32" s="1028">
        <v>0</v>
      </c>
      <c r="BA32" s="1028"/>
      <c r="BB32" s="1028"/>
      <c r="BC32" s="1028"/>
      <c r="BD32" s="1028"/>
      <c r="BE32" s="959" t="s">
        <v>392</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t="s">
        <v>394</v>
      </c>
      <c r="C33" s="1018"/>
      <c r="D33" s="1018"/>
      <c r="E33" s="1018"/>
      <c r="F33" s="1018"/>
      <c r="G33" s="1018"/>
      <c r="H33" s="1018"/>
      <c r="I33" s="1018"/>
      <c r="J33" s="1018"/>
      <c r="K33" s="1018"/>
      <c r="L33" s="1018"/>
      <c r="M33" s="1018"/>
      <c r="N33" s="1018"/>
      <c r="O33" s="1018"/>
      <c r="P33" s="1019"/>
      <c r="Q33" s="1025">
        <v>4481</v>
      </c>
      <c r="R33" s="1026"/>
      <c r="S33" s="1026"/>
      <c r="T33" s="1026"/>
      <c r="U33" s="1026"/>
      <c r="V33" s="1026">
        <v>4742</v>
      </c>
      <c r="W33" s="1026"/>
      <c r="X33" s="1026"/>
      <c r="Y33" s="1026"/>
      <c r="Z33" s="1026"/>
      <c r="AA33" s="1026">
        <v>-261</v>
      </c>
      <c r="AB33" s="1026"/>
      <c r="AC33" s="1026"/>
      <c r="AD33" s="1026"/>
      <c r="AE33" s="1027"/>
      <c r="AF33" s="1022">
        <v>1713</v>
      </c>
      <c r="AG33" s="1023"/>
      <c r="AH33" s="1023"/>
      <c r="AI33" s="1023"/>
      <c r="AJ33" s="1024"/>
      <c r="AK33" s="967">
        <v>750</v>
      </c>
      <c r="AL33" s="958"/>
      <c r="AM33" s="958"/>
      <c r="AN33" s="958"/>
      <c r="AO33" s="958"/>
      <c r="AP33" s="958">
        <v>2032</v>
      </c>
      <c r="AQ33" s="958"/>
      <c r="AR33" s="958"/>
      <c r="AS33" s="958"/>
      <c r="AT33" s="958"/>
      <c r="AU33" s="958">
        <v>1101</v>
      </c>
      <c r="AV33" s="958"/>
      <c r="AW33" s="958"/>
      <c r="AX33" s="958"/>
      <c r="AY33" s="958"/>
      <c r="AZ33" s="1028">
        <v>0</v>
      </c>
      <c r="BA33" s="1028"/>
      <c r="BB33" s="1028"/>
      <c r="BC33" s="1028"/>
      <c r="BD33" s="1028"/>
      <c r="BE33" s="959" t="s">
        <v>392</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t="s">
        <v>395</v>
      </c>
      <c r="C34" s="1018"/>
      <c r="D34" s="1018"/>
      <c r="E34" s="1018"/>
      <c r="F34" s="1018"/>
      <c r="G34" s="1018"/>
      <c r="H34" s="1018"/>
      <c r="I34" s="1018"/>
      <c r="J34" s="1018"/>
      <c r="K34" s="1018"/>
      <c r="L34" s="1018"/>
      <c r="M34" s="1018"/>
      <c r="N34" s="1018"/>
      <c r="O34" s="1018"/>
      <c r="P34" s="1019"/>
      <c r="Q34" s="1025">
        <v>379</v>
      </c>
      <c r="R34" s="1026"/>
      <c r="S34" s="1026"/>
      <c r="T34" s="1026"/>
      <c r="U34" s="1026"/>
      <c r="V34" s="1026">
        <v>63</v>
      </c>
      <c r="W34" s="1026"/>
      <c r="X34" s="1026"/>
      <c r="Y34" s="1026"/>
      <c r="Z34" s="1026"/>
      <c r="AA34" s="1026">
        <v>316</v>
      </c>
      <c r="AB34" s="1026"/>
      <c r="AC34" s="1026"/>
      <c r="AD34" s="1026"/>
      <c r="AE34" s="1027"/>
      <c r="AF34" s="1022">
        <v>316</v>
      </c>
      <c r="AG34" s="1023"/>
      <c r="AH34" s="1023"/>
      <c r="AI34" s="1023"/>
      <c r="AJ34" s="1024"/>
      <c r="AK34" s="967">
        <v>0</v>
      </c>
      <c r="AL34" s="958"/>
      <c r="AM34" s="958"/>
      <c r="AN34" s="958"/>
      <c r="AO34" s="958"/>
      <c r="AP34" s="958">
        <v>0</v>
      </c>
      <c r="AQ34" s="958"/>
      <c r="AR34" s="958"/>
      <c r="AS34" s="958"/>
      <c r="AT34" s="958"/>
      <c r="AU34" s="958">
        <v>0</v>
      </c>
      <c r="AV34" s="958"/>
      <c r="AW34" s="958"/>
      <c r="AX34" s="958"/>
      <c r="AY34" s="958"/>
      <c r="AZ34" s="1028">
        <v>0</v>
      </c>
      <c r="BA34" s="1028"/>
      <c r="BB34" s="1028"/>
      <c r="BC34" s="1028"/>
      <c r="BD34" s="1028"/>
      <c r="BE34" s="959" t="s">
        <v>396</v>
      </c>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376</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3948</v>
      </c>
      <c r="AG63" s="946"/>
      <c r="AH63" s="946"/>
      <c r="AI63" s="946"/>
      <c r="AJ63" s="1009"/>
      <c r="AK63" s="1010"/>
      <c r="AL63" s="950"/>
      <c r="AM63" s="950"/>
      <c r="AN63" s="950"/>
      <c r="AO63" s="950"/>
      <c r="AP63" s="946">
        <f>SUM(AP28:AT62)</f>
        <v>17924</v>
      </c>
      <c r="AQ63" s="946"/>
      <c r="AR63" s="946"/>
      <c r="AS63" s="946"/>
      <c r="AT63" s="946"/>
      <c r="AU63" s="946">
        <f>SUM(AU28:AY62)</f>
        <v>8105</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400</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401</v>
      </c>
      <c r="AV66" s="989"/>
      <c r="AW66" s="989"/>
      <c r="AX66" s="989"/>
      <c r="AY66" s="990"/>
      <c r="AZ66" s="988" t="s">
        <v>363</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549</v>
      </c>
      <c r="C68" s="973"/>
      <c r="D68" s="973"/>
      <c r="E68" s="973"/>
      <c r="F68" s="973"/>
      <c r="G68" s="973"/>
      <c r="H68" s="973"/>
      <c r="I68" s="973"/>
      <c r="J68" s="973"/>
      <c r="K68" s="973"/>
      <c r="L68" s="973"/>
      <c r="M68" s="973"/>
      <c r="N68" s="973"/>
      <c r="O68" s="973"/>
      <c r="P68" s="974"/>
      <c r="Q68" s="975">
        <v>11414</v>
      </c>
      <c r="R68" s="969"/>
      <c r="S68" s="969"/>
      <c r="T68" s="969"/>
      <c r="U68" s="969"/>
      <c r="V68" s="969">
        <v>7873</v>
      </c>
      <c r="W68" s="969"/>
      <c r="X68" s="969"/>
      <c r="Y68" s="969"/>
      <c r="Z68" s="969"/>
      <c r="AA68" s="969">
        <v>3541</v>
      </c>
      <c r="AB68" s="969"/>
      <c r="AC68" s="969"/>
      <c r="AD68" s="969"/>
      <c r="AE68" s="969"/>
      <c r="AF68" s="969">
        <v>3541</v>
      </c>
      <c r="AG68" s="969"/>
      <c r="AH68" s="969"/>
      <c r="AI68" s="969"/>
      <c r="AJ68" s="969"/>
      <c r="AK68" s="969">
        <v>0</v>
      </c>
      <c r="AL68" s="969"/>
      <c r="AM68" s="969"/>
      <c r="AN68" s="969"/>
      <c r="AO68" s="969"/>
      <c r="AP68" s="969">
        <v>0</v>
      </c>
      <c r="AQ68" s="969"/>
      <c r="AR68" s="969"/>
      <c r="AS68" s="969"/>
      <c r="AT68" s="969"/>
      <c r="AU68" s="969">
        <v>0</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550</v>
      </c>
      <c r="C69" s="962"/>
      <c r="D69" s="962"/>
      <c r="E69" s="962"/>
      <c r="F69" s="962"/>
      <c r="G69" s="962"/>
      <c r="H69" s="962"/>
      <c r="I69" s="962"/>
      <c r="J69" s="962"/>
      <c r="K69" s="962"/>
      <c r="L69" s="962"/>
      <c r="M69" s="962"/>
      <c r="N69" s="962"/>
      <c r="O69" s="962"/>
      <c r="P69" s="963"/>
      <c r="Q69" s="964">
        <v>684</v>
      </c>
      <c r="R69" s="958"/>
      <c r="S69" s="958"/>
      <c r="T69" s="958"/>
      <c r="U69" s="958"/>
      <c r="V69" s="958">
        <v>181</v>
      </c>
      <c r="W69" s="958"/>
      <c r="X69" s="958"/>
      <c r="Y69" s="958"/>
      <c r="Z69" s="958"/>
      <c r="AA69" s="958">
        <v>503</v>
      </c>
      <c r="AB69" s="958"/>
      <c r="AC69" s="958"/>
      <c r="AD69" s="958"/>
      <c r="AE69" s="958"/>
      <c r="AF69" s="958">
        <v>503</v>
      </c>
      <c r="AG69" s="958"/>
      <c r="AH69" s="958"/>
      <c r="AI69" s="958"/>
      <c r="AJ69" s="958"/>
      <c r="AK69" s="958">
        <v>0</v>
      </c>
      <c r="AL69" s="958"/>
      <c r="AM69" s="958"/>
      <c r="AN69" s="958"/>
      <c r="AO69" s="958"/>
      <c r="AP69" s="958">
        <v>0</v>
      </c>
      <c r="AQ69" s="958"/>
      <c r="AR69" s="958"/>
      <c r="AS69" s="958"/>
      <c r="AT69" s="958"/>
      <c r="AU69" s="958">
        <v>0</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551</v>
      </c>
      <c r="C70" s="962"/>
      <c r="D70" s="962"/>
      <c r="E70" s="962"/>
      <c r="F70" s="962"/>
      <c r="G70" s="962"/>
      <c r="H70" s="962"/>
      <c r="I70" s="962"/>
      <c r="J70" s="962"/>
      <c r="K70" s="962"/>
      <c r="L70" s="962"/>
      <c r="M70" s="962"/>
      <c r="N70" s="962"/>
      <c r="O70" s="962"/>
      <c r="P70" s="963"/>
      <c r="Q70" s="964">
        <v>871279</v>
      </c>
      <c r="R70" s="958"/>
      <c r="S70" s="958"/>
      <c r="T70" s="958"/>
      <c r="U70" s="958"/>
      <c r="V70" s="958">
        <v>850651</v>
      </c>
      <c r="W70" s="958"/>
      <c r="X70" s="958"/>
      <c r="Y70" s="958"/>
      <c r="Z70" s="958"/>
      <c r="AA70" s="958">
        <v>20628</v>
      </c>
      <c r="AB70" s="958"/>
      <c r="AC70" s="958"/>
      <c r="AD70" s="958"/>
      <c r="AE70" s="958"/>
      <c r="AF70" s="958">
        <v>20628</v>
      </c>
      <c r="AG70" s="958"/>
      <c r="AH70" s="958"/>
      <c r="AI70" s="958"/>
      <c r="AJ70" s="958"/>
      <c r="AK70" s="958">
        <v>10502</v>
      </c>
      <c r="AL70" s="958"/>
      <c r="AM70" s="958"/>
      <c r="AN70" s="958"/>
      <c r="AO70" s="958"/>
      <c r="AP70" s="958">
        <v>0</v>
      </c>
      <c r="AQ70" s="958"/>
      <c r="AR70" s="958"/>
      <c r="AS70" s="958"/>
      <c r="AT70" s="958"/>
      <c r="AU70" s="958">
        <v>0</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t="s">
        <v>552</v>
      </c>
      <c r="C71" s="962"/>
      <c r="D71" s="962"/>
      <c r="E71" s="962"/>
      <c r="F71" s="962"/>
      <c r="G71" s="962"/>
      <c r="H71" s="962"/>
      <c r="I71" s="962"/>
      <c r="J71" s="962"/>
      <c r="K71" s="962"/>
      <c r="L71" s="962"/>
      <c r="M71" s="962"/>
      <c r="N71" s="962"/>
      <c r="O71" s="962"/>
      <c r="P71" s="963"/>
      <c r="Q71" s="964">
        <v>2369</v>
      </c>
      <c r="R71" s="958"/>
      <c r="S71" s="958"/>
      <c r="T71" s="958"/>
      <c r="U71" s="958"/>
      <c r="V71" s="958">
        <v>2331</v>
      </c>
      <c r="W71" s="958"/>
      <c r="X71" s="958"/>
      <c r="Y71" s="958"/>
      <c r="Z71" s="958"/>
      <c r="AA71" s="958">
        <v>38</v>
      </c>
      <c r="AB71" s="958"/>
      <c r="AC71" s="958"/>
      <c r="AD71" s="958"/>
      <c r="AE71" s="958"/>
      <c r="AF71" s="958">
        <v>38</v>
      </c>
      <c r="AG71" s="958"/>
      <c r="AH71" s="958"/>
      <c r="AI71" s="958"/>
      <c r="AJ71" s="958"/>
      <c r="AK71" s="958">
        <v>0</v>
      </c>
      <c r="AL71" s="958"/>
      <c r="AM71" s="958"/>
      <c r="AN71" s="958"/>
      <c r="AO71" s="958"/>
      <c r="AP71" s="958">
        <v>206</v>
      </c>
      <c r="AQ71" s="958"/>
      <c r="AR71" s="958"/>
      <c r="AS71" s="958"/>
      <c r="AT71" s="958"/>
      <c r="AU71" s="958">
        <v>42</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t="s">
        <v>553</v>
      </c>
      <c r="C72" s="962"/>
      <c r="D72" s="962"/>
      <c r="E72" s="962"/>
      <c r="F72" s="962"/>
      <c r="G72" s="962"/>
      <c r="H72" s="962"/>
      <c r="I72" s="962"/>
      <c r="J72" s="962"/>
      <c r="K72" s="962"/>
      <c r="L72" s="962"/>
      <c r="M72" s="962"/>
      <c r="N72" s="962"/>
      <c r="O72" s="962"/>
      <c r="P72" s="963"/>
      <c r="Q72" s="964">
        <v>146</v>
      </c>
      <c r="R72" s="958"/>
      <c r="S72" s="958"/>
      <c r="T72" s="958"/>
      <c r="U72" s="958"/>
      <c r="V72" s="958">
        <v>141</v>
      </c>
      <c r="W72" s="958"/>
      <c r="X72" s="958"/>
      <c r="Y72" s="958"/>
      <c r="Z72" s="958"/>
      <c r="AA72" s="958">
        <v>5</v>
      </c>
      <c r="AB72" s="958"/>
      <c r="AC72" s="958"/>
      <c r="AD72" s="958"/>
      <c r="AE72" s="958"/>
      <c r="AF72" s="958">
        <v>5</v>
      </c>
      <c r="AG72" s="958"/>
      <c r="AH72" s="958"/>
      <c r="AI72" s="958"/>
      <c r="AJ72" s="958"/>
      <c r="AK72" s="958">
        <v>0</v>
      </c>
      <c r="AL72" s="958"/>
      <c r="AM72" s="958"/>
      <c r="AN72" s="958"/>
      <c r="AO72" s="958"/>
      <c r="AP72" s="958">
        <v>0</v>
      </c>
      <c r="AQ72" s="958"/>
      <c r="AR72" s="958"/>
      <c r="AS72" s="958"/>
      <c r="AT72" s="958"/>
      <c r="AU72" s="958">
        <v>0</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t="s">
        <v>554</v>
      </c>
      <c r="C73" s="962"/>
      <c r="D73" s="962"/>
      <c r="E73" s="962"/>
      <c r="F73" s="962"/>
      <c r="G73" s="962"/>
      <c r="H73" s="962"/>
      <c r="I73" s="962"/>
      <c r="J73" s="962"/>
      <c r="K73" s="962"/>
      <c r="L73" s="962"/>
      <c r="M73" s="962"/>
      <c r="N73" s="962"/>
      <c r="O73" s="962"/>
      <c r="P73" s="963"/>
      <c r="Q73" s="964">
        <v>118</v>
      </c>
      <c r="R73" s="958"/>
      <c r="S73" s="958"/>
      <c r="T73" s="958"/>
      <c r="U73" s="958"/>
      <c r="V73" s="958">
        <v>108</v>
      </c>
      <c r="W73" s="958"/>
      <c r="X73" s="958"/>
      <c r="Y73" s="958"/>
      <c r="Z73" s="958"/>
      <c r="AA73" s="958">
        <v>10</v>
      </c>
      <c r="AB73" s="958"/>
      <c r="AC73" s="958"/>
      <c r="AD73" s="958"/>
      <c r="AE73" s="958"/>
      <c r="AF73" s="958">
        <v>10</v>
      </c>
      <c r="AG73" s="958"/>
      <c r="AH73" s="958"/>
      <c r="AI73" s="958"/>
      <c r="AJ73" s="958"/>
      <c r="AK73" s="958">
        <v>0</v>
      </c>
      <c r="AL73" s="958"/>
      <c r="AM73" s="958"/>
      <c r="AN73" s="958"/>
      <c r="AO73" s="958"/>
      <c r="AP73" s="958">
        <v>0</v>
      </c>
      <c r="AQ73" s="958"/>
      <c r="AR73" s="958"/>
      <c r="AS73" s="958"/>
      <c r="AT73" s="958"/>
      <c r="AU73" s="958">
        <v>0</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t="s">
        <v>555</v>
      </c>
      <c r="C74" s="962"/>
      <c r="D74" s="962"/>
      <c r="E74" s="962"/>
      <c r="F74" s="962"/>
      <c r="G74" s="962"/>
      <c r="H74" s="962"/>
      <c r="I74" s="962"/>
      <c r="J74" s="962"/>
      <c r="K74" s="962"/>
      <c r="L74" s="962"/>
      <c r="M74" s="962"/>
      <c r="N74" s="962"/>
      <c r="O74" s="962"/>
      <c r="P74" s="963"/>
      <c r="Q74" s="964">
        <v>818</v>
      </c>
      <c r="R74" s="958"/>
      <c r="S74" s="958"/>
      <c r="T74" s="958"/>
      <c r="U74" s="958"/>
      <c r="V74" s="958">
        <v>772</v>
      </c>
      <c r="W74" s="958"/>
      <c r="X74" s="958"/>
      <c r="Y74" s="958"/>
      <c r="Z74" s="958"/>
      <c r="AA74" s="958">
        <v>46</v>
      </c>
      <c r="AB74" s="958"/>
      <c r="AC74" s="958"/>
      <c r="AD74" s="958"/>
      <c r="AE74" s="958"/>
      <c r="AF74" s="958">
        <v>46</v>
      </c>
      <c r="AG74" s="958"/>
      <c r="AH74" s="958"/>
      <c r="AI74" s="958"/>
      <c r="AJ74" s="958"/>
      <c r="AK74" s="958">
        <v>0</v>
      </c>
      <c r="AL74" s="958"/>
      <c r="AM74" s="958"/>
      <c r="AN74" s="958"/>
      <c r="AO74" s="958"/>
      <c r="AP74" s="958">
        <v>0</v>
      </c>
      <c r="AQ74" s="958"/>
      <c r="AR74" s="958"/>
      <c r="AS74" s="958"/>
      <c r="AT74" s="958"/>
      <c r="AU74" s="958">
        <v>0</v>
      </c>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376</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SUM(AF68:AJ87)</f>
        <v>24771</v>
      </c>
      <c r="AG88" s="946"/>
      <c r="AH88" s="946"/>
      <c r="AI88" s="946"/>
      <c r="AJ88" s="946"/>
      <c r="AK88" s="950"/>
      <c r="AL88" s="950"/>
      <c r="AM88" s="950"/>
      <c r="AN88" s="950"/>
      <c r="AO88" s="950"/>
      <c r="AP88" s="946">
        <f>SUM(AP68:AT87)</f>
        <v>206</v>
      </c>
      <c r="AQ88" s="946"/>
      <c r="AR88" s="946"/>
      <c r="AS88" s="946"/>
      <c r="AT88" s="946"/>
      <c r="AU88" s="946">
        <f>SUM(AU68:AY87)</f>
        <v>42</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SUM(CR7:CV88)</f>
        <v>136</v>
      </c>
      <c r="CS102" s="940"/>
      <c r="CT102" s="940"/>
      <c r="CU102" s="940"/>
      <c r="CV102" s="941"/>
      <c r="CW102" s="939">
        <f t="shared" ref="CW102" si="2">SUM(CW7:DA88)</f>
        <v>21</v>
      </c>
      <c r="CX102" s="940"/>
      <c r="CY102" s="940"/>
      <c r="CZ102" s="940"/>
      <c r="DA102" s="941"/>
      <c r="DB102" s="939">
        <f t="shared" ref="DB102" si="3">SUM(DB7:DF88)</f>
        <v>0</v>
      </c>
      <c r="DC102" s="940"/>
      <c r="DD102" s="940"/>
      <c r="DE102" s="940"/>
      <c r="DF102" s="941"/>
      <c r="DG102" s="939">
        <f t="shared" ref="DG102" si="4">SUM(DG7:DK88)</f>
        <v>0</v>
      </c>
      <c r="DH102" s="940"/>
      <c r="DI102" s="940"/>
      <c r="DJ102" s="940"/>
      <c r="DK102" s="941"/>
      <c r="DL102" s="939">
        <f t="shared" ref="DL102" si="5">SUM(DL7:DP88)</f>
        <v>0</v>
      </c>
      <c r="DM102" s="940"/>
      <c r="DN102" s="940"/>
      <c r="DO102" s="940"/>
      <c r="DP102" s="941"/>
      <c r="DQ102" s="939">
        <f t="shared" ref="DQ102" si="6">SUM(DQ7:DU88)</f>
        <v>0</v>
      </c>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24" customFormat="1" ht="26.25" customHeight="1" x14ac:dyDescent="0.15">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1921711</v>
      </c>
      <c r="AB110" s="876"/>
      <c r="AC110" s="876"/>
      <c r="AD110" s="876"/>
      <c r="AE110" s="877"/>
      <c r="AF110" s="878">
        <v>1996106</v>
      </c>
      <c r="AG110" s="876"/>
      <c r="AH110" s="876"/>
      <c r="AI110" s="876"/>
      <c r="AJ110" s="877"/>
      <c r="AK110" s="878">
        <v>2016397</v>
      </c>
      <c r="AL110" s="876"/>
      <c r="AM110" s="876"/>
      <c r="AN110" s="876"/>
      <c r="AO110" s="877"/>
      <c r="AP110" s="879">
        <v>19.2</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19692890</v>
      </c>
      <c r="BR110" s="829"/>
      <c r="BS110" s="829"/>
      <c r="BT110" s="829"/>
      <c r="BU110" s="829"/>
      <c r="BV110" s="829">
        <v>18573526</v>
      </c>
      <c r="BW110" s="829"/>
      <c r="BX110" s="829"/>
      <c r="BY110" s="829"/>
      <c r="BZ110" s="829"/>
      <c r="CA110" s="829">
        <v>17627493</v>
      </c>
      <c r="CB110" s="829"/>
      <c r="CC110" s="829"/>
      <c r="CD110" s="829"/>
      <c r="CE110" s="829"/>
      <c r="CF110" s="853">
        <v>167.4</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11303533</v>
      </c>
      <c r="BR112" s="804"/>
      <c r="BS112" s="804"/>
      <c r="BT112" s="804"/>
      <c r="BU112" s="804"/>
      <c r="BV112" s="804">
        <v>10591602</v>
      </c>
      <c r="BW112" s="804"/>
      <c r="BX112" s="804"/>
      <c r="BY112" s="804"/>
      <c r="BZ112" s="804"/>
      <c r="CA112" s="804">
        <v>10480384</v>
      </c>
      <c r="CB112" s="804"/>
      <c r="CC112" s="804"/>
      <c r="CD112" s="804"/>
      <c r="CE112" s="804"/>
      <c r="CF112" s="862">
        <v>99.5</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947314</v>
      </c>
      <c r="AB113" s="906"/>
      <c r="AC113" s="906"/>
      <c r="AD113" s="906"/>
      <c r="AE113" s="907"/>
      <c r="AF113" s="908">
        <v>942058</v>
      </c>
      <c r="AG113" s="906"/>
      <c r="AH113" s="906"/>
      <c r="AI113" s="906"/>
      <c r="AJ113" s="907"/>
      <c r="AK113" s="908">
        <v>928893</v>
      </c>
      <c r="AL113" s="906"/>
      <c r="AM113" s="906"/>
      <c r="AN113" s="906"/>
      <c r="AO113" s="907"/>
      <c r="AP113" s="909">
        <v>8.8000000000000007</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46415</v>
      </c>
      <c r="BR113" s="804"/>
      <c r="BS113" s="804"/>
      <c r="BT113" s="804"/>
      <c r="BU113" s="804"/>
      <c r="BV113" s="804">
        <v>32933</v>
      </c>
      <c r="BW113" s="804"/>
      <c r="BX113" s="804"/>
      <c r="BY113" s="804"/>
      <c r="BZ113" s="804"/>
      <c r="CA113" s="804">
        <v>41861</v>
      </c>
      <c r="CB113" s="804"/>
      <c r="CC113" s="804"/>
      <c r="CD113" s="804"/>
      <c r="CE113" s="804"/>
      <c r="CF113" s="862">
        <v>0.4</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57211</v>
      </c>
      <c r="AB114" s="767"/>
      <c r="AC114" s="767"/>
      <c r="AD114" s="767"/>
      <c r="AE114" s="768"/>
      <c r="AF114" s="769">
        <v>40069</v>
      </c>
      <c r="AG114" s="767"/>
      <c r="AH114" s="767"/>
      <c r="AI114" s="767"/>
      <c r="AJ114" s="768"/>
      <c r="AK114" s="769">
        <v>12369</v>
      </c>
      <c r="AL114" s="767"/>
      <c r="AM114" s="767"/>
      <c r="AN114" s="767"/>
      <c r="AO114" s="768"/>
      <c r="AP114" s="811">
        <v>0.1</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1580460</v>
      </c>
      <c r="BR114" s="804"/>
      <c r="BS114" s="804"/>
      <c r="BT114" s="804"/>
      <c r="BU114" s="804"/>
      <c r="BV114" s="804">
        <v>1623093</v>
      </c>
      <c r="BW114" s="804"/>
      <c r="BX114" s="804"/>
      <c r="BY114" s="804"/>
      <c r="BZ114" s="804"/>
      <c r="CA114" s="804">
        <v>1578413</v>
      </c>
      <c r="CB114" s="804"/>
      <c r="CC114" s="804"/>
      <c r="CD114" s="804"/>
      <c r="CE114" s="804"/>
      <c r="CF114" s="862">
        <v>15</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2926236</v>
      </c>
      <c r="AB117" s="890"/>
      <c r="AC117" s="890"/>
      <c r="AD117" s="890"/>
      <c r="AE117" s="891"/>
      <c r="AF117" s="892">
        <v>2978233</v>
      </c>
      <c r="AG117" s="890"/>
      <c r="AH117" s="890"/>
      <c r="AI117" s="890"/>
      <c r="AJ117" s="891"/>
      <c r="AK117" s="892">
        <v>2957659</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443</v>
      </c>
      <c r="BP119" s="865"/>
      <c r="BQ119" s="866">
        <v>32623298</v>
      </c>
      <c r="BR119" s="832"/>
      <c r="BS119" s="832"/>
      <c r="BT119" s="832"/>
      <c r="BU119" s="832"/>
      <c r="BV119" s="832">
        <v>30821154</v>
      </c>
      <c r="BW119" s="832"/>
      <c r="BX119" s="832"/>
      <c r="BY119" s="832"/>
      <c r="BZ119" s="832"/>
      <c r="CA119" s="832">
        <v>29728151</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15">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9429752</v>
      </c>
      <c r="BR120" s="829"/>
      <c r="BS120" s="829"/>
      <c r="BT120" s="829"/>
      <c r="BU120" s="829"/>
      <c r="BV120" s="829">
        <v>11440153</v>
      </c>
      <c r="BW120" s="829"/>
      <c r="BX120" s="829"/>
      <c r="BY120" s="829"/>
      <c r="BZ120" s="829"/>
      <c r="CA120" s="829">
        <v>12556967</v>
      </c>
      <c r="CB120" s="829"/>
      <c r="CC120" s="829"/>
      <c r="CD120" s="829"/>
      <c r="CE120" s="829"/>
      <c r="CF120" s="853">
        <v>119.3</v>
      </c>
      <c r="CG120" s="854"/>
      <c r="CH120" s="854"/>
      <c r="CI120" s="854"/>
      <c r="CJ120" s="854"/>
      <c r="CK120" s="855" t="s">
        <v>447</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v>9820502</v>
      </c>
      <c r="DH120" s="829"/>
      <c r="DI120" s="829"/>
      <c r="DJ120" s="829"/>
      <c r="DK120" s="829"/>
      <c r="DL120" s="829">
        <v>9114117</v>
      </c>
      <c r="DM120" s="829"/>
      <c r="DN120" s="829"/>
      <c r="DO120" s="829"/>
      <c r="DP120" s="829"/>
      <c r="DQ120" s="829">
        <v>8923482</v>
      </c>
      <c r="DR120" s="829"/>
      <c r="DS120" s="829"/>
      <c r="DT120" s="829"/>
      <c r="DU120" s="829"/>
      <c r="DV120" s="830">
        <v>84.8</v>
      </c>
      <c r="DW120" s="830"/>
      <c r="DX120" s="830"/>
      <c r="DY120" s="830"/>
      <c r="DZ120" s="831"/>
    </row>
    <row r="121" spans="1:130" s="224" customFormat="1" ht="26.25" customHeight="1" x14ac:dyDescent="0.15">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1632468</v>
      </c>
      <c r="BR121" s="804"/>
      <c r="BS121" s="804"/>
      <c r="BT121" s="804"/>
      <c r="BU121" s="804"/>
      <c r="BV121" s="804">
        <v>1524346</v>
      </c>
      <c r="BW121" s="804"/>
      <c r="BX121" s="804"/>
      <c r="BY121" s="804"/>
      <c r="BZ121" s="804"/>
      <c r="CA121" s="804">
        <v>1354027</v>
      </c>
      <c r="CB121" s="804"/>
      <c r="CC121" s="804"/>
      <c r="CD121" s="804"/>
      <c r="CE121" s="804"/>
      <c r="CF121" s="862">
        <v>12.9</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1380891</v>
      </c>
      <c r="DH121" s="804"/>
      <c r="DI121" s="804"/>
      <c r="DJ121" s="804"/>
      <c r="DK121" s="804"/>
      <c r="DL121" s="804">
        <v>1289635</v>
      </c>
      <c r="DM121" s="804"/>
      <c r="DN121" s="804"/>
      <c r="DO121" s="804"/>
      <c r="DP121" s="804"/>
      <c r="DQ121" s="804">
        <v>1235490</v>
      </c>
      <c r="DR121" s="804"/>
      <c r="DS121" s="804"/>
      <c r="DT121" s="804"/>
      <c r="DU121" s="804"/>
      <c r="DV121" s="781">
        <v>11.7</v>
      </c>
      <c r="DW121" s="781"/>
      <c r="DX121" s="781"/>
      <c r="DY121" s="781"/>
      <c r="DZ121" s="782"/>
    </row>
    <row r="122" spans="1:130" s="224" customFormat="1" ht="26.25" customHeight="1" x14ac:dyDescent="0.15">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21074425</v>
      </c>
      <c r="BR122" s="832"/>
      <c r="BS122" s="832"/>
      <c r="BT122" s="832"/>
      <c r="BU122" s="832"/>
      <c r="BV122" s="832">
        <v>20145187</v>
      </c>
      <c r="BW122" s="832"/>
      <c r="BX122" s="832"/>
      <c r="BY122" s="832"/>
      <c r="BZ122" s="832"/>
      <c r="CA122" s="832">
        <v>19196651</v>
      </c>
      <c r="CB122" s="832"/>
      <c r="CC122" s="832"/>
      <c r="CD122" s="832"/>
      <c r="CE122" s="832"/>
      <c r="CF122" s="833">
        <v>182.3</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v>102140</v>
      </c>
      <c r="DH122" s="804"/>
      <c r="DI122" s="804"/>
      <c r="DJ122" s="804"/>
      <c r="DK122" s="804"/>
      <c r="DL122" s="804">
        <v>187850</v>
      </c>
      <c r="DM122" s="804"/>
      <c r="DN122" s="804"/>
      <c r="DO122" s="804"/>
      <c r="DP122" s="804"/>
      <c r="DQ122" s="804">
        <v>321412</v>
      </c>
      <c r="DR122" s="804"/>
      <c r="DS122" s="804"/>
      <c r="DT122" s="804"/>
      <c r="DU122" s="804"/>
      <c r="DV122" s="781">
        <v>3.1</v>
      </c>
      <c r="DW122" s="781"/>
      <c r="DX122" s="781"/>
      <c r="DY122" s="781"/>
      <c r="DZ122" s="782"/>
    </row>
    <row r="123" spans="1:130" s="224" customFormat="1" ht="26.25" customHeight="1" x14ac:dyDescent="0.15">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451</v>
      </c>
      <c r="BP123" s="865"/>
      <c r="BQ123" s="819">
        <v>32136645</v>
      </c>
      <c r="BR123" s="820"/>
      <c r="BS123" s="820"/>
      <c r="BT123" s="820"/>
      <c r="BU123" s="820"/>
      <c r="BV123" s="820">
        <v>33109686</v>
      </c>
      <c r="BW123" s="820"/>
      <c r="BX123" s="820"/>
      <c r="BY123" s="820"/>
      <c r="BZ123" s="820"/>
      <c r="CA123" s="820">
        <v>33107645</v>
      </c>
      <c r="CB123" s="820"/>
      <c r="CC123" s="820"/>
      <c r="CD123" s="820"/>
      <c r="CE123" s="820"/>
      <c r="CF123" s="735"/>
      <c r="CG123" s="736"/>
      <c r="CH123" s="736"/>
      <c r="CI123" s="736"/>
      <c r="CJ123" s="821"/>
      <c r="CK123" s="856"/>
      <c r="CL123" s="842"/>
      <c r="CM123" s="842"/>
      <c r="CN123" s="842"/>
      <c r="CO123" s="843"/>
      <c r="CP123" s="822" t="s">
        <v>395</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4.5</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235849</v>
      </c>
      <c r="AB128" s="788"/>
      <c r="AC128" s="788"/>
      <c r="AD128" s="788"/>
      <c r="AE128" s="789"/>
      <c r="AF128" s="790">
        <v>226418</v>
      </c>
      <c r="AG128" s="788"/>
      <c r="AH128" s="788"/>
      <c r="AI128" s="788"/>
      <c r="AJ128" s="789"/>
      <c r="AK128" s="790">
        <v>177864</v>
      </c>
      <c r="AL128" s="788"/>
      <c r="AM128" s="788"/>
      <c r="AN128" s="788"/>
      <c r="AO128" s="789"/>
      <c r="AP128" s="791"/>
      <c r="AQ128" s="792"/>
      <c r="AR128" s="792"/>
      <c r="AS128" s="792"/>
      <c r="AT128" s="793"/>
      <c r="AU128" s="226"/>
      <c r="AV128" s="226"/>
      <c r="AW128" s="226"/>
      <c r="AX128" s="794" t="s">
        <v>465</v>
      </c>
      <c r="AY128" s="795"/>
      <c r="AZ128" s="795"/>
      <c r="BA128" s="795"/>
      <c r="BB128" s="795"/>
      <c r="BC128" s="795"/>
      <c r="BD128" s="795"/>
      <c r="BE128" s="796"/>
      <c r="BF128" s="773" t="s">
        <v>122</v>
      </c>
      <c r="BG128" s="774"/>
      <c r="BH128" s="774"/>
      <c r="BI128" s="774"/>
      <c r="BJ128" s="774"/>
      <c r="BK128" s="774"/>
      <c r="BL128" s="797"/>
      <c r="BM128" s="773">
        <v>13.04</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12455071</v>
      </c>
      <c r="AB129" s="767"/>
      <c r="AC129" s="767"/>
      <c r="AD129" s="767"/>
      <c r="AE129" s="768"/>
      <c r="AF129" s="769">
        <v>12042910</v>
      </c>
      <c r="AG129" s="767"/>
      <c r="AH129" s="767"/>
      <c r="AI129" s="767"/>
      <c r="AJ129" s="768"/>
      <c r="AK129" s="769">
        <v>12162168</v>
      </c>
      <c r="AL129" s="767"/>
      <c r="AM129" s="767"/>
      <c r="AN129" s="767"/>
      <c r="AO129" s="768"/>
      <c r="AP129" s="770"/>
      <c r="AQ129" s="771"/>
      <c r="AR129" s="771"/>
      <c r="AS129" s="771"/>
      <c r="AT129" s="772"/>
      <c r="AU129" s="227"/>
      <c r="AV129" s="227"/>
      <c r="AW129" s="227"/>
      <c r="AX129" s="738" t="s">
        <v>468</v>
      </c>
      <c r="AY129" s="739"/>
      <c r="AZ129" s="739"/>
      <c r="BA129" s="739"/>
      <c r="BB129" s="739"/>
      <c r="BC129" s="739"/>
      <c r="BD129" s="739"/>
      <c r="BE129" s="740"/>
      <c r="BF129" s="757" t="s">
        <v>122</v>
      </c>
      <c r="BG129" s="758"/>
      <c r="BH129" s="758"/>
      <c r="BI129" s="758"/>
      <c r="BJ129" s="758"/>
      <c r="BK129" s="758"/>
      <c r="BL129" s="759"/>
      <c r="BM129" s="757">
        <v>18.04</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1699898</v>
      </c>
      <c r="AB130" s="767"/>
      <c r="AC130" s="767"/>
      <c r="AD130" s="767"/>
      <c r="AE130" s="768"/>
      <c r="AF130" s="769">
        <v>1679479</v>
      </c>
      <c r="AG130" s="767"/>
      <c r="AH130" s="767"/>
      <c r="AI130" s="767"/>
      <c r="AJ130" s="768"/>
      <c r="AK130" s="769">
        <v>1634142</v>
      </c>
      <c r="AL130" s="767"/>
      <c r="AM130" s="767"/>
      <c r="AN130" s="767"/>
      <c r="AO130" s="768"/>
      <c r="AP130" s="770"/>
      <c r="AQ130" s="771"/>
      <c r="AR130" s="771"/>
      <c r="AS130" s="771"/>
      <c r="AT130" s="772"/>
      <c r="AU130" s="227"/>
      <c r="AV130" s="227"/>
      <c r="AW130" s="227"/>
      <c r="AX130" s="738" t="s">
        <v>471</v>
      </c>
      <c r="AY130" s="739"/>
      <c r="AZ130" s="739"/>
      <c r="BA130" s="739"/>
      <c r="BB130" s="739"/>
      <c r="BC130" s="739"/>
      <c r="BD130" s="739"/>
      <c r="BE130" s="740"/>
      <c r="BF130" s="741">
        <v>10.1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10755173</v>
      </c>
      <c r="AB131" s="751"/>
      <c r="AC131" s="751"/>
      <c r="AD131" s="751"/>
      <c r="AE131" s="752"/>
      <c r="AF131" s="753">
        <v>10363431</v>
      </c>
      <c r="AG131" s="751"/>
      <c r="AH131" s="751"/>
      <c r="AI131" s="751"/>
      <c r="AJ131" s="752"/>
      <c r="AK131" s="753">
        <v>10528026</v>
      </c>
      <c r="AL131" s="751"/>
      <c r="AM131" s="751"/>
      <c r="AN131" s="751"/>
      <c r="AO131" s="752"/>
      <c r="AP131" s="754"/>
      <c r="AQ131" s="755"/>
      <c r="AR131" s="755"/>
      <c r="AS131" s="755"/>
      <c r="AT131" s="756"/>
      <c r="AU131" s="227"/>
      <c r="AV131" s="227"/>
      <c r="AW131" s="227"/>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9.2094181469999992</v>
      </c>
      <c r="AB132" s="732"/>
      <c r="AC132" s="732"/>
      <c r="AD132" s="732"/>
      <c r="AE132" s="733"/>
      <c r="AF132" s="734">
        <v>10.34730839</v>
      </c>
      <c r="AG132" s="732"/>
      <c r="AH132" s="732"/>
      <c r="AI132" s="732"/>
      <c r="AJ132" s="733"/>
      <c r="AK132" s="734">
        <v>10.88193551</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8.5</v>
      </c>
      <c r="AB133" s="711"/>
      <c r="AC133" s="711"/>
      <c r="AD133" s="711"/>
      <c r="AE133" s="712"/>
      <c r="AF133" s="710">
        <v>9.3000000000000007</v>
      </c>
      <c r="AG133" s="711"/>
      <c r="AH133" s="711"/>
      <c r="AI133" s="711"/>
      <c r="AJ133" s="712"/>
      <c r="AK133" s="710">
        <v>10.1</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k9s/lcFy/FJFKy4zf9Sur/tOTFd9H0yWYfhwI4PGAbw1vMhyEumXei/38+eimbDgbbVmPukeFDDhbQh/U97sjQ==" saltValue="2BiFBfFDSLVQ0mAoQZxkc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CS51" sqref="CS51"/>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XNYL5wiaQn99ZoyO78CfpWFqKYXKayHdIY5ZqQXpxUwZdHgulaMYa+/f2k2O7LPY1gy8xQn702y6lNgTWDCWAA==" saltValue="2hOx39537cj9Vy1wMi+kv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7oaI+3jT4sKfa4nEAyng8v/v8WRU2fkm79XwtKQPNyKScY2AKnQB90FOZW0bPfedk6hkVS85bufyAixjI/seQ==" saltValue="ltoLPvCJmoCF+HVRA/7fH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election activeCell="AK10" sqref="AK10:AN10"/>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05" t="s">
        <v>480</v>
      </c>
      <c r="AP7" s="265"/>
      <c r="AQ7" s="266" t="s">
        <v>481</v>
      </c>
      <c r="AR7" s="267"/>
    </row>
    <row r="8" spans="1:46" x14ac:dyDescent="0.15">
      <c r="A8" s="259"/>
      <c r="AK8" s="268"/>
      <c r="AL8" s="269"/>
      <c r="AM8" s="269"/>
      <c r="AN8" s="270"/>
      <c r="AO8" s="1106"/>
      <c r="AP8" s="271" t="s">
        <v>482</v>
      </c>
      <c r="AQ8" s="272" t="s">
        <v>483</v>
      </c>
      <c r="AR8" s="273" t="s">
        <v>484</v>
      </c>
    </row>
    <row r="9" spans="1:46" x14ac:dyDescent="0.15">
      <c r="A9" s="259"/>
      <c r="AK9" s="1117" t="s">
        <v>485</v>
      </c>
      <c r="AL9" s="1118"/>
      <c r="AM9" s="1118"/>
      <c r="AN9" s="1119"/>
      <c r="AO9" s="274">
        <v>3764587</v>
      </c>
      <c r="AP9" s="274">
        <v>89753</v>
      </c>
      <c r="AQ9" s="275">
        <v>90328</v>
      </c>
      <c r="AR9" s="276">
        <v>-0.6</v>
      </c>
    </row>
    <row r="10" spans="1:46" ht="13.5" customHeight="1" x14ac:dyDescent="0.15">
      <c r="A10" s="259"/>
      <c r="AK10" s="1117" t="s">
        <v>486</v>
      </c>
      <c r="AL10" s="1118"/>
      <c r="AM10" s="1118"/>
      <c r="AN10" s="1119"/>
      <c r="AO10" s="277">
        <v>585804</v>
      </c>
      <c r="AP10" s="277">
        <v>13966</v>
      </c>
      <c r="AQ10" s="278">
        <v>7878</v>
      </c>
      <c r="AR10" s="279">
        <v>77.3</v>
      </c>
    </row>
    <row r="11" spans="1:46" ht="13.5" customHeight="1" x14ac:dyDescent="0.15">
      <c r="A11" s="259"/>
      <c r="AK11" s="1117" t="s">
        <v>487</v>
      </c>
      <c r="AL11" s="1118"/>
      <c r="AM11" s="1118"/>
      <c r="AN11" s="1119"/>
      <c r="AO11" s="277">
        <v>98284</v>
      </c>
      <c r="AP11" s="277">
        <v>2343</v>
      </c>
      <c r="AQ11" s="278">
        <v>2111</v>
      </c>
      <c r="AR11" s="279">
        <v>11</v>
      </c>
    </row>
    <row r="12" spans="1:46" ht="13.5" customHeight="1" x14ac:dyDescent="0.15">
      <c r="A12" s="259"/>
      <c r="AK12" s="1117" t="s">
        <v>488</v>
      </c>
      <c r="AL12" s="1118"/>
      <c r="AM12" s="1118"/>
      <c r="AN12" s="1119"/>
      <c r="AO12" s="277" t="s">
        <v>489</v>
      </c>
      <c r="AP12" s="277" t="s">
        <v>489</v>
      </c>
      <c r="AQ12" s="278">
        <v>26</v>
      </c>
      <c r="AR12" s="279" t="s">
        <v>489</v>
      </c>
    </row>
    <row r="13" spans="1:46" ht="13.5" customHeight="1" x14ac:dyDescent="0.15">
      <c r="A13" s="259"/>
      <c r="AK13" s="1117" t="s">
        <v>490</v>
      </c>
      <c r="AL13" s="1118"/>
      <c r="AM13" s="1118"/>
      <c r="AN13" s="1119"/>
      <c r="AO13" s="277">
        <v>150421</v>
      </c>
      <c r="AP13" s="277">
        <v>3586</v>
      </c>
      <c r="AQ13" s="278">
        <v>2999</v>
      </c>
      <c r="AR13" s="279">
        <v>19.600000000000001</v>
      </c>
    </row>
    <row r="14" spans="1:46" ht="13.5" customHeight="1" x14ac:dyDescent="0.15">
      <c r="A14" s="259"/>
      <c r="AK14" s="1117" t="s">
        <v>491</v>
      </c>
      <c r="AL14" s="1118"/>
      <c r="AM14" s="1118"/>
      <c r="AN14" s="1119"/>
      <c r="AO14" s="277">
        <v>22731</v>
      </c>
      <c r="AP14" s="277">
        <v>542</v>
      </c>
      <c r="AQ14" s="278">
        <v>1839</v>
      </c>
      <c r="AR14" s="279">
        <v>-70.5</v>
      </c>
    </row>
    <row r="15" spans="1:46" ht="13.5" customHeight="1" x14ac:dyDescent="0.15">
      <c r="A15" s="259"/>
      <c r="AK15" s="1120" t="s">
        <v>492</v>
      </c>
      <c r="AL15" s="1121"/>
      <c r="AM15" s="1121"/>
      <c r="AN15" s="1122"/>
      <c r="AO15" s="277">
        <v>-190597</v>
      </c>
      <c r="AP15" s="277">
        <v>-4544</v>
      </c>
      <c r="AQ15" s="278">
        <v>-5426</v>
      </c>
      <c r="AR15" s="279">
        <v>-16.3</v>
      </c>
    </row>
    <row r="16" spans="1:46" x14ac:dyDescent="0.15">
      <c r="A16" s="259"/>
      <c r="AK16" s="1120" t="s">
        <v>177</v>
      </c>
      <c r="AL16" s="1121"/>
      <c r="AM16" s="1121"/>
      <c r="AN16" s="1122"/>
      <c r="AO16" s="277">
        <v>4431230</v>
      </c>
      <c r="AP16" s="277">
        <v>105646</v>
      </c>
      <c r="AQ16" s="278">
        <v>99756</v>
      </c>
      <c r="AR16" s="279">
        <v>5.9</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23" t="s">
        <v>497</v>
      </c>
      <c r="AL21" s="1124"/>
      <c r="AM21" s="1124"/>
      <c r="AN21" s="1125"/>
      <c r="AO21" s="289">
        <v>6.72</v>
      </c>
      <c r="AP21" s="290">
        <v>9.01</v>
      </c>
      <c r="AQ21" s="291">
        <v>-2.29</v>
      </c>
      <c r="AS21" s="292"/>
      <c r="AT21" s="288"/>
    </row>
    <row r="22" spans="1:46" s="260" customFormat="1" x14ac:dyDescent="0.15">
      <c r="A22" s="288"/>
      <c r="AK22" s="1123" t="s">
        <v>498</v>
      </c>
      <c r="AL22" s="1124"/>
      <c r="AM22" s="1124"/>
      <c r="AN22" s="1125"/>
      <c r="AO22" s="293">
        <v>99.9</v>
      </c>
      <c r="AP22" s="294">
        <v>97.5</v>
      </c>
      <c r="AQ22" s="295">
        <v>2.4</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05" t="s">
        <v>480</v>
      </c>
      <c r="AP30" s="265"/>
      <c r="AQ30" s="266" t="s">
        <v>481</v>
      </c>
      <c r="AR30" s="267"/>
    </row>
    <row r="31" spans="1:46" x14ac:dyDescent="0.15">
      <c r="A31" s="259"/>
      <c r="AK31" s="268"/>
      <c r="AL31" s="269"/>
      <c r="AM31" s="269"/>
      <c r="AN31" s="270"/>
      <c r="AO31" s="1106"/>
      <c r="AP31" s="271" t="s">
        <v>482</v>
      </c>
      <c r="AQ31" s="272" t="s">
        <v>483</v>
      </c>
      <c r="AR31" s="273" t="s">
        <v>484</v>
      </c>
    </row>
    <row r="32" spans="1:46" ht="27" customHeight="1" x14ac:dyDescent="0.15">
      <c r="A32" s="259"/>
      <c r="AK32" s="1107" t="s">
        <v>502</v>
      </c>
      <c r="AL32" s="1108"/>
      <c r="AM32" s="1108"/>
      <c r="AN32" s="1109"/>
      <c r="AO32" s="303">
        <v>2016397</v>
      </c>
      <c r="AP32" s="303">
        <v>48074</v>
      </c>
      <c r="AQ32" s="304">
        <v>56025</v>
      </c>
      <c r="AR32" s="305">
        <v>-14.2</v>
      </c>
    </row>
    <row r="33" spans="1:46" ht="13.5" customHeight="1" x14ac:dyDescent="0.15">
      <c r="A33" s="259"/>
      <c r="AK33" s="1107" t="s">
        <v>503</v>
      </c>
      <c r="AL33" s="1108"/>
      <c r="AM33" s="1108"/>
      <c r="AN33" s="1109"/>
      <c r="AO33" s="303" t="s">
        <v>489</v>
      </c>
      <c r="AP33" s="303" t="s">
        <v>489</v>
      </c>
      <c r="AQ33" s="304" t="s">
        <v>489</v>
      </c>
      <c r="AR33" s="305" t="s">
        <v>489</v>
      </c>
    </row>
    <row r="34" spans="1:46" ht="27" customHeight="1" x14ac:dyDescent="0.15">
      <c r="A34" s="259"/>
      <c r="AK34" s="1107" t="s">
        <v>504</v>
      </c>
      <c r="AL34" s="1108"/>
      <c r="AM34" s="1108"/>
      <c r="AN34" s="1109"/>
      <c r="AO34" s="303" t="s">
        <v>489</v>
      </c>
      <c r="AP34" s="303" t="s">
        <v>489</v>
      </c>
      <c r="AQ34" s="304" t="s">
        <v>489</v>
      </c>
      <c r="AR34" s="305" t="s">
        <v>489</v>
      </c>
    </row>
    <row r="35" spans="1:46" ht="27" customHeight="1" x14ac:dyDescent="0.15">
      <c r="A35" s="259"/>
      <c r="AK35" s="1107" t="s">
        <v>505</v>
      </c>
      <c r="AL35" s="1108"/>
      <c r="AM35" s="1108"/>
      <c r="AN35" s="1109"/>
      <c r="AO35" s="303">
        <v>928893</v>
      </c>
      <c r="AP35" s="303">
        <v>22146</v>
      </c>
      <c r="AQ35" s="304">
        <v>18604</v>
      </c>
      <c r="AR35" s="305">
        <v>19</v>
      </c>
    </row>
    <row r="36" spans="1:46" ht="27" customHeight="1" x14ac:dyDescent="0.15">
      <c r="A36" s="259"/>
      <c r="AK36" s="1107" t="s">
        <v>506</v>
      </c>
      <c r="AL36" s="1108"/>
      <c r="AM36" s="1108"/>
      <c r="AN36" s="1109"/>
      <c r="AO36" s="303">
        <v>12369</v>
      </c>
      <c r="AP36" s="303">
        <v>295</v>
      </c>
      <c r="AQ36" s="304">
        <v>2667</v>
      </c>
      <c r="AR36" s="305">
        <v>-88.9</v>
      </c>
    </row>
    <row r="37" spans="1:46" ht="13.5" customHeight="1" x14ac:dyDescent="0.15">
      <c r="A37" s="259"/>
      <c r="AK37" s="1107" t="s">
        <v>507</v>
      </c>
      <c r="AL37" s="1108"/>
      <c r="AM37" s="1108"/>
      <c r="AN37" s="1109"/>
      <c r="AO37" s="303" t="s">
        <v>489</v>
      </c>
      <c r="AP37" s="303" t="s">
        <v>489</v>
      </c>
      <c r="AQ37" s="304">
        <v>441</v>
      </c>
      <c r="AR37" s="305" t="s">
        <v>489</v>
      </c>
    </row>
    <row r="38" spans="1:46" ht="27" customHeight="1" x14ac:dyDescent="0.15">
      <c r="A38" s="259"/>
      <c r="AK38" s="1110" t="s">
        <v>508</v>
      </c>
      <c r="AL38" s="1111"/>
      <c r="AM38" s="1111"/>
      <c r="AN38" s="1112"/>
      <c r="AO38" s="306" t="s">
        <v>489</v>
      </c>
      <c r="AP38" s="306" t="s">
        <v>489</v>
      </c>
      <c r="AQ38" s="307">
        <v>6</v>
      </c>
      <c r="AR38" s="295" t="s">
        <v>489</v>
      </c>
      <c r="AS38" s="302"/>
    </row>
    <row r="39" spans="1:46" x14ac:dyDescent="0.15">
      <c r="A39" s="259"/>
      <c r="AK39" s="1110" t="s">
        <v>509</v>
      </c>
      <c r="AL39" s="1111"/>
      <c r="AM39" s="1111"/>
      <c r="AN39" s="1112"/>
      <c r="AO39" s="303">
        <v>-177864</v>
      </c>
      <c r="AP39" s="303">
        <v>-4241</v>
      </c>
      <c r="AQ39" s="304">
        <v>-4261</v>
      </c>
      <c r="AR39" s="305">
        <v>-0.5</v>
      </c>
      <c r="AS39" s="302"/>
    </row>
    <row r="40" spans="1:46" ht="27" customHeight="1" x14ac:dyDescent="0.15">
      <c r="A40" s="259"/>
      <c r="AK40" s="1107" t="s">
        <v>510</v>
      </c>
      <c r="AL40" s="1108"/>
      <c r="AM40" s="1108"/>
      <c r="AN40" s="1109"/>
      <c r="AO40" s="303">
        <v>-1634142</v>
      </c>
      <c r="AP40" s="303">
        <v>-38960</v>
      </c>
      <c r="AQ40" s="304">
        <v>-49695</v>
      </c>
      <c r="AR40" s="305">
        <v>-21.6</v>
      </c>
      <c r="AS40" s="302"/>
    </row>
    <row r="41" spans="1:46" x14ac:dyDescent="0.15">
      <c r="A41" s="259"/>
      <c r="AK41" s="1113" t="s">
        <v>287</v>
      </c>
      <c r="AL41" s="1114"/>
      <c r="AM41" s="1114"/>
      <c r="AN41" s="1115"/>
      <c r="AO41" s="303">
        <v>1145653</v>
      </c>
      <c r="AP41" s="303">
        <v>27314</v>
      </c>
      <c r="AQ41" s="304">
        <v>23786</v>
      </c>
      <c r="AR41" s="305">
        <v>14.8</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00" t="s">
        <v>480</v>
      </c>
      <c r="AN49" s="1102" t="s">
        <v>513</v>
      </c>
      <c r="AO49" s="1103"/>
      <c r="AP49" s="1103"/>
      <c r="AQ49" s="1103"/>
      <c r="AR49" s="1104"/>
    </row>
    <row r="50" spans="1:44" x14ac:dyDescent="0.15">
      <c r="A50" s="259"/>
      <c r="AK50" s="317"/>
      <c r="AL50" s="318"/>
      <c r="AM50" s="1101"/>
      <c r="AN50" s="319" t="s">
        <v>514</v>
      </c>
      <c r="AO50" s="320" t="s">
        <v>515</v>
      </c>
      <c r="AP50" s="321" t="s">
        <v>516</v>
      </c>
      <c r="AQ50" s="322" t="s">
        <v>517</v>
      </c>
      <c r="AR50" s="323" t="s">
        <v>518</v>
      </c>
    </row>
    <row r="51" spans="1:44" x14ac:dyDescent="0.15">
      <c r="A51" s="259"/>
      <c r="AK51" s="315" t="s">
        <v>519</v>
      </c>
      <c r="AL51" s="316"/>
      <c r="AM51" s="324">
        <v>2513420</v>
      </c>
      <c r="AN51" s="325">
        <v>57020</v>
      </c>
      <c r="AO51" s="326">
        <v>115.2</v>
      </c>
      <c r="AP51" s="327">
        <v>74581</v>
      </c>
      <c r="AQ51" s="328">
        <v>7</v>
      </c>
      <c r="AR51" s="329">
        <v>108.2</v>
      </c>
    </row>
    <row r="52" spans="1:44" x14ac:dyDescent="0.15">
      <c r="A52" s="259"/>
      <c r="AK52" s="330"/>
      <c r="AL52" s="331" t="s">
        <v>520</v>
      </c>
      <c r="AM52" s="332">
        <v>1548335</v>
      </c>
      <c r="AN52" s="333">
        <v>35126</v>
      </c>
      <c r="AO52" s="334">
        <v>192.2</v>
      </c>
      <c r="AP52" s="335">
        <v>41563</v>
      </c>
      <c r="AQ52" s="336">
        <v>6.8</v>
      </c>
      <c r="AR52" s="337">
        <v>185.4</v>
      </c>
    </row>
    <row r="53" spans="1:44" x14ac:dyDescent="0.15">
      <c r="A53" s="259"/>
      <c r="AK53" s="315" t="s">
        <v>521</v>
      </c>
      <c r="AL53" s="316"/>
      <c r="AM53" s="324">
        <v>2405458</v>
      </c>
      <c r="AN53" s="325">
        <v>55321</v>
      </c>
      <c r="AO53" s="326">
        <v>-3</v>
      </c>
      <c r="AP53" s="327">
        <v>76347</v>
      </c>
      <c r="AQ53" s="328">
        <v>2.4</v>
      </c>
      <c r="AR53" s="329">
        <v>-5.4</v>
      </c>
    </row>
    <row r="54" spans="1:44" x14ac:dyDescent="0.15">
      <c r="A54" s="259"/>
      <c r="AK54" s="330"/>
      <c r="AL54" s="331" t="s">
        <v>520</v>
      </c>
      <c r="AM54" s="332">
        <v>989707</v>
      </c>
      <c r="AN54" s="333">
        <v>22761</v>
      </c>
      <c r="AO54" s="334">
        <v>-35.200000000000003</v>
      </c>
      <c r="AP54" s="335">
        <v>41762</v>
      </c>
      <c r="AQ54" s="336">
        <v>0.5</v>
      </c>
      <c r="AR54" s="337">
        <v>-35.700000000000003</v>
      </c>
    </row>
    <row r="55" spans="1:44" x14ac:dyDescent="0.15">
      <c r="A55" s="259"/>
      <c r="AK55" s="315" t="s">
        <v>522</v>
      </c>
      <c r="AL55" s="316"/>
      <c r="AM55" s="324">
        <v>1863236</v>
      </c>
      <c r="AN55" s="325">
        <v>43614</v>
      </c>
      <c r="AO55" s="326">
        <v>-21.2</v>
      </c>
      <c r="AP55" s="327">
        <v>69604</v>
      </c>
      <c r="AQ55" s="328">
        <v>-8.8000000000000007</v>
      </c>
      <c r="AR55" s="329">
        <v>-12.4</v>
      </c>
    </row>
    <row r="56" spans="1:44" x14ac:dyDescent="0.15">
      <c r="A56" s="259"/>
      <c r="AK56" s="330"/>
      <c r="AL56" s="331" t="s">
        <v>520</v>
      </c>
      <c r="AM56" s="332">
        <v>872185</v>
      </c>
      <c r="AN56" s="333">
        <v>20416</v>
      </c>
      <c r="AO56" s="334">
        <v>-10.3</v>
      </c>
      <c r="AP56" s="335">
        <v>36247</v>
      </c>
      <c r="AQ56" s="336">
        <v>-13.2</v>
      </c>
      <c r="AR56" s="337">
        <v>2.9</v>
      </c>
    </row>
    <row r="57" spans="1:44" x14ac:dyDescent="0.15">
      <c r="A57" s="259"/>
      <c r="AK57" s="315" t="s">
        <v>523</v>
      </c>
      <c r="AL57" s="316"/>
      <c r="AM57" s="324">
        <v>1998767</v>
      </c>
      <c r="AN57" s="325">
        <v>47291</v>
      </c>
      <c r="AO57" s="326">
        <v>8.4</v>
      </c>
      <c r="AP57" s="327">
        <v>68410</v>
      </c>
      <c r="AQ57" s="328">
        <v>-1.7</v>
      </c>
      <c r="AR57" s="329">
        <v>10.1</v>
      </c>
    </row>
    <row r="58" spans="1:44" x14ac:dyDescent="0.15">
      <c r="A58" s="259"/>
      <c r="AK58" s="330"/>
      <c r="AL58" s="331" t="s">
        <v>520</v>
      </c>
      <c r="AM58" s="332">
        <v>740388</v>
      </c>
      <c r="AN58" s="333">
        <v>17518</v>
      </c>
      <c r="AO58" s="334">
        <v>-14.2</v>
      </c>
      <c r="AP58" s="335">
        <v>35086</v>
      </c>
      <c r="AQ58" s="336">
        <v>-3.2</v>
      </c>
      <c r="AR58" s="337">
        <v>-11</v>
      </c>
    </row>
    <row r="59" spans="1:44" x14ac:dyDescent="0.15">
      <c r="A59" s="259"/>
      <c r="AK59" s="315" t="s">
        <v>524</v>
      </c>
      <c r="AL59" s="316"/>
      <c r="AM59" s="324">
        <v>1735994</v>
      </c>
      <c r="AN59" s="325">
        <v>41388</v>
      </c>
      <c r="AO59" s="326">
        <v>-12.5</v>
      </c>
      <c r="AP59" s="327">
        <v>73019</v>
      </c>
      <c r="AQ59" s="328">
        <v>6.7</v>
      </c>
      <c r="AR59" s="329">
        <v>-19.2</v>
      </c>
    </row>
    <row r="60" spans="1:44" x14ac:dyDescent="0.15">
      <c r="A60" s="259"/>
      <c r="AK60" s="330"/>
      <c r="AL60" s="331" t="s">
        <v>520</v>
      </c>
      <c r="AM60" s="332">
        <v>937861</v>
      </c>
      <c r="AN60" s="333">
        <v>22360</v>
      </c>
      <c r="AO60" s="334">
        <v>27.6</v>
      </c>
      <c r="AP60" s="335">
        <v>39427</v>
      </c>
      <c r="AQ60" s="336">
        <v>12.4</v>
      </c>
      <c r="AR60" s="337">
        <v>15.2</v>
      </c>
    </row>
    <row r="61" spans="1:44" x14ac:dyDescent="0.15">
      <c r="A61" s="259"/>
      <c r="AK61" s="315" t="s">
        <v>525</v>
      </c>
      <c r="AL61" s="338"/>
      <c r="AM61" s="324">
        <v>2103375</v>
      </c>
      <c r="AN61" s="325">
        <v>48927</v>
      </c>
      <c r="AO61" s="326">
        <v>17.399999999999999</v>
      </c>
      <c r="AP61" s="327">
        <v>72392</v>
      </c>
      <c r="AQ61" s="339">
        <v>1.1000000000000001</v>
      </c>
      <c r="AR61" s="329">
        <v>16.3</v>
      </c>
    </row>
    <row r="62" spans="1:44" x14ac:dyDescent="0.15">
      <c r="A62" s="259"/>
      <c r="AK62" s="330"/>
      <c r="AL62" s="331" t="s">
        <v>520</v>
      </c>
      <c r="AM62" s="332">
        <v>1017695</v>
      </c>
      <c r="AN62" s="333">
        <v>23636</v>
      </c>
      <c r="AO62" s="334">
        <v>32</v>
      </c>
      <c r="AP62" s="335">
        <v>38817</v>
      </c>
      <c r="AQ62" s="336">
        <v>0.7</v>
      </c>
      <c r="AR62" s="337">
        <v>31.3</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KAYbz6oJ5jOcZArBSa5OWsJb1FiKNCMMq1HHo0UlQv8O09LwOgEy1EOTV9jA3ItgRx+AtDYbqkYh6qncPpxSCw==" saltValue="hKr993y20pX89tPqAnv9m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BL101" sqref="BL101"/>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Eh7AsSO62WMq3qcguG9P4GCYH5rdsJX88adunf0PR09CyJ4Ap17fmFK5nbNE5r4EbdIl8Fa0we+hvcXYtj46fg==" saltValue="gUdoQzBE9Bcz1f/VCIZIT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BI62" sqref="BI62"/>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OP0L5FlFLZNr2B1UB3FR+b+3fjmjtz8EKoMk3aUDw5HZFVnTy8dNDBJLRJVDMkGOuB456eYJttcuD/DSLP+azQ==" saltValue="rYOBe/KnXbu2+zPh4EDb8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election activeCell="M44" sqref="M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15.96</v>
      </c>
      <c r="G47" s="12">
        <v>16.93</v>
      </c>
      <c r="H47" s="12">
        <v>26.14</v>
      </c>
      <c r="I47" s="12">
        <v>32.340000000000003</v>
      </c>
      <c r="J47" s="13">
        <v>34.53</v>
      </c>
    </row>
    <row r="48" spans="2:10" ht="57.75" customHeight="1" x14ac:dyDescent="0.15">
      <c r="B48" s="14"/>
      <c r="C48" s="1128" t="s">
        <v>4</v>
      </c>
      <c r="D48" s="1128"/>
      <c r="E48" s="1129"/>
      <c r="F48" s="15">
        <v>3.11</v>
      </c>
      <c r="G48" s="16">
        <v>5.82</v>
      </c>
      <c r="H48" s="16">
        <v>7.94</v>
      </c>
      <c r="I48" s="16">
        <v>5.0999999999999996</v>
      </c>
      <c r="J48" s="17">
        <v>0.85</v>
      </c>
    </row>
    <row r="49" spans="2:10" ht="57.75" customHeight="1" thickBot="1" x14ac:dyDescent="0.2">
      <c r="B49" s="18"/>
      <c r="C49" s="1130" t="s">
        <v>5</v>
      </c>
      <c r="D49" s="1130"/>
      <c r="E49" s="1131"/>
      <c r="F49" s="19">
        <v>1.62</v>
      </c>
      <c r="G49" s="20">
        <v>4.28</v>
      </c>
      <c r="H49" s="20">
        <v>12.28</v>
      </c>
      <c r="I49" s="20">
        <v>2.19</v>
      </c>
      <c r="J49" s="21" t="s">
        <v>532</v>
      </c>
    </row>
    <row r="50" spans="2:10" x14ac:dyDescent="0.15"/>
  </sheetData>
  <sheetProtection algorithmName="SHA-512" hashValue="FWh1aK+B6hB1wq2Bn35hmUAVMWaiTOmYpMbRR38ziOgJ+dCNJtjWJ77FdqAZ9NKV8A1RG6UHL9+iF+RA/dDhKw==" saltValue="F0amnq2eo0Hci9zDl5li9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　充紀</cp:lastModifiedBy>
  <dcterms:created xsi:type="dcterms:W3CDTF">2025-02-19T03:38:32Z</dcterms:created>
  <dcterms:modified xsi:type="dcterms:W3CDTF">2025-03-17T01:58:35Z</dcterms:modified>
  <cp:category/>
</cp:coreProperties>
</file>