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2.12\suido\水道部\02　管理G\＜下水＞42.経営比較分析表\ｈ28決算に係るもの\"/>
    </mc:Choice>
  </mc:AlternateContent>
  <workbookProtection workbookPassword="B319" lockStructure="1"/>
  <bookViews>
    <workbookView xWindow="246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N86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AT8" i="4" s="1"/>
  <c r="S6" i="5"/>
  <c r="AL8" i="4" s="1"/>
  <c r="R6" i="5"/>
  <c r="AD10" i="4" s="1"/>
  <c r="Q6" i="5"/>
  <c r="P6" i="5"/>
  <c r="P10" i="4" s="1"/>
  <c r="O6" i="5"/>
  <c r="I10" i="4" s="1"/>
  <c r="N6" i="5"/>
  <c r="B10" i="4" s="1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M86" i="4"/>
  <c r="L86" i="4"/>
  <c r="K86" i="4"/>
  <c r="I86" i="4"/>
  <c r="H86" i="4"/>
  <c r="G86" i="4"/>
  <c r="E86" i="4"/>
  <c r="BB10" i="4"/>
  <c r="W10" i="4"/>
  <c r="BB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<sst xmlns="http://schemas.openxmlformats.org/spreadsheetml/2006/main" count="235" uniqueCount="123">
  <si>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</si>
  <si>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</si>
  <si>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</si>
  <si>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</si>
  <si>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</si>
  <si>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</si>
  <si>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</si>
  <si>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</si>
  <si>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</si>
  <si>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</si>
  <si>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</si>
  <si>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</si>
  <si>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</si>
  <si>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</si>
  <si>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</si>
  <si>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</si>
  <si>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</si>
  <si>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</si>
  <si>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</si>
  <si>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</si>
  <si>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</si>
  <si>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</si>
  <si>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</si>
  <si>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</si>
  <si>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</si>
  <si>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</si>
  <si>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</si>
  <si>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</si>
  <si>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</si>
  <si>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</si>
  <si>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</si>
  <si>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</si>
  <si>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</si>
  <si>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</si>
  <si>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</si>
  <si>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</si>
  <si>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</si>
  <si>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</si>
  <si>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</si>
  <si>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</si>
  <si>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</si>
  <si>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</si>
  <si>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</si>
  <si>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</si>
  <si>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</si>
  <si>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</si>
  <si>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</si>
  <si>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</si>
  <si>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</si>
  <si>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</si>
  <si>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</si>
  <si>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</si>
  <si>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</si>
  <si>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</si>
  <si>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</si>
  <si>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</si>
  <si>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</si>
  <si>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</si>
  <si>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</si>
  <si>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</si>
  <si>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</si>
  <si>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</si>
  <si>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</si>
  <si>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</si>
  <si>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</si>
  <si>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</si>
  <si>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</si>
  <si>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</si>
  <si>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</si>
  <si>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</si>
  <si>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</si>
  <si>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</si>
  <si>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</si>
  <si>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</si>
  <si>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</si>
  <si>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</si>
  <si>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</si>
  <si>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</si>
  <si>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</si>
  <si>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</si>
  <si>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</si>
  <si>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</si>
  <si>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</si>
  <si>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</si>
  <si>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</si>
  <si>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</si>
  <si>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</si>
  <si>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</si>
  <si>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</si>
  <si>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</si>
  <si>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</si>
  <si>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</si>
  <si>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</si>
  <si>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</si>
  <si>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</si>
  <si>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</si>
  <si>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</si>
  <si>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</si>
  <si>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</si>
  <si>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</si>
  <si>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</si>
  <si>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</si>
  <si>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</si>
  <si>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</si>
  <si>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</si>
  <si>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</si>
  <si>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</si>
  <si>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</si>
  <si>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小野市</t>
  </si>
  <si>
    <t>法適用</t>
  </si>
  <si>
    <t>下水道事業</t>
  </si>
  <si>
    <t>農業集落排水</t>
  </si>
  <si>
    <t>F2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</si>
  <si>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</si>
  <si>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</si>
  <si>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</si>
  <si>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</si>
  <si>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</si>
  <si>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</si>
  <si>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 xml:space="preserve">①有形固定資産減価償却率
農業集落排水施設の整備から日が浅く、減価償却は進んでいない。
②管渠老朽化率
管渠は耐用年数を経過していない。
③管渠改善率
管渠の改善（更新・改良・維持）は行っていない。管渠の改善については必要性を十分に検討し、計画的に進めていく。
</t>
    <phoneticPr fontId="4"/>
  </si>
  <si>
    <t xml:space="preserve">経常収支比率、累積欠損金比率とも、適正とは言えず、経費の削減や使用料改定等で経営の改善を図る必要がある。
管渠については耐用年数を経過しておらず、更新投資を急ぐ必要はないものの、長寿命化を含めた各種の投資については、費用対効果等を含めて総合的に判断しながら計画的に進めていく。
</t>
    <phoneticPr fontId="4"/>
  </si>
  <si>
    <t xml:space="preserve">①経常収支比率
経営改善に向かいつつあるものの、指標は平均値を下回っている。経費の削減や使用料改定等で、更なる経営改善を図る必要がある。
②累積欠損金比率
平均値を上回っている。経費の削減や使用料改定等により経営改善を図る必要がある。
③流動比率
会計制度の見直しにより、当年度償還金が流動負債に分類されたため、数値が小さくなっている。
④企業債残高対事業規模比率
平均値を上回っている。これは使用料収益が投資額に対して少ないためである。今後の投資については必要性を十分に検討し、計画的に実施していく。
⑤経費回収率
平均値を下回っている。これは使用料収益が少なく、かつ汚水処理費が多いためである。経費の削減や使用料改定等により、経営の改善を図る必要がある。
⑥汚水処理原価
平均値を上回っており、維持経費の削減に努める必要がある。
⑦施設利用率
平均値を上回っているものの、更なる改善を図る必要がある。
⑧水洗化率
平均値を上回っており、公共用水域の水質保全が保たれている。更なる向上を図るため100％を目指した取り組みを推進していく。
</t>
    <rPh sb="47" eb="49">
      <t>カイテイ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</si>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</sst>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01056"/>
        <c:axId val="560766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001056"/>
        <c:axId val="560766304"/>
      </c:lineChart>
      <c:dateAx>
        <c:axId val="371001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0766304"/>
        <c:crosses val="autoZero"/>
        <c:auto val="1"/>
        <c:lblOffset val="100"/>
        <c:baseTimeUnit val="years"/>
      </c:dateAx>
      <c:valAx>
        <c:axId val="560766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001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75.48</c:v>
                </c:pt>
                <c:pt idx="1">
                  <c:v>75.069999999999993</c:v>
                </c:pt>
                <c:pt idx="2">
                  <c:v>72.14</c:v>
                </c:pt>
                <c:pt idx="3">
                  <c:v>75</c:v>
                </c:pt>
                <c:pt idx="4">
                  <c:v>73.98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830568"/>
        <c:axId val="77945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30568"/>
        <c:axId val="779453232"/>
      </c:lineChart>
      <c:dateAx>
        <c:axId val="540830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9453232"/>
        <c:crosses val="autoZero"/>
        <c:auto val="1"/>
        <c:lblOffset val="100"/>
        <c:baseTimeUnit val="years"/>
      </c:dateAx>
      <c:valAx>
        <c:axId val="77945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0830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87.97</c:v>
                </c:pt>
                <c:pt idx="1">
                  <c:v>88.12</c:v>
                </c:pt>
                <c:pt idx="2">
                  <c:v>89.44</c:v>
                </c:pt>
                <c:pt idx="3">
                  <c:v>89.79</c:v>
                </c:pt>
                <c:pt idx="4">
                  <c:v>89.88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363848"/>
        <c:axId val="53836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363848"/>
        <c:axId val="538364240"/>
      </c:lineChart>
      <c:dateAx>
        <c:axId val="538363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8364240"/>
        <c:crosses val="autoZero"/>
        <c:auto val="1"/>
        <c:lblOffset val="100"/>
        <c:baseTimeUnit val="years"/>
      </c:dateAx>
      <c:valAx>
        <c:axId val="53836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8363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50.24</c:v>
                </c:pt>
                <c:pt idx="1">
                  <c:v>48.64</c:v>
                </c:pt>
                <c:pt idx="2">
                  <c:v>67.19</c:v>
                </c:pt>
                <c:pt idx="3">
                  <c:v>70.849999999999994</c:v>
                </c:pt>
                <c:pt idx="4">
                  <c:v>69.03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767480"/>
        <c:axId val="77947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92.74</c:v>
                </c:pt>
                <c:pt idx="1">
                  <c:v>93.62</c:v>
                </c:pt>
                <c:pt idx="2">
                  <c:v>97.53</c:v>
                </c:pt>
                <c:pt idx="3">
                  <c:v>99.64</c:v>
                </c:pt>
                <c:pt idx="4">
                  <c:v>99.66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767480"/>
        <c:axId val="779477024"/>
      </c:lineChart>
      <c:dateAx>
        <c:axId val="560767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9477024"/>
        <c:crosses val="autoZero"/>
        <c:auto val="1"/>
        <c:lblOffset val="100"/>
        <c:baseTimeUnit val="years"/>
      </c:dateAx>
      <c:valAx>
        <c:axId val="77947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0767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15.93</c:v>
                </c:pt>
                <c:pt idx="1">
                  <c:v>14.99</c:v>
                </c:pt>
                <c:pt idx="2">
                  <c:v>24.6</c:v>
                </c:pt>
                <c:pt idx="3">
                  <c:v>28.57</c:v>
                </c:pt>
                <c:pt idx="4">
                  <c:v>29.47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478200"/>
        <c:axId val="779478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9</c:v>
                </c:pt>
                <c:pt idx="1">
                  <c:v>10.11</c:v>
                </c:pt>
                <c:pt idx="2">
                  <c:v>20.68</c:v>
                </c:pt>
                <c:pt idx="3">
                  <c:v>22.41</c:v>
                </c:pt>
                <c:pt idx="4">
                  <c:v>22.9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78200"/>
        <c:axId val="779478592"/>
      </c:lineChart>
      <c:dateAx>
        <c:axId val="779478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9478592"/>
        <c:crosses val="autoZero"/>
        <c:auto val="1"/>
        <c:lblOffset val="100"/>
        <c:baseTimeUnit val="years"/>
      </c:dateAx>
      <c:valAx>
        <c:axId val="779478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9478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710624"/>
        <c:axId val="780711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0.08</c:v>
                </c:pt>
                <c:pt idx="2">
                  <c:v>0.08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710624"/>
        <c:axId val="780711016"/>
      </c:lineChart>
      <c:dateAx>
        <c:axId val="780710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0711016"/>
        <c:crosses val="autoZero"/>
        <c:auto val="1"/>
        <c:lblOffset val="100"/>
        <c:baseTimeUnit val="years"/>
      </c:dateAx>
      <c:valAx>
        <c:axId val="780711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0710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1233.23</c:v>
                </c:pt>
                <c:pt idx="1">
                  <c:v>1493.99</c:v>
                </c:pt>
                <c:pt idx="2">
                  <c:v>1856.12</c:v>
                </c:pt>
                <c:pt idx="3">
                  <c:v>1969.13</c:v>
                </c:pt>
                <c:pt idx="4">
                  <c:v>2017.9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830960"/>
        <c:axId val="540831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243.13</c:v>
                </c:pt>
                <c:pt idx="1">
                  <c:v>280.08</c:v>
                </c:pt>
                <c:pt idx="2">
                  <c:v>223.09</c:v>
                </c:pt>
                <c:pt idx="3">
                  <c:v>214.61</c:v>
                </c:pt>
                <c:pt idx="4">
                  <c:v>225.39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30960"/>
        <c:axId val="540831352"/>
      </c:lineChart>
      <c:dateAx>
        <c:axId val="540830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0831352"/>
        <c:crosses val="autoZero"/>
        <c:auto val="1"/>
        <c:lblOffset val="100"/>
        <c:baseTimeUnit val="years"/>
      </c:dateAx>
      <c:valAx>
        <c:axId val="540831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0830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100.12</c:v>
                </c:pt>
                <c:pt idx="1">
                  <c:v>148.61000000000001</c:v>
                </c:pt>
                <c:pt idx="2">
                  <c:v>52.33</c:v>
                </c:pt>
                <c:pt idx="3">
                  <c:v>46.57</c:v>
                </c:pt>
                <c:pt idx="4">
                  <c:v>55.62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468072"/>
        <c:axId val="559468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162.52000000000001</c:v>
                </c:pt>
                <c:pt idx="1">
                  <c:v>124.2</c:v>
                </c:pt>
                <c:pt idx="2">
                  <c:v>33.03</c:v>
                </c:pt>
                <c:pt idx="3">
                  <c:v>29.45</c:v>
                </c:pt>
                <c:pt idx="4">
                  <c:v>31.84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468072"/>
        <c:axId val="559468464"/>
      </c:lineChart>
      <c:dateAx>
        <c:axId val="559468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9468464"/>
        <c:crosses val="autoZero"/>
        <c:auto val="1"/>
        <c:lblOffset val="100"/>
        <c:baseTimeUnit val="years"/>
      </c:dateAx>
      <c:valAx>
        <c:axId val="559468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468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2376.9499999999998</c:v>
                </c:pt>
                <c:pt idx="1">
                  <c:v>2333.77</c:v>
                </c:pt>
                <c:pt idx="2">
                  <c:v>2374.44</c:v>
                </c:pt>
                <c:pt idx="3">
                  <c:v>2257.3200000000002</c:v>
                </c:pt>
                <c:pt idx="4">
                  <c:v>2133.02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459968"/>
        <c:axId val="564460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459968"/>
        <c:axId val="564460360"/>
      </c:lineChart>
      <c:dateAx>
        <c:axId val="56445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4460360"/>
        <c:crosses val="autoZero"/>
        <c:auto val="1"/>
        <c:lblOffset val="100"/>
        <c:baseTimeUnit val="years"/>
      </c:dateAx>
      <c:valAx>
        <c:axId val="564460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445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31.08</c:v>
                </c:pt>
                <c:pt idx="1">
                  <c:v>30.68</c:v>
                </c:pt>
                <c:pt idx="2">
                  <c:v>30.6</c:v>
                </c:pt>
                <c:pt idx="3">
                  <c:v>26.15</c:v>
                </c:pt>
                <c:pt idx="4">
                  <c:v>33.380000000000003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461536"/>
        <c:axId val="36802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461536"/>
        <c:axId val="368025216"/>
      </c:lineChart>
      <c:dateAx>
        <c:axId val="564461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8025216"/>
        <c:crosses val="autoZero"/>
        <c:auto val="1"/>
        <c:lblOffset val="100"/>
        <c:baseTimeUnit val="years"/>
      </c:dateAx>
      <c:valAx>
        <c:axId val="36802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4461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421.81</c:v>
                </c:pt>
                <c:pt idx="1">
                  <c:v>424.84</c:v>
                </c:pt>
                <c:pt idx="2">
                  <c:v>419.22</c:v>
                </c:pt>
                <c:pt idx="3">
                  <c:v>490.75</c:v>
                </c:pt>
                <c:pt idx="4">
                  <c:v>408.41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026392"/>
        <c:axId val="368026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026392"/>
        <c:axId val="368026784"/>
      </c:lineChart>
      <c:dateAx>
        <c:axId val="368026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8026784"/>
        <c:crosses val="autoZero"/>
        <c:auto val="1"/>
        <c:lblOffset val="100"/>
        <c:baseTimeUnit val="years"/>
      </c:dateAx>
      <c:valAx>
        <c:axId val="368026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8026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【206.58】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K1" zoomScale="70" zoomScaleNormal="70" workbookViewId="0">
      <selection activeCell="AD10" sqref="AD10:AJ10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4" t="str">
        <f>データ!H6</f>
        <v>兵庫県　小野市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4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">
        <v>122</v>
      </c>
      <c r="AE8" s="50"/>
      <c r="AF8" s="50"/>
      <c r="AG8" s="50"/>
      <c r="AH8" s="50"/>
      <c r="AI8" s="50"/>
      <c r="AJ8" s="50"/>
      <c r="AK8" s="4"/>
      <c r="AL8" s="51">
        <f>データ!S6</f>
        <v>49083</v>
      </c>
      <c r="AM8" s="51"/>
      <c r="AN8" s="51"/>
      <c r="AO8" s="51"/>
      <c r="AP8" s="51"/>
      <c r="AQ8" s="51"/>
      <c r="AR8" s="51"/>
      <c r="AS8" s="51"/>
      <c r="AT8" s="46">
        <f>データ!T6</f>
        <v>92.94</v>
      </c>
      <c r="AU8" s="46"/>
      <c r="AV8" s="46"/>
      <c r="AW8" s="46"/>
      <c r="AX8" s="46"/>
      <c r="AY8" s="46"/>
      <c r="AZ8" s="46"/>
      <c r="BA8" s="46"/>
      <c r="BB8" s="46">
        <f>データ!U6</f>
        <v>528.11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4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20</v>
      </c>
      <c r="BM9" s="53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36.97</v>
      </c>
      <c r="J10" s="46"/>
      <c r="K10" s="46"/>
      <c r="L10" s="46"/>
      <c r="M10" s="46"/>
      <c r="N10" s="46"/>
      <c r="O10" s="46"/>
      <c r="P10" s="46">
        <f>データ!P6</f>
        <v>7.8</v>
      </c>
      <c r="Q10" s="46"/>
      <c r="R10" s="46"/>
      <c r="S10" s="46"/>
      <c r="T10" s="46"/>
      <c r="U10" s="46"/>
      <c r="V10" s="46"/>
      <c r="W10" s="46">
        <f>データ!Q6</f>
        <v>93.35</v>
      </c>
      <c r="X10" s="46"/>
      <c r="Y10" s="46"/>
      <c r="Z10" s="46"/>
      <c r="AA10" s="46"/>
      <c r="AB10" s="46"/>
      <c r="AC10" s="46"/>
      <c r="AD10" s="51">
        <f>データ!R6</f>
        <v>2732</v>
      </c>
      <c r="AE10" s="51"/>
      <c r="AF10" s="51"/>
      <c r="AG10" s="51"/>
      <c r="AH10" s="51"/>
      <c r="AI10" s="51"/>
      <c r="AJ10" s="51"/>
      <c r="AK10" s="2"/>
      <c r="AL10" s="51">
        <f>データ!V6</f>
        <v>3825</v>
      </c>
      <c r="AM10" s="51"/>
      <c r="AN10" s="51"/>
      <c r="AO10" s="51"/>
      <c r="AP10" s="51"/>
      <c r="AQ10" s="51"/>
      <c r="AR10" s="51"/>
      <c r="AS10" s="51"/>
      <c r="AT10" s="46">
        <f>データ!W6</f>
        <v>1.1000000000000001</v>
      </c>
      <c r="AU10" s="46"/>
      <c r="AV10" s="46"/>
      <c r="AW10" s="46"/>
      <c r="AX10" s="46"/>
      <c r="AY10" s="46"/>
      <c r="AZ10" s="46"/>
      <c r="BA10" s="46"/>
      <c r="BB10" s="46">
        <f>データ!X6</f>
        <v>3477.27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22</v>
      </c>
      <c r="BM10" s="55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26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121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2"/>
      <c r="B34" s="17"/>
      <c r="C34" s="76" t="s">
        <v>27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28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29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30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31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119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17"/>
      <c r="C56" s="76" t="s">
        <v>32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33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34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35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36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37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120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17"/>
      <c r="C79" s="76" t="s">
        <v>38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39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40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2" t="s">
        <v>41</v>
      </c>
    </row>
    <row r="84" spans="1:78" x14ac:dyDescent="0.15">
      <c r="C84" s="26" t="s">
        <v>42</v>
      </c>
    </row>
    <row r="85" spans="1:78" hidden="1" x14ac:dyDescent="0.15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 x14ac:dyDescent="0.15">
      <c r="B86" s="27"/>
      <c r="C86" s="27"/>
      <c r="D86" s="27"/>
      <c r="E86" s="27" t="str">
        <f>データ!AI6</f>
        <v>【99.11】</v>
      </c>
      <c r="F86" s="27" t="str">
        <f>データ!AT6</f>
        <v>【206.58】</v>
      </c>
      <c r="G86" s="27" t="str">
        <f>データ!BE6</f>
        <v>【34.54】</v>
      </c>
      <c r="H86" s="27" t="str">
        <f>データ!BP6</f>
        <v>【914.53】</v>
      </c>
      <c r="I86" s="27" t="str">
        <f>データ!CA6</f>
        <v>【55.73】</v>
      </c>
      <c r="J86" s="27" t="str">
        <f>データ!CL6</f>
        <v>【276.78】</v>
      </c>
      <c r="K86" s="27" t="str">
        <f>データ!CW6</f>
        <v>【59.15】</v>
      </c>
      <c r="L86" s="27" t="str">
        <f>データ!DH6</f>
        <v>【85.01】</v>
      </c>
      <c r="M86" s="27" t="str">
        <f>データ!DS6</f>
        <v>【22.37】</v>
      </c>
      <c r="N86" s="27" t="str">
        <f>データ!ED6</f>
        <v>【0.00】</v>
      </c>
      <c r="O86" s="27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8" x14ac:dyDescent="0.15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 x14ac:dyDescent="0.15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 x14ac:dyDescent="0.15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 x14ac:dyDescent="0.15">
      <c r="A6" s="29" t="s">
        <v>107</v>
      </c>
      <c r="B6" s="34">
        <f>B7</f>
        <v>2016</v>
      </c>
      <c r="C6" s="34">
        <f t="shared" ref="C6:X6" si="3">C7</f>
        <v>282189</v>
      </c>
      <c r="D6" s="34">
        <f t="shared" si="3"/>
        <v>46</v>
      </c>
      <c r="E6" s="34">
        <f t="shared" si="3"/>
        <v>17</v>
      </c>
      <c r="F6" s="34">
        <f t="shared" si="3"/>
        <v>5</v>
      </c>
      <c r="G6" s="34">
        <f t="shared" si="3"/>
        <v>0</v>
      </c>
      <c r="H6" s="34" t="str">
        <f t="shared" si="3"/>
        <v>兵庫県　小野市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農業集落排水</v>
      </c>
      <c r="L6" s="34" t="str">
        <f t="shared" si="3"/>
        <v>F2</v>
      </c>
      <c r="M6" s="34">
        <f t="shared" si="3"/>
        <v>0</v>
      </c>
      <c r="N6" s="35" t="str">
        <f t="shared" si="3"/>
        <v>-</v>
      </c>
      <c r="O6" s="35">
        <f t="shared" si="3"/>
        <v>36.97</v>
      </c>
      <c r="P6" s="35">
        <f t="shared" si="3"/>
        <v>7.8</v>
      </c>
      <c r="Q6" s="35">
        <f t="shared" si="3"/>
        <v>93.35</v>
      </c>
      <c r="R6" s="35">
        <f t="shared" si="3"/>
        <v>2732</v>
      </c>
      <c r="S6" s="35">
        <f t="shared" si="3"/>
        <v>49083</v>
      </c>
      <c r="T6" s="35">
        <f t="shared" si="3"/>
        <v>92.94</v>
      </c>
      <c r="U6" s="35">
        <f t="shared" si="3"/>
        <v>528.11</v>
      </c>
      <c r="V6" s="35">
        <f t="shared" si="3"/>
        <v>3825</v>
      </c>
      <c r="W6" s="35">
        <f t="shared" si="3"/>
        <v>1.1000000000000001</v>
      </c>
      <c r="X6" s="35">
        <f t="shared" si="3"/>
        <v>3477.27</v>
      </c>
      <c r="Y6" s="36">
        <f>IF(Y7="",NA(),Y7)</f>
        <v>50.24</v>
      </c>
      <c r="Z6" s="36">
        <f t="shared" ref="Z6:AH6" si="4">IF(Z7="",NA(),Z7)</f>
        <v>48.64</v>
      </c>
      <c r="AA6" s="36">
        <f t="shared" si="4"/>
        <v>67.19</v>
      </c>
      <c r="AB6" s="36">
        <f t="shared" si="4"/>
        <v>70.849999999999994</v>
      </c>
      <c r="AC6" s="36">
        <f t="shared" si="4"/>
        <v>69.03</v>
      </c>
      <c r="AD6" s="36">
        <f t="shared" si="4"/>
        <v>92.74</v>
      </c>
      <c r="AE6" s="36">
        <f t="shared" si="4"/>
        <v>93.62</v>
      </c>
      <c r="AF6" s="36">
        <f t="shared" si="4"/>
        <v>97.53</v>
      </c>
      <c r="AG6" s="36">
        <f t="shared" si="4"/>
        <v>99.64</v>
      </c>
      <c r="AH6" s="36">
        <f t="shared" si="4"/>
        <v>99.66</v>
      </c>
      <c r="AI6" s="35" t="str">
        <f>IF(AI7="","",IF(AI7="-","【-】","【"&amp;SUBSTITUTE(TEXT(AI7,"#,##0.00"),"-","△")&amp;"】"))</f>
        <v>【99.11】</v>
      </c>
      <c r="AJ6" s="36">
        <f>IF(AJ7="",NA(),AJ7)</f>
        <v>1233.23</v>
      </c>
      <c r="AK6" s="36">
        <f t="shared" ref="AK6:AS6" si="5">IF(AK7="",NA(),AK7)</f>
        <v>1493.99</v>
      </c>
      <c r="AL6" s="36">
        <f t="shared" si="5"/>
        <v>1856.12</v>
      </c>
      <c r="AM6" s="36">
        <f t="shared" si="5"/>
        <v>1969.13</v>
      </c>
      <c r="AN6" s="36">
        <f t="shared" si="5"/>
        <v>2017.9</v>
      </c>
      <c r="AO6" s="36">
        <f t="shared" si="5"/>
        <v>243.13</v>
      </c>
      <c r="AP6" s="36">
        <f t="shared" si="5"/>
        <v>280.08</v>
      </c>
      <c r="AQ6" s="36">
        <f t="shared" si="5"/>
        <v>223.09</v>
      </c>
      <c r="AR6" s="36">
        <f t="shared" si="5"/>
        <v>214.61</v>
      </c>
      <c r="AS6" s="36">
        <f t="shared" si="5"/>
        <v>225.39</v>
      </c>
      <c r="AT6" s="35" t="str">
        <f>IF(AT7="","",IF(AT7="-","【-】","【"&amp;SUBSTITUTE(TEXT(AT7,"#,##0.00"),"-","△")&amp;"】"))</f>
        <v>【206.58】</v>
      </c>
      <c r="AU6" s="36">
        <f>IF(AU7="",NA(),AU7)</f>
        <v>100.12</v>
      </c>
      <c r="AV6" s="36">
        <f t="shared" ref="AV6:BD6" si="6">IF(AV7="",NA(),AV7)</f>
        <v>148.61000000000001</v>
      </c>
      <c r="AW6" s="36">
        <f t="shared" si="6"/>
        <v>52.33</v>
      </c>
      <c r="AX6" s="36">
        <f t="shared" si="6"/>
        <v>46.57</v>
      </c>
      <c r="AY6" s="36">
        <f t="shared" si="6"/>
        <v>55.62</v>
      </c>
      <c r="AZ6" s="36">
        <f t="shared" si="6"/>
        <v>162.52000000000001</v>
      </c>
      <c r="BA6" s="36">
        <f t="shared" si="6"/>
        <v>124.2</v>
      </c>
      <c r="BB6" s="36">
        <f t="shared" si="6"/>
        <v>33.03</v>
      </c>
      <c r="BC6" s="36">
        <f t="shared" si="6"/>
        <v>29.45</v>
      </c>
      <c r="BD6" s="36">
        <f t="shared" si="6"/>
        <v>31.84</v>
      </c>
      <c r="BE6" s="35" t="str">
        <f>IF(BE7="","",IF(BE7="-","【-】","【"&amp;SUBSTITUTE(TEXT(BE7,"#,##0.00"),"-","△")&amp;"】"))</f>
        <v>【34.54】</v>
      </c>
      <c r="BF6" s="36">
        <f>IF(BF7="",NA(),BF7)</f>
        <v>2376.9499999999998</v>
      </c>
      <c r="BG6" s="36">
        <f t="shared" ref="BG6:BO6" si="7">IF(BG7="",NA(),BG7)</f>
        <v>2333.77</v>
      </c>
      <c r="BH6" s="36">
        <f t="shared" si="7"/>
        <v>2374.44</v>
      </c>
      <c r="BI6" s="36">
        <f t="shared" si="7"/>
        <v>2257.3200000000002</v>
      </c>
      <c r="BJ6" s="36">
        <f t="shared" si="7"/>
        <v>2133.02</v>
      </c>
      <c r="BK6" s="36">
        <f t="shared" si="7"/>
        <v>1197.82</v>
      </c>
      <c r="BL6" s="36">
        <f t="shared" si="7"/>
        <v>1126.77</v>
      </c>
      <c r="BM6" s="36">
        <f t="shared" si="7"/>
        <v>1044.8</v>
      </c>
      <c r="BN6" s="36">
        <f t="shared" si="7"/>
        <v>1081.8</v>
      </c>
      <c r="BO6" s="36">
        <f t="shared" si="7"/>
        <v>974.93</v>
      </c>
      <c r="BP6" s="35" t="str">
        <f>IF(BP7="","",IF(BP7="-","【-】","【"&amp;SUBSTITUTE(TEXT(BP7,"#,##0.00"),"-","△")&amp;"】"))</f>
        <v>【914.53】</v>
      </c>
      <c r="BQ6" s="36">
        <f>IF(BQ7="",NA(),BQ7)</f>
        <v>31.08</v>
      </c>
      <c r="BR6" s="36">
        <f t="shared" ref="BR6:BZ6" si="8">IF(BR7="",NA(),BR7)</f>
        <v>30.68</v>
      </c>
      <c r="BS6" s="36">
        <f t="shared" si="8"/>
        <v>30.6</v>
      </c>
      <c r="BT6" s="36">
        <f t="shared" si="8"/>
        <v>26.15</v>
      </c>
      <c r="BU6" s="36">
        <f t="shared" si="8"/>
        <v>33.380000000000003</v>
      </c>
      <c r="BV6" s="36">
        <f t="shared" si="8"/>
        <v>51.03</v>
      </c>
      <c r="BW6" s="36">
        <f t="shared" si="8"/>
        <v>50.9</v>
      </c>
      <c r="BX6" s="36">
        <f t="shared" si="8"/>
        <v>50.82</v>
      </c>
      <c r="BY6" s="36">
        <f t="shared" si="8"/>
        <v>52.19</v>
      </c>
      <c r="BZ6" s="36">
        <f t="shared" si="8"/>
        <v>55.32</v>
      </c>
      <c r="CA6" s="35" t="str">
        <f>IF(CA7="","",IF(CA7="-","【-】","【"&amp;SUBSTITUTE(TEXT(CA7,"#,##0.00"),"-","△")&amp;"】"))</f>
        <v>【55.73】</v>
      </c>
      <c r="CB6" s="36">
        <f>IF(CB7="",NA(),CB7)</f>
        <v>421.81</v>
      </c>
      <c r="CC6" s="36">
        <f t="shared" ref="CC6:CK6" si="9">IF(CC7="",NA(),CC7)</f>
        <v>424.84</v>
      </c>
      <c r="CD6" s="36">
        <f t="shared" si="9"/>
        <v>419.22</v>
      </c>
      <c r="CE6" s="36">
        <f t="shared" si="9"/>
        <v>490.75</v>
      </c>
      <c r="CF6" s="36">
        <f t="shared" si="9"/>
        <v>408.41</v>
      </c>
      <c r="CG6" s="36">
        <f t="shared" si="9"/>
        <v>289.60000000000002</v>
      </c>
      <c r="CH6" s="36">
        <f t="shared" si="9"/>
        <v>293.27</v>
      </c>
      <c r="CI6" s="36">
        <f t="shared" si="9"/>
        <v>300.52</v>
      </c>
      <c r="CJ6" s="36">
        <f t="shared" si="9"/>
        <v>296.14</v>
      </c>
      <c r="CK6" s="36">
        <f t="shared" si="9"/>
        <v>283.17</v>
      </c>
      <c r="CL6" s="35" t="str">
        <f>IF(CL7="","",IF(CL7="-","【-】","【"&amp;SUBSTITUTE(TEXT(CL7,"#,##0.00"),"-","△")&amp;"】"))</f>
        <v>【276.78】</v>
      </c>
      <c r="CM6" s="36">
        <f>IF(CM7="",NA(),CM7)</f>
        <v>75.48</v>
      </c>
      <c r="CN6" s="36">
        <f t="shared" ref="CN6:CV6" si="10">IF(CN7="",NA(),CN7)</f>
        <v>75.069999999999993</v>
      </c>
      <c r="CO6" s="36">
        <f t="shared" si="10"/>
        <v>72.14</v>
      </c>
      <c r="CP6" s="36">
        <f t="shared" si="10"/>
        <v>75</v>
      </c>
      <c r="CQ6" s="36">
        <f t="shared" si="10"/>
        <v>73.98</v>
      </c>
      <c r="CR6" s="36">
        <f t="shared" si="10"/>
        <v>54.74</v>
      </c>
      <c r="CS6" s="36">
        <f t="shared" si="10"/>
        <v>53.78</v>
      </c>
      <c r="CT6" s="36">
        <f t="shared" si="10"/>
        <v>53.24</v>
      </c>
      <c r="CU6" s="36">
        <f t="shared" si="10"/>
        <v>52.31</v>
      </c>
      <c r="CV6" s="36">
        <f t="shared" si="10"/>
        <v>60.65</v>
      </c>
      <c r="CW6" s="35" t="str">
        <f>IF(CW7="","",IF(CW7="-","【-】","【"&amp;SUBSTITUTE(TEXT(CW7,"#,##0.00"),"-","△")&amp;"】"))</f>
        <v>【59.15】</v>
      </c>
      <c r="CX6" s="36">
        <f>IF(CX7="",NA(),CX7)</f>
        <v>87.97</v>
      </c>
      <c r="CY6" s="36">
        <f t="shared" ref="CY6:DG6" si="11">IF(CY7="",NA(),CY7)</f>
        <v>88.12</v>
      </c>
      <c r="CZ6" s="36">
        <f t="shared" si="11"/>
        <v>89.44</v>
      </c>
      <c r="DA6" s="36">
        <f t="shared" si="11"/>
        <v>89.79</v>
      </c>
      <c r="DB6" s="36">
        <f t="shared" si="11"/>
        <v>89.88</v>
      </c>
      <c r="DC6" s="36">
        <f t="shared" si="11"/>
        <v>83.88</v>
      </c>
      <c r="DD6" s="36">
        <f t="shared" si="11"/>
        <v>84.06</v>
      </c>
      <c r="DE6" s="36">
        <f t="shared" si="11"/>
        <v>84.07</v>
      </c>
      <c r="DF6" s="36">
        <f t="shared" si="11"/>
        <v>84.32</v>
      </c>
      <c r="DG6" s="36">
        <f t="shared" si="11"/>
        <v>84.58</v>
      </c>
      <c r="DH6" s="35" t="str">
        <f>IF(DH7="","",IF(DH7="-","【-】","【"&amp;SUBSTITUTE(TEXT(DH7,"#,##0.00"),"-","△")&amp;"】"))</f>
        <v>【85.01】</v>
      </c>
      <c r="DI6" s="36">
        <f>IF(DI7="",NA(),DI7)</f>
        <v>15.93</v>
      </c>
      <c r="DJ6" s="36">
        <f t="shared" ref="DJ6:DR6" si="12">IF(DJ7="",NA(),DJ7)</f>
        <v>14.99</v>
      </c>
      <c r="DK6" s="36">
        <f t="shared" si="12"/>
        <v>24.6</v>
      </c>
      <c r="DL6" s="36">
        <f t="shared" si="12"/>
        <v>28.57</v>
      </c>
      <c r="DM6" s="36">
        <f t="shared" si="12"/>
        <v>29.47</v>
      </c>
      <c r="DN6" s="36">
        <f t="shared" si="12"/>
        <v>9</v>
      </c>
      <c r="DO6" s="36">
        <f t="shared" si="12"/>
        <v>10.11</v>
      </c>
      <c r="DP6" s="36">
        <f t="shared" si="12"/>
        <v>20.68</v>
      </c>
      <c r="DQ6" s="36">
        <f t="shared" si="12"/>
        <v>22.41</v>
      </c>
      <c r="DR6" s="36">
        <f t="shared" si="12"/>
        <v>22.9</v>
      </c>
      <c r="DS6" s="35" t="str">
        <f>IF(DS7="","",IF(DS7="-","【-】","【"&amp;SUBSTITUTE(TEXT(DS7,"#,##0.00"),"-","△")&amp;"】"))</f>
        <v>【22.37】</v>
      </c>
      <c r="DT6" s="35">
        <f>IF(DT7="",NA(),DT7)</f>
        <v>0</v>
      </c>
      <c r="DU6" s="35">
        <f t="shared" ref="DU6:EC6" si="13">IF(DU7="",NA(),DU7)</f>
        <v>0</v>
      </c>
      <c r="DV6" s="35">
        <f t="shared" si="13"/>
        <v>0</v>
      </c>
      <c r="DW6" s="35">
        <f t="shared" si="13"/>
        <v>0</v>
      </c>
      <c r="DX6" s="35">
        <f t="shared" si="13"/>
        <v>0</v>
      </c>
      <c r="DY6" s="36">
        <f t="shared" si="13"/>
        <v>0.09</v>
      </c>
      <c r="DZ6" s="36">
        <f t="shared" si="13"/>
        <v>0.08</v>
      </c>
      <c r="EA6" s="36">
        <f t="shared" si="13"/>
        <v>0.08</v>
      </c>
      <c r="EB6" s="35">
        <f t="shared" si="13"/>
        <v>0</v>
      </c>
      <c r="EC6" s="35">
        <f t="shared" si="13"/>
        <v>0</v>
      </c>
      <c r="ED6" s="35" t="str">
        <f>IF(ED7="","",IF(ED7="-","【-】","【"&amp;SUBSTITUTE(TEXT(ED7,"#,##0.00"),"-","△")&amp;"】"))</f>
        <v>【0.00】</v>
      </c>
      <c r="EE6" s="35">
        <f>IF(EE7="",NA(),EE7)</f>
        <v>0</v>
      </c>
      <c r="EF6" s="35">
        <f t="shared" ref="EF6:EN6" si="14">IF(EF7="",NA(),EF7)</f>
        <v>0</v>
      </c>
      <c r="EG6" s="35">
        <f t="shared" si="14"/>
        <v>0</v>
      </c>
      <c r="EH6" s="35">
        <f t="shared" si="14"/>
        <v>0</v>
      </c>
      <c r="EI6" s="35">
        <f t="shared" si="14"/>
        <v>0</v>
      </c>
      <c r="EJ6" s="36">
        <f t="shared" si="14"/>
        <v>0.04</v>
      </c>
      <c r="EK6" s="36">
        <f t="shared" si="14"/>
        <v>0.03</v>
      </c>
      <c r="EL6" s="36">
        <f t="shared" si="14"/>
        <v>0.02</v>
      </c>
      <c r="EM6" s="36">
        <f t="shared" si="14"/>
        <v>0.01</v>
      </c>
      <c r="EN6" s="36">
        <f t="shared" si="14"/>
        <v>2.0499999999999998</v>
      </c>
      <c r="EO6" s="35" t="str">
        <f>IF(EO7="","",IF(EO7="-","【-】","【"&amp;SUBSTITUTE(TEXT(EO7,"#,##0.00"),"-","△")&amp;"】"))</f>
        <v>【1.58】</v>
      </c>
    </row>
    <row r="7" spans="1:148" s="37" customFormat="1" x14ac:dyDescent="0.15">
      <c r="A7" s="29"/>
      <c r="B7" s="38">
        <v>2016</v>
      </c>
      <c r="C7" s="38">
        <v>282189</v>
      </c>
      <c r="D7" s="38">
        <v>46</v>
      </c>
      <c r="E7" s="38">
        <v>17</v>
      </c>
      <c r="F7" s="38">
        <v>5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36.97</v>
      </c>
      <c r="P7" s="39">
        <v>7.8</v>
      </c>
      <c r="Q7" s="39">
        <v>93.35</v>
      </c>
      <c r="R7" s="39">
        <v>2732</v>
      </c>
      <c r="S7" s="39">
        <v>49083</v>
      </c>
      <c r="T7" s="39">
        <v>92.94</v>
      </c>
      <c r="U7" s="39">
        <v>528.11</v>
      </c>
      <c r="V7" s="39">
        <v>3825</v>
      </c>
      <c r="W7" s="39">
        <v>1.1000000000000001</v>
      </c>
      <c r="X7" s="39">
        <v>3477.27</v>
      </c>
      <c r="Y7" s="39">
        <v>50.24</v>
      </c>
      <c r="Z7" s="39">
        <v>48.64</v>
      </c>
      <c r="AA7" s="39">
        <v>67.19</v>
      </c>
      <c r="AB7" s="39">
        <v>70.849999999999994</v>
      </c>
      <c r="AC7" s="39">
        <v>69.03</v>
      </c>
      <c r="AD7" s="39">
        <v>92.74</v>
      </c>
      <c r="AE7" s="39">
        <v>93.62</v>
      </c>
      <c r="AF7" s="39">
        <v>97.53</v>
      </c>
      <c r="AG7" s="39">
        <v>99.64</v>
      </c>
      <c r="AH7" s="39">
        <v>99.66</v>
      </c>
      <c r="AI7" s="39">
        <v>99.11</v>
      </c>
      <c r="AJ7" s="39">
        <v>1233.23</v>
      </c>
      <c r="AK7" s="39">
        <v>1493.99</v>
      </c>
      <c r="AL7" s="39">
        <v>1856.12</v>
      </c>
      <c r="AM7" s="39">
        <v>1969.13</v>
      </c>
      <c r="AN7" s="39">
        <v>2017.9</v>
      </c>
      <c r="AO7" s="39">
        <v>243.13</v>
      </c>
      <c r="AP7" s="39">
        <v>280.08</v>
      </c>
      <c r="AQ7" s="39">
        <v>223.09</v>
      </c>
      <c r="AR7" s="39">
        <v>214.61</v>
      </c>
      <c r="AS7" s="39">
        <v>225.39</v>
      </c>
      <c r="AT7" s="39">
        <v>206.58</v>
      </c>
      <c r="AU7" s="39">
        <v>100.12</v>
      </c>
      <c r="AV7" s="39">
        <v>148.61000000000001</v>
      </c>
      <c r="AW7" s="39">
        <v>52.33</v>
      </c>
      <c r="AX7" s="39">
        <v>46.57</v>
      </c>
      <c r="AY7" s="39">
        <v>55.62</v>
      </c>
      <c r="AZ7" s="39">
        <v>162.52000000000001</v>
      </c>
      <c r="BA7" s="39">
        <v>124.2</v>
      </c>
      <c r="BB7" s="39">
        <v>33.03</v>
      </c>
      <c r="BC7" s="39">
        <v>29.45</v>
      </c>
      <c r="BD7" s="39">
        <v>31.84</v>
      </c>
      <c r="BE7" s="39">
        <v>34.54</v>
      </c>
      <c r="BF7" s="39">
        <v>2376.9499999999998</v>
      </c>
      <c r="BG7" s="39">
        <v>2333.77</v>
      </c>
      <c r="BH7" s="39">
        <v>2374.44</v>
      </c>
      <c r="BI7" s="39">
        <v>2257.3200000000002</v>
      </c>
      <c r="BJ7" s="39">
        <v>2133.02</v>
      </c>
      <c r="BK7" s="39">
        <v>1197.82</v>
      </c>
      <c r="BL7" s="39">
        <v>1126.77</v>
      </c>
      <c r="BM7" s="39">
        <v>1044.8</v>
      </c>
      <c r="BN7" s="39">
        <v>1081.8</v>
      </c>
      <c r="BO7" s="39">
        <v>974.93</v>
      </c>
      <c r="BP7" s="39">
        <v>914.53</v>
      </c>
      <c r="BQ7" s="39">
        <v>31.08</v>
      </c>
      <c r="BR7" s="39">
        <v>30.68</v>
      </c>
      <c r="BS7" s="39">
        <v>30.6</v>
      </c>
      <c r="BT7" s="39">
        <v>26.15</v>
      </c>
      <c r="BU7" s="39">
        <v>33.380000000000003</v>
      </c>
      <c r="BV7" s="39">
        <v>51.03</v>
      </c>
      <c r="BW7" s="39">
        <v>50.9</v>
      </c>
      <c r="BX7" s="39">
        <v>50.82</v>
      </c>
      <c r="BY7" s="39">
        <v>52.19</v>
      </c>
      <c r="BZ7" s="39">
        <v>55.32</v>
      </c>
      <c r="CA7" s="39">
        <v>55.73</v>
      </c>
      <c r="CB7" s="39">
        <v>421.81</v>
      </c>
      <c r="CC7" s="39">
        <v>424.84</v>
      </c>
      <c r="CD7" s="39">
        <v>419.22</v>
      </c>
      <c r="CE7" s="39">
        <v>490.75</v>
      </c>
      <c r="CF7" s="39">
        <v>408.41</v>
      </c>
      <c r="CG7" s="39">
        <v>289.60000000000002</v>
      </c>
      <c r="CH7" s="39">
        <v>293.27</v>
      </c>
      <c r="CI7" s="39">
        <v>300.52</v>
      </c>
      <c r="CJ7" s="39">
        <v>296.14</v>
      </c>
      <c r="CK7" s="39">
        <v>283.17</v>
      </c>
      <c r="CL7" s="39">
        <v>276.77999999999997</v>
      </c>
      <c r="CM7" s="39">
        <v>75.48</v>
      </c>
      <c r="CN7" s="39">
        <v>75.069999999999993</v>
      </c>
      <c r="CO7" s="39">
        <v>72.14</v>
      </c>
      <c r="CP7" s="39">
        <v>75</v>
      </c>
      <c r="CQ7" s="39">
        <v>73.98</v>
      </c>
      <c r="CR7" s="39">
        <v>54.74</v>
      </c>
      <c r="CS7" s="39">
        <v>53.78</v>
      </c>
      <c r="CT7" s="39">
        <v>53.24</v>
      </c>
      <c r="CU7" s="39">
        <v>52.31</v>
      </c>
      <c r="CV7" s="39">
        <v>60.65</v>
      </c>
      <c r="CW7" s="39">
        <v>59.15</v>
      </c>
      <c r="CX7" s="39">
        <v>87.97</v>
      </c>
      <c r="CY7" s="39">
        <v>88.12</v>
      </c>
      <c r="CZ7" s="39">
        <v>89.44</v>
      </c>
      <c r="DA7" s="39">
        <v>89.79</v>
      </c>
      <c r="DB7" s="39">
        <v>89.88</v>
      </c>
      <c r="DC7" s="39">
        <v>83.88</v>
      </c>
      <c r="DD7" s="39">
        <v>84.06</v>
      </c>
      <c r="DE7" s="39">
        <v>84.07</v>
      </c>
      <c r="DF7" s="39">
        <v>84.32</v>
      </c>
      <c r="DG7" s="39">
        <v>84.58</v>
      </c>
      <c r="DH7" s="39">
        <v>85.01</v>
      </c>
      <c r="DI7" s="39">
        <v>15.93</v>
      </c>
      <c r="DJ7" s="39">
        <v>14.99</v>
      </c>
      <c r="DK7" s="39">
        <v>24.6</v>
      </c>
      <c r="DL7" s="39">
        <v>28.57</v>
      </c>
      <c r="DM7" s="39">
        <v>29.47</v>
      </c>
      <c r="DN7" s="39">
        <v>9</v>
      </c>
      <c r="DO7" s="39">
        <v>10.11</v>
      </c>
      <c r="DP7" s="39">
        <v>20.68</v>
      </c>
      <c r="DQ7" s="39">
        <v>22.41</v>
      </c>
      <c r="DR7" s="39">
        <v>22.9</v>
      </c>
      <c r="DS7" s="39">
        <v>22.37</v>
      </c>
      <c r="DT7" s="39">
        <v>0</v>
      </c>
      <c r="DU7" s="39">
        <v>0</v>
      </c>
      <c r="DV7" s="39">
        <v>0</v>
      </c>
      <c r="DW7" s="39">
        <v>0</v>
      </c>
      <c r="DX7" s="39">
        <v>0</v>
      </c>
      <c r="DY7" s="39">
        <v>0.09</v>
      </c>
      <c r="DZ7" s="39">
        <v>0.08</v>
      </c>
      <c r="EA7" s="39">
        <v>0.08</v>
      </c>
      <c r="EB7" s="39">
        <v>0</v>
      </c>
      <c r="EC7" s="39">
        <v>0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</v>
      </c>
      <c r="EJ7" s="39">
        <v>0.04</v>
      </c>
      <c r="EK7" s="39">
        <v>0.03</v>
      </c>
      <c r="EL7" s="39">
        <v>0.02</v>
      </c>
      <c r="EM7" s="39">
        <v>0.01</v>
      </c>
      <c r="EN7" s="39">
        <v>2.0499999999999998</v>
      </c>
      <c r="EO7" s="39">
        <v>1.58</v>
      </c>
    </row>
    <row r="8" spans="1:148" x14ac:dyDescent="0.15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 x14ac:dyDescent="0.15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 x14ac:dyDescent="0.15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2018-02-14T08:03:13Z</cp:lastPrinted>
  <dcterms:created xsi:type="dcterms:W3CDTF">2017-12-25T01:58:40Z</dcterms:created>
  <dcterms:modified xsi:type="dcterms:W3CDTF">2018-02-14T08:03:15Z</dcterms:modified>
  <cp:category/>
</cp:coreProperties>
</file>