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i19\組織\財務部\財政課\財政係\00一般\09県調査・照会・通知\99その他\2016(H28)\170124公営企業に係る「経営比較分析表」の分析等について\⑤様式変更後提出\水道分\"/>
    </mc:Choice>
  </mc:AlternateContent>
  <workbookProtection workbookPassword="8649" lockStructure="1"/>
  <bookViews>
    <workbookView xWindow="0" yWindow="0" windowWidth="20490" windowHeight="7770"/>
  </bookViews>
  <sheets>
    <sheet name="法適用_水道事業" sheetId="4" r:id="rId1"/>
    <sheet name="データ" sheetId="5" state="hidden" r:id="rId2"/>
  </sheets>
  <calcPr calcId="152511" concurrentManualCount="2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AQ10" i="4" s="1"/>
  <c r="T6" i="5"/>
  <c r="S6" i="5"/>
  <c r="R6" i="5"/>
  <c r="AQ8" i="4" s="1"/>
  <c r="Q6" i="5"/>
  <c r="AI8" i="4" s="1"/>
  <c r="P6" i="5"/>
  <c r="O6" i="5"/>
  <c r="N6" i="5"/>
  <c r="J10" i="4" s="1"/>
  <c r="M6" i="5"/>
  <c r="L6" i="5"/>
  <c r="K6" i="5"/>
  <c r="J6" i="5"/>
  <c r="J8" i="4" s="1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I10" i="4"/>
  <c r="Z10" i="4"/>
  <c r="R10" i="4"/>
  <c r="B10" i="4"/>
  <c r="AY8" i="4"/>
  <c r="Z8" i="4"/>
  <c r="R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<sst xmlns="http://schemas.openxmlformats.org/spreadsheetml/2006/main" count="217" uniqueCount="107">
  <si>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</si>
  <si>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</si>
  <si>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</si>
  <si>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</si>
  <si>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</si>
  <si>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</si>
  <si>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</si>
  <si>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</si>
  <si>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</si>
  <si>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</si>
  <si>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</si>
  <si>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</si>
  <si>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</si>
  <si>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</si>
  <si>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</si>
  <si>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</si>
  <si>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</si>
  <si>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</si>
  <si>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</si>
  <si>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</si>
  <si>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</si>
  <si>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</si>
  <si>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</si>
  <si>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</si>
  <si>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</si>
  <si>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</si>
  <si>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</si>
  <si>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</si>
  <si>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</si>
  <si>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</si>
  <si>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</si>
  <si>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</si>
  <si>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</si>
  <si>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</si>
  <si>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</si>
  <si>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</si>
  <si>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</si>
  <si>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</si>
  <si>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</si>
  <si>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</si>
  <si>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</si>
  <si>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</si>
  <si>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</si>
  <si>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</si>
  <si>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</si>
  <si>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</si>
  <si>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</si>
  <si>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</si>
  <si>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</si>
  <si>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</si>
  <si>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</si>
  <si>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</si>
  <si>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</si>
  <si>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</si>
  <si>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</si>
  <si>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</si>
  <si>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</si>
  <si>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</si>
  <si>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</si>
  <si>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</si>
  <si>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</si>
  <si>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</si>
  <si>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</si>
  <si>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</si>
  <si>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</si>
  <si>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</si>
  <si>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</si>
  <si>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</si>
  <si>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</si>
  <si>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</si>
  <si>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</si>
  <si>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</si>
  <si>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</si>
  <si>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</si>
  <si>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</si>
  <si>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</si>
  <si>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</si>
  <si>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</si>
  <si>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</si>
  <si>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</si>
  <si>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</si>
  <si>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</si>
  <si>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</si>
  <si>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</si>
  <si>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</si>
  <si>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</si>
  <si>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</si>
  <si>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</si>
  <si>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</si>
  <si>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</si>
  <si>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</si>
  <si>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</si>
  <si>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</si>
  <si>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丹波市</t>
  </si>
  <si>
    <t>法適用</t>
  </si>
  <si>
    <t>水道事業</t>
  </si>
  <si>
    <t>末端給水事業</t>
  </si>
  <si>
    <t>A4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</si>
  <si>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</si>
  <si>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</si>
  <si>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</si>
  <si>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</si>
  <si>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</si>
  <si>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</si>
  <si>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・当市においては、中山間地域で地形的に管路が長く、また施設数も多く点在することから、施設の集約化及び効率化を図るため、平成19年度に「水道施設統合整備事業」を開始した。
・事業による資産の増加及び委託費等の費用の増加により、昨年度に引き続き損失を計上した。
・この影響で、①経常収支比率、⑤料金回収率などは、類似団体より低い状況になっており、今後は、効率的な事業運営を行い、損失を解消するため、料金収入の確保と経費削減による経営改善に取り組む必要がある。
・また、有収率も類似団体より低い状況が継続していることから、漏水修繕や老朽管の更新事業に計画的に取り組む必要がある。
・企業債残高については、水道ビジョンに基づき、事業費総額約120億の「水道施設統合整備事業」を展開しており、その大半を起債借入で補っているため、類似団体より大きく上回っている。
</t>
    <rPh sb="86" eb="88">
      <t>ジギョウ</t>
    </rPh>
    <rPh sb="91" eb="93">
      <t>シサン</t>
    </rPh>
    <rPh sb="94" eb="96">
      <t>ゾウカ</t>
    </rPh>
    <rPh sb="96" eb="97">
      <t>オヨ</t>
    </rPh>
    <rPh sb="98" eb="100">
      <t>イタク</t>
    </rPh>
    <rPh sb="100" eb="101">
      <t>ヒ</t>
    </rPh>
    <rPh sb="101" eb="102">
      <t>トウ</t>
    </rPh>
    <rPh sb="103" eb="105">
      <t>ヒヨウ</t>
    </rPh>
    <rPh sb="106" eb="108">
      <t>ゾウカ</t>
    </rPh>
    <rPh sb="132" eb="134">
      <t>エイキョウ</t>
    </rPh>
    <rPh sb="171" eb="173">
      <t>コンゴ</t>
    </rPh>
    <rPh sb="184" eb="185">
      <t>オコナ</t>
    </rPh>
    <rPh sb="197" eb="199">
      <t>リョウキン</t>
    </rPh>
    <rPh sb="199" eb="201">
      <t>シュウニュウ</t>
    </rPh>
    <rPh sb="202" eb="204">
      <t>カクホ</t>
    </rPh>
    <rPh sb="205" eb="207">
      <t>ケイヒ</t>
    </rPh>
    <rPh sb="207" eb="209">
      <t>サクゲン</t>
    </rPh>
    <rPh sb="334" eb="336">
      <t>テンカイ</t>
    </rPh>
    <phoneticPr fontId="4"/>
  </si>
  <si>
    <t>・水道施設統合整備事業を行っており、ある程度の管路更新は図られているものの、市内における水道施設（施設及び管路）は、年々老朽化している。
・今後においては、（仮称）老朽管更新計画などを策定するとともに、投資計画を立て、財政状況を勘案しながら、優先順位の高い事業から取り組むなど、更新費用の平準化及び効率化を図る必要がある。</t>
    <rPh sb="1" eb="3">
      <t>スイドウ</t>
    </rPh>
    <rPh sb="3" eb="5">
      <t>シセツ</t>
    </rPh>
    <rPh sb="5" eb="7">
      <t>トウゴウ</t>
    </rPh>
    <rPh sb="7" eb="9">
      <t>セイビ</t>
    </rPh>
    <rPh sb="9" eb="11">
      <t>ジギョウ</t>
    </rPh>
    <rPh sb="12" eb="13">
      <t>オコナ</t>
    </rPh>
    <rPh sb="20" eb="22">
      <t>テイド</t>
    </rPh>
    <rPh sb="23" eb="25">
      <t>カンロ</t>
    </rPh>
    <rPh sb="25" eb="27">
      <t>コウシン</t>
    </rPh>
    <rPh sb="28" eb="29">
      <t>ハカ</t>
    </rPh>
    <rPh sb="38" eb="40">
      <t>シナイ</t>
    </rPh>
    <rPh sb="44" eb="46">
      <t>スイドウ</t>
    </rPh>
    <rPh sb="46" eb="48">
      <t>シセツ</t>
    </rPh>
    <rPh sb="49" eb="51">
      <t>シセツ</t>
    </rPh>
    <rPh sb="51" eb="52">
      <t>オヨ</t>
    </rPh>
    <rPh sb="53" eb="55">
      <t>カンロ</t>
    </rPh>
    <rPh sb="58" eb="60">
      <t>ネンネン</t>
    </rPh>
    <rPh sb="60" eb="63">
      <t>ロウキュウカ</t>
    </rPh>
    <rPh sb="70" eb="72">
      <t>コンゴ</t>
    </rPh>
    <rPh sb="79" eb="81">
      <t>カショウ</t>
    </rPh>
    <rPh sb="82" eb="84">
      <t>ロウキュウ</t>
    </rPh>
    <rPh sb="84" eb="85">
      <t>カン</t>
    </rPh>
    <rPh sb="85" eb="87">
      <t>コウシン</t>
    </rPh>
    <rPh sb="87" eb="89">
      <t>ケイカク</t>
    </rPh>
    <rPh sb="92" eb="94">
      <t>サクテイ</t>
    </rPh>
    <rPh sb="101" eb="103">
      <t>トウシ</t>
    </rPh>
    <rPh sb="103" eb="105">
      <t>ケイカク</t>
    </rPh>
    <rPh sb="106" eb="107">
      <t>タ</t>
    </rPh>
    <rPh sb="109" eb="111">
      <t>ザイセイ</t>
    </rPh>
    <rPh sb="111" eb="113">
      <t>ジョウキョウ</t>
    </rPh>
    <rPh sb="114" eb="116">
      <t>カンアン</t>
    </rPh>
    <rPh sb="121" eb="123">
      <t>ユウセン</t>
    </rPh>
    <rPh sb="123" eb="125">
      <t>ジュンイ</t>
    </rPh>
    <rPh sb="126" eb="127">
      <t>タカ</t>
    </rPh>
    <rPh sb="128" eb="130">
      <t>ジギョウ</t>
    </rPh>
    <rPh sb="132" eb="133">
      <t>ト</t>
    </rPh>
    <rPh sb="134" eb="135">
      <t>ク</t>
    </rPh>
    <rPh sb="139" eb="141">
      <t>コウシン</t>
    </rPh>
    <rPh sb="141" eb="143">
      <t>ヒヨウ</t>
    </rPh>
    <rPh sb="144" eb="147">
      <t>ヘイジュンカ</t>
    </rPh>
    <rPh sb="147" eb="148">
      <t>オヨ</t>
    </rPh>
    <rPh sb="149" eb="152">
      <t>コウリツカ</t>
    </rPh>
    <rPh sb="153" eb="154">
      <t>ハカ</t>
    </rPh>
    <rPh sb="155" eb="157">
      <t>ヒツヨウ</t>
    </rPh>
    <phoneticPr fontId="4"/>
  </si>
  <si>
    <t>・給水人口の減少や節水機器の普及などにより、料金収入の減少が予測され、また、今後における水道施設（施設及び管路）の更新など投資（事業）や維持管理等に係る必要なコストの増加が見込まれるため、本市の水道事業の取り巻く環境は、ますます厳し経営状況にあります。
・今後、安定的な事業経営を継続していくためには、設備投資費用及び維持管理費用を出来る限り抑え、コスト削減に努めるとともに、「経営戦略」を策定し、経営の効率化、経営基盤の強化を図りながら、経営健全化に向けて取り組むことが必要である。</t>
    <rPh sb="1" eb="3">
      <t>キュウスイ</t>
    </rPh>
    <rPh sb="3" eb="5">
      <t>ジンコウ</t>
    </rPh>
    <rPh sb="6" eb="8">
      <t>ゲンショウ</t>
    </rPh>
    <rPh sb="9" eb="11">
      <t>セッスイ</t>
    </rPh>
    <rPh sb="11" eb="13">
      <t>キキ</t>
    </rPh>
    <rPh sb="14" eb="16">
      <t>フキュウ</t>
    </rPh>
    <rPh sb="22" eb="24">
      <t>リョウキン</t>
    </rPh>
    <rPh sb="24" eb="26">
      <t>シュウニュウ</t>
    </rPh>
    <rPh sb="27" eb="29">
      <t>ゲンショウ</t>
    </rPh>
    <rPh sb="30" eb="32">
      <t>ヨソク</t>
    </rPh>
    <rPh sb="38" eb="40">
      <t>コンゴ</t>
    </rPh>
    <rPh sb="44" eb="46">
      <t>スイドウ</t>
    </rPh>
    <rPh sb="46" eb="48">
      <t>シセツ</t>
    </rPh>
    <rPh sb="49" eb="51">
      <t>シセツ</t>
    </rPh>
    <rPh sb="51" eb="52">
      <t>オヨ</t>
    </rPh>
    <rPh sb="53" eb="55">
      <t>カンロ</t>
    </rPh>
    <rPh sb="57" eb="59">
      <t>コウシン</t>
    </rPh>
    <rPh sb="61" eb="63">
      <t>トウシ</t>
    </rPh>
    <rPh sb="64" eb="66">
      <t>ジギョウ</t>
    </rPh>
    <rPh sb="68" eb="70">
      <t>イジ</t>
    </rPh>
    <rPh sb="70" eb="72">
      <t>カンリ</t>
    </rPh>
    <rPh sb="72" eb="73">
      <t>トウ</t>
    </rPh>
    <rPh sb="74" eb="75">
      <t>カカ</t>
    </rPh>
    <rPh sb="76" eb="78">
      <t>ヒツヨウ</t>
    </rPh>
    <rPh sb="83" eb="85">
      <t>ゾウカ</t>
    </rPh>
    <rPh sb="86" eb="88">
      <t>ミコ</t>
    </rPh>
    <rPh sb="128" eb="130">
      <t>コンゴ</t>
    </rPh>
    <rPh sb="131" eb="134">
      <t>アンテイテキ</t>
    </rPh>
    <rPh sb="135" eb="137">
      <t>ジギョウ</t>
    </rPh>
    <rPh sb="137" eb="139">
      <t>ケイエイ</t>
    </rPh>
    <rPh sb="140" eb="142">
      <t>ケイゾク</t>
    </rPh>
    <rPh sb="151" eb="153">
      <t>セツビ</t>
    </rPh>
    <rPh sb="153" eb="155">
      <t>トウシ</t>
    </rPh>
    <rPh sb="155" eb="157">
      <t>ヒヨウ</t>
    </rPh>
    <rPh sb="157" eb="158">
      <t>オヨ</t>
    </rPh>
    <rPh sb="159" eb="161">
      <t>イジ</t>
    </rPh>
    <rPh sb="161" eb="163">
      <t>カンリ</t>
    </rPh>
    <rPh sb="163" eb="165">
      <t>ヒヨウ</t>
    </rPh>
    <rPh sb="166" eb="168">
      <t>デキ</t>
    </rPh>
    <rPh sb="169" eb="170">
      <t>カギ</t>
    </rPh>
    <rPh sb="171" eb="172">
      <t>オサ</t>
    </rPh>
    <rPh sb="177" eb="179">
      <t>サクゲン</t>
    </rPh>
    <rPh sb="180" eb="181">
      <t>ツト</t>
    </rPh>
    <rPh sb="189" eb="191">
      <t>ケイエイ</t>
    </rPh>
    <rPh sb="191" eb="193">
      <t>センリャク</t>
    </rPh>
    <rPh sb="195" eb="197">
      <t>サクテイ</t>
    </rPh>
    <rPh sb="199" eb="201">
      <t>ケイエイ</t>
    </rPh>
    <rPh sb="202" eb="205">
      <t>コウリツカ</t>
    </rPh>
    <rPh sb="206" eb="208">
      <t>ケイエイ</t>
    </rPh>
    <rPh sb="208" eb="210">
      <t>キバン</t>
    </rPh>
    <rPh sb="211" eb="213">
      <t>キョウカ</t>
    </rPh>
    <rPh sb="214" eb="215">
      <t>ハカ</t>
    </rPh>
    <rPh sb="220" eb="222">
      <t>ケイエイ</t>
    </rPh>
    <rPh sb="222" eb="225">
      <t>ケンゼンカ</t>
    </rPh>
    <rPh sb="226" eb="227">
      <t>ム</t>
    </rPh>
    <rPh sb="229" eb="230">
      <t>ト</t>
    </rPh>
    <rPh sb="231" eb="232">
      <t>ク</t>
    </rPh>
    <rPh sb="236" eb="238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</si>
</sst>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1.45</c:v>
                </c:pt>
                <c:pt idx="1">
                  <c:v>3.7</c:v>
                </c:pt>
                <c:pt idx="2">
                  <c:v>1.65</c:v>
                </c:pt>
                <c:pt idx="3">
                  <c:v>0.79</c:v>
                </c:pt>
                <c:pt idx="4">
                  <c:v>0.93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030080"/>
        <c:axId val="393031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0.84</c:v>
                </c:pt>
                <c:pt idx="1">
                  <c:v>0.78</c:v>
                </c:pt>
                <c:pt idx="2">
                  <c:v>0.83</c:v>
                </c:pt>
                <c:pt idx="3">
                  <c:v>0.72</c:v>
                </c:pt>
                <c:pt idx="4">
                  <c:v>0.71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030080"/>
        <c:axId val="393031648"/>
      </c:lineChart>
      <c:dateAx>
        <c:axId val="393030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3031648"/>
        <c:crosses val="autoZero"/>
        <c:auto val="1"/>
        <c:lblOffset val="100"/>
        <c:baseTimeUnit val="years"/>
      </c:dateAx>
      <c:valAx>
        <c:axId val="393031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3030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61.3</c:v>
                </c:pt>
                <c:pt idx="1">
                  <c:v>60.91</c:v>
                </c:pt>
                <c:pt idx="2">
                  <c:v>61.8</c:v>
                </c:pt>
                <c:pt idx="3">
                  <c:v>61.09</c:v>
                </c:pt>
                <c:pt idx="4">
                  <c:v>64.72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751688"/>
        <c:axId val="204314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60.04</c:v>
                </c:pt>
                <c:pt idx="1">
                  <c:v>59.88</c:v>
                </c:pt>
                <c:pt idx="2">
                  <c:v>59.68</c:v>
                </c:pt>
                <c:pt idx="3">
                  <c:v>59.17</c:v>
                </c:pt>
                <c:pt idx="4">
                  <c:v>59.34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51688"/>
        <c:axId val="204314528"/>
      </c:lineChart>
      <c:dateAx>
        <c:axId val="197751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4314528"/>
        <c:crosses val="autoZero"/>
        <c:auto val="1"/>
        <c:lblOffset val="100"/>
        <c:baseTimeUnit val="years"/>
      </c:dateAx>
      <c:valAx>
        <c:axId val="204314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7751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82.27</c:v>
                </c:pt>
                <c:pt idx="1">
                  <c:v>81.78</c:v>
                </c:pt>
                <c:pt idx="2">
                  <c:v>79.91</c:v>
                </c:pt>
                <c:pt idx="3">
                  <c:v>79.22</c:v>
                </c:pt>
                <c:pt idx="4">
                  <c:v>80.489999999999995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313352"/>
        <c:axId val="204311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87.33</c:v>
                </c:pt>
                <c:pt idx="1">
                  <c:v>87.65</c:v>
                </c:pt>
                <c:pt idx="2">
                  <c:v>87.63</c:v>
                </c:pt>
                <c:pt idx="3">
                  <c:v>87.6</c:v>
                </c:pt>
                <c:pt idx="4">
                  <c:v>87.74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313352"/>
        <c:axId val="204311392"/>
      </c:lineChart>
      <c:dateAx>
        <c:axId val="204313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4311392"/>
        <c:crosses val="autoZero"/>
        <c:auto val="1"/>
        <c:lblOffset val="100"/>
        <c:baseTimeUnit val="years"/>
      </c:dateAx>
      <c:valAx>
        <c:axId val="204311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313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118.98</c:v>
                </c:pt>
                <c:pt idx="1">
                  <c:v>117.53</c:v>
                </c:pt>
                <c:pt idx="2">
                  <c:v>103.52</c:v>
                </c:pt>
                <c:pt idx="3">
                  <c:v>98.3</c:v>
                </c:pt>
                <c:pt idx="4">
                  <c:v>98.68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028512"/>
        <c:axId val="393030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107.68</c:v>
                </c:pt>
                <c:pt idx="1">
                  <c:v>108.24</c:v>
                </c:pt>
                <c:pt idx="2">
                  <c:v>107.8</c:v>
                </c:pt>
                <c:pt idx="3">
                  <c:v>111.96</c:v>
                </c:pt>
                <c:pt idx="4">
                  <c:v>112.69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028512"/>
        <c:axId val="393030472"/>
      </c:lineChart>
      <c:dateAx>
        <c:axId val="393028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3030472"/>
        <c:crosses val="autoZero"/>
        <c:auto val="1"/>
        <c:lblOffset val="100"/>
        <c:baseTimeUnit val="years"/>
      </c:dateAx>
      <c:valAx>
        <c:axId val="3930304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3028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21.34</c:v>
                </c:pt>
                <c:pt idx="1">
                  <c:v>20.41</c:v>
                </c:pt>
                <c:pt idx="2">
                  <c:v>21.66</c:v>
                </c:pt>
                <c:pt idx="3">
                  <c:v>36.82</c:v>
                </c:pt>
                <c:pt idx="4">
                  <c:v>38.29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953272"/>
        <c:axId val="391952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37.71</c:v>
                </c:pt>
                <c:pt idx="1">
                  <c:v>38.69</c:v>
                </c:pt>
                <c:pt idx="2">
                  <c:v>39.65</c:v>
                </c:pt>
                <c:pt idx="3">
                  <c:v>45.25</c:v>
                </c:pt>
                <c:pt idx="4">
                  <c:v>46.27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953272"/>
        <c:axId val="391952880"/>
      </c:lineChart>
      <c:dateAx>
        <c:axId val="391953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952880"/>
        <c:crosses val="autoZero"/>
        <c:auto val="1"/>
        <c:lblOffset val="100"/>
        <c:baseTimeUnit val="years"/>
      </c:dateAx>
      <c:valAx>
        <c:axId val="391952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953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950920"/>
        <c:axId val="391951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7.67</c:v>
                </c:pt>
                <c:pt idx="1">
                  <c:v>8.4</c:v>
                </c:pt>
                <c:pt idx="2">
                  <c:v>9.7100000000000009</c:v>
                </c:pt>
                <c:pt idx="3">
                  <c:v>10.71</c:v>
                </c:pt>
                <c:pt idx="4">
                  <c:v>10.93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950920"/>
        <c:axId val="391951704"/>
      </c:lineChart>
      <c:dateAx>
        <c:axId val="391950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951704"/>
        <c:crosses val="autoZero"/>
        <c:auto val="1"/>
        <c:lblOffset val="100"/>
        <c:baseTimeUnit val="years"/>
      </c:dateAx>
      <c:valAx>
        <c:axId val="391951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950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955624"/>
        <c:axId val="391955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4.67</c:v>
                </c:pt>
                <c:pt idx="1">
                  <c:v>4.46</c:v>
                </c:pt>
                <c:pt idx="2">
                  <c:v>4.3899999999999997</c:v>
                </c:pt>
                <c:pt idx="3">
                  <c:v>0.41</c:v>
                </c:pt>
                <c:pt idx="4">
                  <c:v>0.54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955624"/>
        <c:axId val="391955232"/>
      </c:lineChart>
      <c:dateAx>
        <c:axId val="391955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955232"/>
        <c:crosses val="autoZero"/>
        <c:auto val="1"/>
        <c:lblOffset val="100"/>
        <c:baseTimeUnit val="years"/>
      </c:dateAx>
      <c:valAx>
        <c:axId val="3919552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955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283.98</c:v>
                </c:pt>
                <c:pt idx="1">
                  <c:v>542.9</c:v>
                </c:pt>
                <c:pt idx="2">
                  <c:v>765.31</c:v>
                </c:pt>
                <c:pt idx="3">
                  <c:v>420.63</c:v>
                </c:pt>
                <c:pt idx="4">
                  <c:v>336.53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950528"/>
        <c:axId val="391954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695.41</c:v>
                </c:pt>
                <c:pt idx="1">
                  <c:v>701</c:v>
                </c:pt>
                <c:pt idx="2">
                  <c:v>739.59</c:v>
                </c:pt>
                <c:pt idx="3">
                  <c:v>335.95</c:v>
                </c:pt>
                <c:pt idx="4">
                  <c:v>346.59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950528"/>
        <c:axId val="391954448"/>
      </c:lineChart>
      <c:dateAx>
        <c:axId val="391950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954448"/>
        <c:crosses val="autoZero"/>
        <c:auto val="1"/>
        <c:lblOffset val="100"/>
        <c:baseTimeUnit val="years"/>
      </c:dateAx>
      <c:valAx>
        <c:axId val="3919544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950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773.38</c:v>
                </c:pt>
                <c:pt idx="1">
                  <c:v>769.8</c:v>
                </c:pt>
                <c:pt idx="2">
                  <c:v>795.57</c:v>
                </c:pt>
                <c:pt idx="3">
                  <c:v>800.66</c:v>
                </c:pt>
                <c:pt idx="4">
                  <c:v>789.75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951312"/>
        <c:axId val="391950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343.45</c:v>
                </c:pt>
                <c:pt idx="1">
                  <c:v>330.99</c:v>
                </c:pt>
                <c:pt idx="2">
                  <c:v>324.08999999999997</c:v>
                </c:pt>
                <c:pt idx="3">
                  <c:v>319.82</c:v>
                </c:pt>
                <c:pt idx="4">
                  <c:v>312.02999999999997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951312"/>
        <c:axId val="391950136"/>
      </c:lineChart>
      <c:dateAx>
        <c:axId val="391951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950136"/>
        <c:crosses val="autoZero"/>
        <c:auto val="1"/>
        <c:lblOffset val="100"/>
        <c:baseTimeUnit val="years"/>
      </c:dateAx>
      <c:valAx>
        <c:axId val="3919501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951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104.86</c:v>
                </c:pt>
                <c:pt idx="1">
                  <c:v>104.37</c:v>
                </c:pt>
                <c:pt idx="2">
                  <c:v>91.6</c:v>
                </c:pt>
                <c:pt idx="3">
                  <c:v>85.72</c:v>
                </c:pt>
                <c:pt idx="4">
                  <c:v>86.29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752472"/>
        <c:axId val="19775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99.61</c:v>
                </c:pt>
                <c:pt idx="1">
                  <c:v>100.27</c:v>
                </c:pt>
                <c:pt idx="2">
                  <c:v>99.46</c:v>
                </c:pt>
                <c:pt idx="3">
                  <c:v>105.21</c:v>
                </c:pt>
                <c:pt idx="4">
                  <c:v>105.71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52472"/>
        <c:axId val="197753648"/>
      </c:lineChart>
      <c:dateAx>
        <c:axId val="197752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753648"/>
        <c:crosses val="autoZero"/>
        <c:auto val="1"/>
        <c:lblOffset val="100"/>
        <c:baseTimeUnit val="years"/>
      </c:dateAx>
      <c:valAx>
        <c:axId val="19775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7752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192.35</c:v>
                </c:pt>
                <c:pt idx="1">
                  <c:v>197.15</c:v>
                </c:pt>
                <c:pt idx="2">
                  <c:v>223.28</c:v>
                </c:pt>
                <c:pt idx="3">
                  <c:v>241.22</c:v>
                </c:pt>
                <c:pt idx="4">
                  <c:v>237.45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750512"/>
        <c:axId val="197752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169.59</c:v>
                </c:pt>
                <c:pt idx="1">
                  <c:v>169.62</c:v>
                </c:pt>
                <c:pt idx="2">
                  <c:v>171.78</c:v>
                </c:pt>
                <c:pt idx="3">
                  <c:v>162.59</c:v>
                </c:pt>
                <c:pt idx="4">
                  <c:v>162.15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50512"/>
        <c:axId val="197752864"/>
      </c:lineChart>
      <c:dateAx>
        <c:axId val="197750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752864"/>
        <c:crosses val="autoZero"/>
        <c:auto val="1"/>
        <c:lblOffset val="100"/>
        <c:baseTimeUnit val="years"/>
      </c:dateAx>
      <c:valAx>
        <c:axId val="197752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7750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G49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 x14ac:dyDescent="0.15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 x14ac:dyDescent="0.15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兵庫県　丹波市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1</v>
      </c>
      <c r="C7" s="44"/>
      <c r="D7" s="44"/>
      <c r="E7" s="44"/>
      <c r="F7" s="44"/>
      <c r="G7" s="44"/>
      <c r="H7" s="44"/>
      <c r="I7" s="45"/>
      <c r="J7" s="43" t="s">
        <v>2</v>
      </c>
      <c r="K7" s="44"/>
      <c r="L7" s="44"/>
      <c r="M7" s="44"/>
      <c r="N7" s="44"/>
      <c r="O7" s="44"/>
      <c r="P7" s="44"/>
      <c r="Q7" s="45"/>
      <c r="R7" s="43" t="s">
        <v>3</v>
      </c>
      <c r="S7" s="44"/>
      <c r="T7" s="44"/>
      <c r="U7" s="44"/>
      <c r="V7" s="44"/>
      <c r="W7" s="44"/>
      <c r="X7" s="44"/>
      <c r="Y7" s="45"/>
      <c r="Z7" s="43" t="s">
        <v>4</v>
      </c>
      <c r="AA7" s="44"/>
      <c r="AB7" s="44"/>
      <c r="AC7" s="44"/>
      <c r="AD7" s="44"/>
      <c r="AE7" s="44"/>
      <c r="AF7" s="44"/>
      <c r="AG7" s="45"/>
      <c r="AH7" s="3"/>
      <c r="AI7" s="43" t="s">
        <v>5</v>
      </c>
      <c r="AJ7" s="44"/>
      <c r="AK7" s="44"/>
      <c r="AL7" s="44"/>
      <c r="AM7" s="44"/>
      <c r="AN7" s="44"/>
      <c r="AO7" s="44"/>
      <c r="AP7" s="45"/>
      <c r="AQ7" s="46" t="s">
        <v>6</v>
      </c>
      <c r="AR7" s="46"/>
      <c r="AS7" s="46"/>
      <c r="AT7" s="46"/>
      <c r="AU7" s="46"/>
      <c r="AV7" s="46"/>
      <c r="AW7" s="46"/>
      <c r="AX7" s="46"/>
      <c r="AY7" s="46" t="s">
        <v>7</v>
      </c>
      <c r="AZ7" s="46"/>
      <c r="BA7" s="46"/>
      <c r="BB7" s="46"/>
      <c r="BC7" s="46"/>
      <c r="BD7" s="46"/>
      <c r="BE7" s="46"/>
      <c r="BF7" s="46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52" t="str">
        <f>データ!I6</f>
        <v>法適用</v>
      </c>
      <c r="C8" s="53"/>
      <c r="D8" s="53"/>
      <c r="E8" s="53"/>
      <c r="F8" s="53"/>
      <c r="G8" s="53"/>
      <c r="H8" s="53"/>
      <c r="I8" s="54"/>
      <c r="J8" s="52" t="str">
        <f>データ!J6</f>
        <v>水道事業</v>
      </c>
      <c r="K8" s="53"/>
      <c r="L8" s="53"/>
      <c r="M8" s="53"/>
      <c r="N8" s="53"/>
      <c r="O8" s="53"/>
      <c r="P8" s="53"/>
      <c r="Q8" s="54"/>
      <c r="R8" s="52" t="str">
        <f>データ!K6</f>
        <v>末端給水事業</v>
      </c>
      <c r="S8" s="53"/>
      <c r="T8" s="53"/>
      <c r="U8" s="53"/>
      <c r="V8" s="53"/>
      <c r="W8" s="53"/>
      <c r="X8" s="53"/>
      <c r="Y8" s="54"/>
      <c r="Z8" s="52" t="str">
        <f>データ!L6</f>
        <v>A4</v>
      </c>
      <c r="AA8" s="53"/>
      <c r="AB8" s="53"/>
      <c r="AC8" s="53"/>
      <c r="AD8" s="53"/>
      <c r="AE8" s="53"/>
      <c r="AF8" s="53"/>
      <c r="AG8" s="54"/>
      <c r="AH8" s="3"/>
      <c r="AI8" s="55">
        <f>データ!Q6</f>
        <v>66858</v>
      </c>
      <c r="AJ8" s="56"/>
      <c r="AK8" s="56"/>
      <c r="AL8" s="56"/>
      <c r="AM8" s="56"/>
      <c r="AN8" s="56"/>
      <c r="AO8" s="56"/>
      <c r="AP8" s="57"/>
      <c r="AQ8" s="47">
        <f>データ!R6</f>
        <v>493.21</v>
      </c>
      <c r="AR8" s="47"/>
      <c r="AS8" s="47"/>
      <c r="AT8" s="47"/>
      <c r="AU8" s="47"/>
      <c r="AV8" s="47"/>
      <c r="AW8" s="47"/>
      <c r="AX8" s="47"/>
      <c r="AY8" s="47">
        <f>データ!S6</f>
        <v>135.56</v>
      </c>
      <c r="AZ8" s="47"/>
      <c r="BA8" s="47"/>
      <c r="BB8" s="47"/>
      <c r="BC8" s="47"/>
      <c r="BD8" s="47"/>
      <c r="BE8" s="47"/>
      <c r="BF8" s="47"/>
      <c r="BG8" s="3"/>
      <c r="BH8" s="3"/>
      <c r="BI8" s="3"/>
      <c r="BJ8" s="3"/>
      <c r="BK8" s="3"/>
      <c r="BL8" s="48" t="s">
        <v>9</v>
      </c>
      <c r="BM8" s="49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6" t="s">
        <v>11</v>
      </c>
      <c r="C9" s="46"/>
      <c r="D9" s="46"/>
      <c r="E9" s="46"/>
      <c r="F9" s="46"/>
      <c r="G9" s="46"/>
      <c r="H9" s="46"/>
      <c r="I9" s="46"/>
      <c r="J9" s="46" t="s">
        <v>12</v>
      </c>
      <c r="K9" s="46"/>
      <c r="L9" s="46"/>
      <c r="M9" s="46"/>
      <c r="N9" s="46"/>
      <c r="O9" s="46"/>
      <c r="P9" s="46"/>
      <c r="Q9" s="46"/>
      <c r="R9" s="46" t="s">
        <v>13</v>
      </c>
      <c r="S9" s="46"/>
      <c r="T9" s="46"/>
      <c r="U9" s="46"/>
      <c r="V9" s="46"/>
      <c r="W9" s="46"/>
      <c r="X9" s="46"/>
      <c r="Y9" s="46"/>
      <c r="Z9" s="46" t="s">
        <v>14</v>
      </c>
      <c r="AA9" s="46"/>
      <c r="AB9" s="46"/>
      <c r="AC9" s="46"/>
      <c r="AD9" s="46"/>
      <c r="AE9" s="46"/>
      <c r="AF9" s="46"/>
      <c r="AG9" s="46"/>
      <c r="AH9" s="3"/>
      <c r="AI9" s="46" t="s">
        <v>15</v>
      </c>
      <c r="AJ9" s="46"/>
      <c r="AK9" s="46"/>
      <c r="AL9" s="46"/>
      <c r="AM9" s="46"/>
      <c r="AN9" s="46"/>
      <c r="AO9" s="46"/>
      <c r="AP9" s="46"/>
      <c r="AQ9" s="46" t="s">
        <v>16</v>
      </c>
      <c r="AR9" s="46"/>
      <c r="AS9" s="46"/>
      <c r="AT9" s="46"/>
      <c r="AU9" s="46"/>
      <c r="AV9" s="46"/>
      <c r="AW9" s="46"/>
      <c r="AX9" s="46"/>
      <c r="AY9" s="46" t="s">
        <v>17</v>
      </c>
      <c r="AZ9" s="46"/>
      <c r="BA9" s="46"/>
      <c r="BB9" s="46"/>
      <c r="BC9" s="46"/>
      <c r="BD9" s="46"/>
      <c r="BE9" s="46"/>
      <c r="BF9" s="46"/>
      <c r="BG9" s="3"/>
      <c r="BH9" s="3"/>
      <c r="BI9" s="3"/>
      <c r="BJ9" s="3"/>
      <c r="BK9" s="3"/>
      <c r="BL9" s="50" t="s">
        <v>18</v>
      </c>
      <c r="BM9" s="51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7" t="str">
        <f>データ!M6</f>
        <v>-</v>
      </c>
      <c r="C10" s="47"/>
      <c r="D10" s="47"/>
      <c r="E10" s="47"/>
      <c r="F10" s="47"/>
      <c r="G10" s="47"/>
      <c r="H10" s="47"/>
      <c r="I10" s="47"/>
      <c r="J10" s="47">
        <f>データ!N6</f>
        <v>60.41</v>
      </c>
      <c r="K10" s="47"/>
      <c r="L10" s="47"/>
      <c r="M10" s="47"/>
      <c r="N10" s="47"/>
      <c r="O10" s="47"/>
      <c r="P10" s="47"/>
      <c r="Q10" s="47"/>
      <c r="R10" s="47">
        <f>データ!O6</f>
        <v>99.43</v>
      </c>
      <c r="S10" s="47"/>
      <c r="T10" s="47"/>
      <c r="U10" s="47"/>
      <c r="V10" s="47"/>
      <c r="W10" s="47"/>
      <c r="X10" s="47"/>
      <c r="Y10" s="47"/>
      <c r="Z10" s="78">
        <f>データ!P6</f>
        <v>4106</v>
      </c>
      <c r="AA10" s="78"/>
      <c r="AB10" s="78"/>
      <c r="AC10" s="78"/>
      <c r="AD10" s="78"/>
      <c r="AE10" s="78"/>
      <c r="AF10" s="78"/>
      <c r="AG10" s="78"/>
      <c r="AH10" s="2"/>
      <c r="AI10" s="78">
        <f>データ!T6</f>
        <v>66159</v>
      </c>
      <c r="AJ10" s="78"/>
      <c r="AK10" s="78"/>
      <c r="AL10" s="78"/>
      <c r="AM10" s="78"/>
      <c r="AN10" s="78"/>
      <c r="AO10" s="78"/>
      <c r="AP10" s="78"/>
      <c r="AQ10" s="47">
        <f>データ!U6</f>
        <v>297.02</v>
      </c>
      <c r="AR10" s="47"/>
      <c r="AS10" s="47"/>
      <c r="AT10" s="47"/>
      <c r="AU10" s="47"/>
      <c r="AV10" s="47"/>
      <c r="AW10" s="47"/>
      <c r="AX10" s="47"/>
      <c r="AY10" s="47">
        <f>データ!V6</f>
        <v>222.75</v>
      </c>
      <c r="AZ10" s="47"/>
      <c r="BA10" s="47"/>
      <c r="BB10" s="47"/>
      <c r="BC10" s="47"/>
      <c r="BD10" s="47"/>
      <c r="BE10" s="47"/>
      <c r="BF10" s="47"/>
      <c r="BG10" s="2"/>
      <c r="BH10" s="2"/>
      <c r="BI10" s="2"/>
      <c r="BJ10" s="2"/>
      <c r="BK10" s="2"/>
      <c r="BL10" s="62" t="s">
        <v>20</v>
      </c>
      <c r="BM10" s="63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4" t="s">
        <v>22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 x14ac:dyDescent="0.15">
      <c r="A14" s="2"/>
      <c r="B14" s="66" t="s">
        <v>23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2"/>
      <c r="BL14" s="72" t="s">
        <v>24</v>
      </c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/>
    </row>
    <row r="15" spans="1:78" ht="13.5" customHeight="1" x14ac:dyDescent="0.15">
      <c r="A15" s="2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1"/>
      <c r="BK15" s="2"/>
      <c r="BL15" s="75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8" t="s">
        <v>104</v>
      </c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8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6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8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6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8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6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8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6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8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6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8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6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8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6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8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6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8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6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8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6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8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6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8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6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8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6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8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6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8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6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8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6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8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60"/>
    </row>
    <row r="34" spans="1:78" ht="13.5" customHeight="1" x14ac:dyDescent="0.15">
      <c r="A34" s="2"/>
      <c r="B34" s="16"/>
      <c r="C34" s="61" t="s">
        <v>25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9"/>
      <c r="R34" s="61" t="s">
        <v>26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19"/>
      <c r="AG34" s="61" t="s">
        <v>27</v>
      </c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19"/>
      <c r="AV34" s="61" t="s">
        <v>28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18"/>
      <c r="BK34" s="2"/>
      <c r="BL34" s="58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60"/>
    </row>
    <row r="35" spans="1:78" ht="13.5" customHeight="1" x14ac:dyDescent="0.15">
      <c r="A35" s="2"/>
      <c r="B35" s="16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19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19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19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18"/>
      <c r="BK35" s="2"/>
      <c r="BL35" s="58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6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8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6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8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6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8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6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8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6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8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6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8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6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8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6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8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6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8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60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2" t="s">
        <v>29</v>
      </c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5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8" t="s">
        <v>105</v>
      </c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6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8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6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8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6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8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6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8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6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8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6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8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6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8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6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8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60"/>
    </row>
    <row r="56" spans="1:78" ht="13.5" customHeight="1" x14ac:dyDescent="0.15">
      <c r="A56" s="2"/>
      <c r="B56" s="16"/>
      <c r="C56" s="61" t="s">
        <v>30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19"/>
      <c r="R56" s="61" t="s">
        <v>31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9"/>
      <c r="AG56" s="61" t="s">
        <v>32</v>
      </c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19"/>
      <c r="AV56" s="61" t="s">
        <v>33</v>
      </c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18"/>
      <c r="BK56" s="2"/>
      <c r="BL56" s="58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60"/>
    </row>
    <row r="57" spans="1:78" ht="13.5" customHeight="1" x14ac:dyDescent="0.15">
      <c r="A57" s="2"/>
      <c r="B57" s="16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19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19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19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18"/>
      <c r="BK57" s="2"/>
      <c r="BL57" s="58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6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8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6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8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60"/>
    </row>
    <row r="60" spans="1:78" ht="13.5" customHeight="1" x14ac:dyDescent="0.15">
      <c r="A60" s="2"/>
      <c r="B60" s="69" t="s">
        <v>34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1"/>
      <c r="BK60" s="2"/>
      <c r="BL60" s="58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60"/>
    </row>
    <row r="61" spans="1:78" ht="13.5" customHeight="1" x14ac:dyDescent="0.15">
      <c r="A61" s="2"/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1"/>
      <c r="BK61" s="2"/>
      <c r="BL61" s="58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6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6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8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60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2" t="s">
        <v>35</v>
      </c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5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8" t="s">
        <v>106</v>
      </c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6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8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6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8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6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8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6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8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6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8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6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8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6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8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6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8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6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8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6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8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6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8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6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8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60"/>
    </row>
    <row r="79" spans="1:78" ht="13.5" customHeight="1" x14ac:dyDescent="0.15">
      <c r="A79" s="2"/>
      <c r="B79" s="16"/>
      <c r="C79" s="61" t="s">
        <v>36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19"/>
      <c r="V79" s="19"/>
      <c r="W79" s="61" t="s">
        <v>37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19"/>
      <c r="AP79" s="19"/>
      <c r="AQ79" s="61" t="s">
        <v>38</v>
      </c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17"/>
      <c r="BJ79" s="18"/>
      <c r="BK79" s="2"/>
      <c r="BL79" s="58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0"/>
    </row>
    <row r="80" spans="1:78" ht="13.5" customHeight="1" x14ac:dyDescent="0.15">
      <c r="A80" s="2"/>
      <c r="B80" s="16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19"/>
      <c r="V80" s="19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19"/>
      <c r="AP80" s="19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17"/>
      <c r="BJ80" s="18"/>
      <c r="BK80" s="2"/>
      <c r="BL80" s="58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6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8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6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 x14ac:dyDescent="0.15">
      <c r="C83" s="2" t="s">
        <v>39</v>
      </c>
    </row>
  </sheetData>
  <sheetProtection password="8649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topLeftCell="K1" workbookViewId="0">
      <selection activeCell="V8" sqref="V8"/>
    </sheetView>
  </sheetViews>
  <sheetFormatPr defaultRowHeight="13.5" x14ac:dyDescent="0.15"/>
  <cols>
    <col min="2" max="143" width="11.875" customWidth="1"/>
  </cols>
  <sheetData>
    <row r="1" spans="1:143" x14ac:dyDescent="0.15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 x14ac:dyDescent="0.15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 x14ac:dyDescent="0.15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 x14ac:dyDescent="0.15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 x14ac:dyDescent="0.15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 x14ac:dyDescent="0.15">
      <c r="A6" s="26" t="s">
        <v>92</v>
      </c>
      <c r="B6" s="31">
        <f>B7</f>
        <v>2015</v>
      </c>
      <c r="C6" s="31">
        <f t="shared" ref="C6:V6" si="3">C7</f>
        <v>282235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兵庫県　丹波市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A4</v>
      </c>
      <c r="M6" s="32" t="str">
        <f t="shared" si="3"/>
        <v>-</v>
      </c>
      <c r="N6" s="32">
        <f t="shared" si="3"/>
        <v>60.41</v>
      </c>
      <c r="O6" s="32">
        <f t="shared" si="3"/>
        <v>99.43</v>
      </c>
      <c r="P6" s="32">
        <f t="shared" si="3"/>
        <v>4106</v>
      </c>
      <c r="Q6" s="32">
        <f t="shared" si="3"/>
        <v>66858</v>
      </c>
      <c r="R6" s="32">
        <f t="shared" si="3"/>
        <v>493.21</v>
      </c>
      <c r="S6" s="32">
        <f t="shared" si="3"/>
        <v>135.56</v>
      </c>
      <c r="T6" s="32">
        <f t="shared" si="3"/>
        <v>66159</v>
      </c>
      <c r="U6" s="32">
        <f t="shared" si="3"/>
        <v>297.02</v>
      </c>
      <c r="V6" s="32">
        <f t="shared" si="3"/>
        <v>222.75</v>
      </c>
      <c r="W6" s="33">
        <f>IF(W7="",NA(),W7)</f>
        <v>118.98</v>
      </c>
      <c r="X6" s="33">
        <f t="shared" ref="X6:AF6" si="4">IF(X7="",NA(),X7)</f>
        <v>117.53</v>
      </c>
      <c r="Y6" s="33">
        <f t="shared" si="4"/>
        <v>103.52</v>
      </c>
      <c r="Z6" s="33">
        <f t="shared" si="4"/>
        <v>98.3</v>
      </c>
      <c r="AA6" s="33">
        <f t="shared" si="4"/>
        <v>98.68</v>
      </c>
      <c r="AB6" s="33">
        <f t="shared" si="4"/>
        <v>107.68</v>
      </c>
      <c r="AC6" s="33">
        <f t="shared" si="4"/>
        <v>108.24</v>
      </c>
      <c r="AD6" s="33">
        <f t="shared" si="4"/>
        <v>107.8</v>
      </c>
      <c r="AE6" s="33">
        <f t="shared" si="4"/>
        <v>111.96</v>
      </c>
      <c r="AF6" s="33">
        <f t="shared" si="4"/>
        <v>112.69</v>
      </c>
      <c r="AG6" s="32" t="str">
        <f>IF(AG7="","",IF(AG7="-","【-】","【"&amp;SUBSTITUTE(TEXT(AG7,"#,##0.00"),"-","△")&amp;"】"))</f>
        <v>【113.56】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4.67</v>
      </c>
      <c r="AN6" s="33">
        <f t="shared" si="5"/>
        <v>4.46</v>
      </c>
      <c r="AO6" s="33">
        <f t="shared" si="5"/>
        <v>4.3899999999999997</v>
      </c>
      <c r="AP6" s="33">
        <f t="shared" si="5"/>
        <v>0.41</v>
      </c>
      <c r="AQ6" s="33">
        <f t="shared" si="5"/>
        <v>0.54</v>
      </c>
      <c r="AR6" s="32" t="str">
        <f>IF(AR7="","",IF(AR7="-","【-】","【"&amp;SUBSTITUTE(TEXT(AR7,"#,##0.00"),"-","△")&amp;"】"))</f>
        <v>【0.87】</v>
      </c>
      <c r="AS6" s="33">
        <f>IF(AS7="",NA(),AS7)</f>
        <v>283.98</v>
      </c>
      <c r="AT6" s="33">
        <f t="shared" ref="AT6:BB6" si="6">IF(AT7="",NA(),AT7)</f>
        <v>542.9</v>
      </c>
      <c r="AU6" s="33">
        <f t="shared" si="6"/>
        <v>765.31</v>
      </c>
      <c r="AV6" s="33">
        <f t="shared" si="6"/>
        <v>420.63</v>
      </c>
      <c r="AW6" s="33">
        <f t="shared" si="6"/>
        <v>336.53</v>
      </c>
      <c r="AX6" s="33">
        <f t="shared" si="6"/>
        <v>695.41</v>
      </c>
      <c r="AY6" s="33">
        <f t="shared" si="6"/>
        <v>701</v>
      </c>
      <c r="AZ6" s="33">
        <f t="shared" si="6"/>
        <v>739.59</v>
      </c>
      <c r="BA6" s="33">
        <f t="shared" si="6"/>
        <v>335.95</v>
      </c>
      <c r="BB6" s="33">
        <f t="shared" si="6"/>
        <v>346.59</v>
      </c>
      <c r="BC6" s="32" t="str">
        <f>IF(BC7="","",IF(BC7="-","【-】","【"&amp;SUBSTITUTE(TEXT(BC7,"#,##0.00"),"-","△")&amp;"】"))</f>
        <v>【262.74】</v>
      </c>
      <c r="BD6" s="33">
        <f>IF(BD7="",NA(),BD7)</f>
        <v>773.38</v>
      </c>
      <c r="BE6" s="33">
        <f t="shared" ref="BE6:BM6" si="7">IF(BE7="",NA(),BE7)</f>
        <v>769.8</v>
      </c>
      <c r="BF6" s="33">
        <f t="shared" si="7"/>
        <v>795.57</v>
      </c>
      <c r="BG6" s="33">
        <f t="shared" si="7"/>
        <v>800.66</v>
      </c>
      <c r="BH6" s="33">
        <f t="shared" si="7"/>
        <v>789.75</v>
      </c>
      <c r="BI6" s="33">
        <f t="shared" si="7"/>
        <v>343.45</v>
      </c>
      <c r="BJ6" s="33">
        <f t="shared" si="7"/>
        <v>330.99</v>
      </c>
      <c r="BK6" s="33">
        <f t="shared" si="7"/>
        <v>324.08999999999997</v>
      </c>
      <c r="BL6" s="33">
        <f t="shared" si="7"/>
        <v>319.82</v>
      </c>
      <c r="BM6" s="33">
        <f t="shared" si="7"/>
        <v>312.02999999999997</v>
      </c>
      <c r="BN6" s="32" t="str">
        <f>IF(BN7="","",IF(BN7="-","【-】","【"&amp;SUBSTITUTE(TEXT(BN7,"#,##0.00"),"-","△")&amp;"】"))</f>
        <v>【276.38】</v>
      </c>
      <c r="BO6" s="33">
        <f>IF(BO7="",NA(),BO7)</f>
        <v>104.86</v>
      </c>
      <c r="BP6" s="33">
        <f t="shared" ref="BP6:BX6" si="8">IF(BP7="",NA(),BP7)</f>
        <v>104.37</v>
      </c>
      <c r="BQ6" s="33">
        <f t="shared" si="8"/>
        <v>91.6</v>
      </c>
      <c r="BR6" s="33">
        <f t="shared" si="8"/>
        <v>85.72</v>
      </c>
      <c r="BS6" s="33">
        <f t="shared" si="8"/>
        <v>86.29</v>
      </c>
      <c r="BT6" s="33">
        <f t="shared" si="8"/>
        <v>99.61</v>
      </c>
      <c r="BU6" s="33">
        <f t="shared" si="8"/>
        <v>100.27</v>
      </c>
      <c r="BV6" s="33">
        <f t="shared" si="8"/>
        <v>99.46</v>
      </c>
      <c r="BW6" s="33">
        <f t="shared" si="8"/>
        <v>105.21</v>
      </c>
      <c r="BX6" s="33">
        <f t="shared" si="8"/>
        <v>105.71</v>
      </c>
      <c r="BY6" s="32" t="str">
        <f>IF(BY7="","",IF(BY7="-","【-】","【"&amp;SUBSTITUTE(TEXT(BY7,"#,##0.00"),"-","△")&amp;"】"))</f>
        <v>【104.99】</v>
      </c>
      <c r="BZ6" s="33">
        <f>IF(BZ7="",NA(),BZ7)</f>
        <v>192.35</v>
      </c>
      <c r="CA6" s="33">
        <f t="shared" ref="CA6:CI6" si="9">IF(CA7="",NA(),CA7)</f>
        <v>197.15</v>
      </c>
      <c r="CB6" s="33">
        <f t="shared" si="9"/>
        <v>223.28</v>
      </c>
      <c r="CC6" s="33">
        <f t="shared" si="9"/>
        <v>241.22</v>
      </c>
      <c r="CD6" s="33">
        <f t="shared" si="9"/>
        <v>237.45</v>
      </c>
      <c r="CE6" s="33">
        <f t="shared" si="9"/>
        <v>169.59</v>
      </c>
      <c r="CF6" s="33">
        <f t="shared" si="9"/>
        <v>169.62</v>
      </c>
      <c r="CG6" s="33">
        <f t="shared" si="9"/>
        <v>171.78</v>
      </c>
      <c r="CH6" s="33">
        <f t="shared" si="9"/>
        <v>162.59</v>
      </c>
      <c r="CI6" s="33">
        <f t="shared" si="9"/>
        <v>162.15</v>
      </c>
      <c r="CJ6" s="32" t="str">
        <f>IF(CJ7="","",IF(CJ7="-","【-】","【"&amp;SUBSTITUTE(TEXT(CJ7,"#,##0.00"),"-","△")&amp;"】"))</f>
        <v>【163.72】</v>
      </c>
      <c r="CK6" s="33">
        <f>IF(CK7="",NA(),CK7)</f>
        <v>61.3</v>
      </c>
      <c r="CL6" s="33">
        <f t="shared" ref="CL6:CT6" si="10">IF(CL7="",NA(),CL7)</f>
        <v>60.91</v>
      </c>
      <c r="CM6" s="33">
        <f t="shared" si="10"/>
        <v>61.8</v>
      </c>
      <c r="CN6" s="33">
        <f t="shared" si="10"/>
        <v>61.09</v>
      </c>
      <c r="CO6" s="33">
        <f t="shared" si="10"/>
        <v>64.72</v>
      </c>
      <c r="CP6" s="33">
        <f t="shared" si="10"/>
        <v>60.04</v>
      </c>
      <c r="CQ6" s="33">
        <f t="shared" si="10"/>
        <v>59.88</v>
      </c>
      <c r="CR6" s="33">
        <f t="shared" si="10"/>
        <v>59.68</v>
      </c>
      <c r="CS6" s="33">
        <f t="shared" si="10"/>
        <v>59.17</v>
      </c>
      <c r="CT6" s="33">
        <f t="shared" si="10"/>
        <v>59.34</v>
      </c>
      <c r="CU6" s="32" t="str">
        <f>IF(CU7="","",IF(CU7="-","【-】","【"&amp;SUBSTITUTE(TEXT(CU7,"#,##0.00"),"-","△")&amp;"】"))</f>
        <v>【59.76】</v>
      </c>
      <c r="CV6" s="33">
        <f>IF(CV7="",NA(),CV7)</f>
        <v>82.27</v>
      </c>
      <c r="CW6" s="33">
        <f t="shared" ref="CW6:DE6" si="11">IF(CW7="",NA(),CW7)</f>
        <v>81.78</v>
      </c>
      <c r="CX6" s="33">
        <f t="shared" si="11"/>
        <v>79.91</v>
      </c>
      <c r="CY6" s="33">
        <f t="shared" si="11"/>
        <v>79.22</v>
      </c>
      <c r="CZ6" s="33">
        <f t="shared" si="11"/>
        <v>80.489999999999995</v>
      </c>
      <c r="DA6" s="33">
        <f t="shared" si="11"/>
        <v>87.33</v>
      </c>
      <c r="DB6" s="33">
        <f t="shared" si="11"/>
        <v>87.65</v>
      </c>
      <c r="DC6" s="33">
        <f t="shared" si="11"/>
        <v>87.63</v>
      </c>
      <c r="DD6" s="33">
        <f t="shared" si="11"/>
        <v>87.6</v>
      </c>
      <c r="DE6" s="33">
        <f t="shared" si="11"/>
        <v>87.74</v>
      </c>
      <c r="DF6" s="32" t="str">
        <f>IF(DF7="","",IF(DF7="-","【-】","【"&amp;SUBSTITUTE(TEXT(DF7,"#,##0.00"),"-","△")&amp;"】"))</f>
        <v>【89.95】</v>
      </c>
      <c r="DG6" s="33">
        <f>IF(DG7="",NA(),DG7)</f>
        <v>21.34</v>
      </c>
      <c r="DH6" s="33">
        <f t="shared" ref="DH6:DP6" si="12">IF(DH7="",NA(),DH7)</f>
        <v>20.41</v>
      </c>
      <c r="DI6" s="33">
        <f t="shared" si="12"/>
        <v>21.66</v>
      </c>
      <c r="DJ6" s="33">
        <f t="shared" si="12"/>
        <v>36.82</v>
      </c>
      <c r="DK6" s="33">
        <f t="shared" si="12"/>
        <v>38.29</v>
      </c>
      <c r="DL6" s="33">
        <f t="shared" si="12"/>
        <v>37.71</v>
      </c>
      <c r="DM6" s="33">
        <f t="shared" si="12"/>
        <v>38.69</v>
      </c>
      <c r="DN6" s="33">
        <f t="shared" si="12"/>
        <v>39.65</v>
      </c>
      <c r="DO6" s="33">
        <f t="shared" si="12"/>
        <v>45.25</v>
      </c>
      <c r="DP6" s="33">
        <f t="shared" si="12"/>
        <v>46.27</v>
      </c>
      <c r="DQ6" s="32" t="str">
        <f>IF(DQ7="","",IF(DQ7="-","【-】","【"&amp;SUBSTITUTE(TEXT(DQ7,"#,##0.00"),"-","△")&amp;"】"))</f>
        <v>【47.18】</v>
      </c>
      <c r="DR6" s="32">
        <f>IF(DR7="",NA(),DR7)</f>
        <v>0</v>
      </c>
      <c r="DS6" s="32">
        <f t="shared" ref="DS6:EA6" si="13">IF(DS7="",NA(),DS7)</f>
        <v>0</v>
      </c>
      <c r="DT6" s="32">
        <f t="shared" si="13"/>
        <v>0</v>
      </c>
      <c r="DU6" s="32">
        <f t="shared" si="13"/>
        <v>0</v>
      </c>
      <c r="DV6" s="32">
        <f t="shared" si="13"/>
        <v>0</v>
      </c>
      <c r="DW6" s="33">
        <f t="shared" si="13"/>
        <v>7.67</v>
      </c>
      <c r="DX6" s="33">
        <f t="shared" si="13"/>
        <v>8.4</v>
      </c>
      <c r="DY6" s="33">
        <f t="shared" si="13"/>
        <v>9.7100000000000009</v>
      </c>
      <c r="DZ6" s="33">
        <f t="shared" si="13"/>
        <v>10.71</v>
      </c>
      <c r="EA6" s="33">
        <f t="shared" si="13"/>
        <v>10.93</v>
      </c>
      <c r="EB6" s="32" t="str">
        <f>IF(EB7="","",IF(EB7="-","【-】","【"&amp;SUBSTITUTE(TEXT(EB7,"#,##0.00"),"-","△")&amp;"】"))</f>
        <v>【13.18】</v>
      </c>
      <c r="EC6" s="33">
        <f>IF(EC7="",NA(),EC7)</f>
        <v>1.45</v>
      </c>
      <c r="ED6" s="33">
        <f t="shared" ref="ED6:EL6" si="14">IF(ED7="",NA(),ED7)</f>
        <v>3.7</v>
      </c>
      <c r="EE6" s="33">
        <f t="shared" si="14"/>
        <v>1.65</v>
      </c>
      <c r="EF6" s="33">
        <f t="shared" si="14"/>
        <v>0.79</v>
      </c>
      <c r="EG6" s="33">
        <f t="shared" si="14"/>
        <v>0.93</v>
      </c>
      <c r="EH6" s="33">
        <f t="shared" si="14"/>
        <v>0.84</v>
      </c>
      <c r="EI6" s="33">
        <f t="shared" si="14"/>
        <v>0.78</v>
      </c>
      <c r="EJ6" s="33">
        <f t="shared" si="14"/>
        <v>0.83</v>
      </c>
      <c r="EK6" s="33">
        <f t="shared" si="14"/>
        <v>0.72</v>
      </c>
      <c r="EL6" s="33">
        <f t="shared" si="14"/>
        <v>0.71</v>
      </c>
      <c r="EM6" s="32" t="str">
        <f>IF(EM7="","",IF(EM7="-","【-】","【"&amp;SUBSTITUTE(TEXT(EM7,"#,##0.00"),"-","△")&amp;"】"))</f>
        <v>【0.85】</v>
      </c>
    </row>
    <row r="7" spans="1:143" s="34" customFormat="1" x14ac:dyDescent="0.15">
      <c r="A7" s="26"/>
      <c r="B7" s="35">
        <v>2015</v>
      </c>
      <c r="C7" s="35">
        <v>282235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60.41</v>
      </c>
      <c r="O7" s="36">
        <v>99.43</v>
      </c>
      <c r="P7" s="36">
        <v>4106</v>
      </c>
      <c r="Q7" s="36">
        <v>66858</v>
      </c>
      <c r="R7" s="36">
        <v>493.21</v>
      </c>
      <c r="S7" s="36">
        <v>135.56</v>
      </c>
      <c r="T7" s="36">
        <v>66159</v>
      </c>
      <c r="U7" s="36">
        <v>297.02</v>
      </c>
      <c r="V7" s="36">
        <v>222.75</v>
      </c>
      <c r="W7" s="36">
        <v>118.98</v>
      </c>
      <c r="X7" s="36">
        <v>117.53</v>
      </c>
      <c r="Y7" s="36">
        <v>103.52</v>
      </c>
      <c r="Z7" s="36">
        <v>98.3</v>
      </c>
      <c r="AA7" s="36">
        <v>98.68</v>
      </c>
      <c r="AB7" s="36">
        <v>107.68</v>
      </c>
      <c r="AC7" s="36">
        <v>108.24</v>
      </c>
      <c r="AD7" s="36">
        <v>107.8</v>
      </c>
      <c r="AE7" s="36">
        <v>111.96</v>
      </c>
      <c r="AF7" s="36">
        <v>112.69</v>
      </c>
      <c r="AG7" s="36">
        <v>113.56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4.67</v>
      </c>
      <c r="AN7" s="36">
        <v>4.46</v>
      </c>
      <c r="AO7" s="36">
        <v>4.3899999999999997</v>
      </c>
      <c r="AP7" s="36">
        <v>0.41</v>
      </c>
      <c r="AQ7" s="36">
        <v>0.54</v>
      </c>
      <c r="AR7" s="36">
        <v>0.87</v>
      </c>
      <c r="AS7" s="36">
        <v>283.98</v>
      </c>
      <c r="AT7" s="36">
        <v>542.9</v>
      </c>
      <c r="AU7" s="36">
        <v>765.31</v>
      </c>
      <c r="AV7" s="36">
        <v>420.63</v>
      </c>
      <c r="AW7" s="36">
        <v>336.53</v>
      </c>
      <c r="AX7" s="36">
        <v>695.41</v>
      </c>
      <c r="AY7" s="36">
        <v>701</v>
      </c>
      <c r="AZ7" s="36">
        <v>739.59</v>
      </c>
      <c r="BA7" s="36">
        <v>335.95</v>
      </c>
      <c r="BB7" s="36">
        <v>346.59</v>
      </c>
      <c r="BC7" s="36">
        <v>262.74</v>
      </c>
      <c r="BD7" s="36">
        <v>773.38</v>
      </c>
      <c r="BE7" s="36">
        <v>769.8</v>
      </c>
      <c r="BF7" s="36">
        <v>795.57</v>
      </c>
      <c r="BG7" s="36">
        <v>800.66</v>
      </c>
      <c r="BH7" s="36">
        <v>789.75</v>
      </c>
      <c r="BI7" s="36">
        <v>343.45</v>
      </c>
      <c r="BJ7" s="36">
        <v>330.99</v>
      </c>
      <c r="BK7" s="36">
        <v>324.08999999999997</v>
      </c>
      <c r="BL7" s="36">
        <v>319.82</v>
      </c>
      <c r="BM7" s="36">
        <v>312.02999999999997</v>
      </c>
      <c r="BN7" s="36">
        <v>276.38</v>
      </c>
      <c r="BO7" s="36">
        <v>104.86</v>
      </c>
      <c r="BP7" s="36">
        <v>104.37</v>
      </c>
      <c r="BQ7" s="36">
        <v>91.6</v>
      </c>
      <c r="BR7" s="36">
        <v>85.72</v>
      </c>
      <c r="BS7" s="36">
        <v>86.29</v>
      </c>
      <c r="BT7" s="36">
        <v>99.61</v>
      </c>
      <c r="BU7" s="36">
        <v>100.27</v>
      </c>
      <c r="BV7" s="36">
        <v>99.46</v>
      </c>
      <c r="BW7" s="36">
        <v>105.21</v>
      </c>
      <c r="BX7" s="36">
        <v>105.71</v>
      </c>
      <c r="BY7" s="36">
        <v>104.99</v>
      </c>
      <c r="BZ7" s="36">
        <v>192.35</v>
      </c>
      <c r="CA7" s="36">
        <v>197.15</v>
      </c>
      <c r="CB7" s="36">
        <v>223.28</v>
      </c>
      <c r="CC7" s="36">
        <v>241.22</v>
      </c>
      <c r="CD7" s="36">
        <v>237.45</v>
      </c>
      <c r="CE7" s="36">
        <v>169.59</v>
      </c>
      <c r="CF7" s="36">
        <v>169.62</v>
      </c>
      <c r="CG7" s="36">
        <v>171.78</v>
      </c>
      <c r="CH7" s="36">
        <v>162.59</v>
      </c>
      <c r="CI7" s="36">
        <v>162.15</v>
      </c>
      <c r="CJ7" s="36">
        <v>163.72</v>
      </c>
      <c r="CK7" s="36">
        <v>61.3</v>
      </c>
      <c r="CL7" s="36">
        <v>60.91</v>
      </c>
      <c r="CM7" s="36">
        <v>61.8</v>
      </c>
      <c r="CN7" s="36">
        <v>61.09</v>
      </c>
      <c r="CO7" s="36">
        <v>64.72</v>
      </c>
      <c r="CP7" s="36">
        <v>60.04</v>
      </c>
      <c r="CQ7" s="36">
        <v>59.88</v>
      </c>
      <c r="CR7" s="36">
        <v>59.68</v>
      </c>
      <c r="CS7" s="36">
        <v>59.17</v>
      </c>
      <c r="CT7" s="36">
        <v>59.34</v>
      </c>
      <c r="CU7" s="36">
        <v>59.76</v>
      </c>
      <c r="CV7" s="36">
        <v>82.27</v>
      </c>
      <c r="CW7" s="36">
        <v>81.78</v>
      </c>
      <c r="CX7" s="36">
        <v>79.91</v>
      </c>
      <c r="CY7" s="36">
        <v>79.22</v>
      </c>
      <c r="CZ7" s="36">
        <v>80.489999999999995</v>
      </c>
      <c r="DA7" s="36">
        <v>87.33</v>
      </c>
      <c r="DB7" s="36">
        <v>87.65</v>
      </c>
      <c r="DC7" s="36">
        <v>87.63</v>
      </c>
      <c r="DD7" s="36">
        <v>87.6</v>
      </c>
      <c r="DE7" s="36">
        <v>87.74</v>
      </c>
      <c r="DF7" s="36">
        <v>89.95</v>
      </c>
      <c r="DG7" s="36">
        <v>21.34</v>
      </c>
      <c r="DH7" s="36">
        <v>20.41</v>
      </c>
      <c r="DI7" s="36">
        <v>21.66</v>
      </c>
      <c r="DJ7" s="36">
        <v>36.82</v>
      </c>
      <c r="DK7" s="36">
        <v>38.29</v>
      </c>
      <c r="DL7" s="36">
        <v>37.71</v>
      </c>
      <c r="DM7" s="36">
        <v>38.69</v>
      </c>
      <c r="DN7" s="36">
        <v>39.65</v>
      </c>
      <c r="DO7" s="36">
        <v>45.25</v>
      </c>
      <c r="DP7" s="36">
        <v>46.27</v>
      </c>
      <c r="DQ7" s="36">
        <v>47.18</v>
      </c>
      <c r="DR7" s="36">
        <v>0</v>
      </c>
      <c r="DS7" s="36">
        <v>0</v>
      </c>
      <c r="DT7" s="36">
        <v>0</v>
      </c>
      <c r="DU7" s="36">
        <v>0</v>
      </c>
      <c r="DV7" s="36">
        <v>0</v>
      </c>
      <c r="DW7" s="36">
        <v>7.67</v>
      </c>
      <c r="DX7" s="36">
        <v>8.4</v>
      </c>
      <c r="DY7" s="36">
        <v>9.7100000000000009</v>
      </c>
      <c r="DZ7" s="36">
        <v>10.71</v>
      </c>
      <c r="EA7" s="36">
        <v>10.93</v>
      </c>
      <c r="EB7" s="36">
        <v>13.18</v>
      </c>
      <c r="EC7" s="36">
        <v>1.45</v>
      </c>
      <c r="ED7" s="36">
        <v>3.7</v>
      </c>
      <c r="EE7" s="36">
        <v>1.65</v>
      </c>
      <c r="EF7" s="36">
        <v>0.79</v>
      </c>
      <c r="EG7" s="36">
        <v>0.93</v>
      </c>
      <c r="EH7" s="36">
        <v>0.84</v>
      </c>
      <c r="EI7" s="36">
        <v>0.78</v>
      </c>
      <c r="EJ7" s="36">
        <v>0.83</v>
      </c>
      <c r="EK7" s="36">
        <v>0.72</v>
      </c>
      <c r="EL7" s="36">
        <v>0.71</v>
      </c>
      <c r="EM7" s="36">
        <v>0.85</v>
      </c>
    </row>
    <row r="8" spans="1:143" x14ac:dyDescent="0.15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 x14ac:dyDescent="0.15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 x14ac:dyDescent="0.15">
      <c r="A10" s="39" t="s">
        <v>43</v>
      </c>
      <c r="B10" s="40">
        <f>DATEVALUE($B$6-4&amp;"年1月1日")</f>
        <v>40544</v>
      </c>
      <c r="C10" s="40">
        <f>DATEVALUE($B$6-3&amp;"年1月1日")</f>
        <v>40909</v>
      </c>
      <c r="D10" s="40">
        <f>DATEVALUE($B$6-2&amp;"年1月1日")</f>
        <v>41275</v>
      </c>
      <c r="E10" s="40">
        <f>DATEVALUE($B$6-1&amp;"年1月1日")</f>
        <v>41640</v>
      </c>
      <c r="F10" s="40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dcterms:created xsi:type="dcterms:W3CDTF">2017-02-01T08:45:24Z</dcterms:created>
  <dcterms:modified xsi:type="dcterms:W3CDTF">2017-02-20T06:10:35Z</dcterms:modified>
  <cp:category/>
</cp:coreProperties>
</file>