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経営課\経理係\28年度\120 決算\水道経営比較分析表\"/>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B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<sst xmlns="http://schemas.openxmlformats.org/spreadsheetml/2006/main" count="217" uniqueCount="107">
  <si>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</si>
  <si>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</si>
  <si>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</si>
  <si>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</si>
  <si>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</si>
  <si>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</si>
  <si>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</si>
  <si>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</si>
  <si>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</si>
  <si>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</si>
  <si>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</si>
  <si>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</si>
  <si>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</si>
  <si>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</si>
  <si>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</si>
  <si>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</si>
  <si>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</si>
  <si>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</si>
  <si>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</si>
  <si>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</si>
  <si>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</si>
  <si>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</si>
  <si>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</si>
  <si>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</si>
  <si>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</si>
  <si>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</si>
  <si>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</si>
  <si>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</si>
  <si>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</si>
  <si>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</si>
  <si>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</si>
  <si>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</si>
  <si>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</si>
  <si>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</si>
  <si>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</si>
  <si>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</si>
  <si>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</si>
  <si>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</si>
  <si>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</si>
  <si>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</si>
  <si>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</si>
  <si>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</si>
  <si>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</si>
  <si>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</si>
  <si>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</si>
  <si>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</si>
  <si>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</si>
  <si>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</si>
  <si>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</si>
  <si>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</si>
  <si>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</si>
  <si>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</si>
  <si>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</si>
  <si>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</si>
  <si>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</si>
  <si>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</si>
  <si>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</si>
  <si>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</si>
  <si>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</si>
  <si>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</si>
  <si>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</si>
  <si>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</si>
  <si>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</si>
  <si>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</si>
  <si>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</si>
  <si>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</si>
  <si>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</si>
  <si>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</si>
  <si>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</si>
  <si>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</si>
  <si>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</si>
  <si>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</si>
  <si>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</si>
  <si>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</si>
  <si>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</si>
  <si>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</si>
  <si>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</si>
  <si>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</si>
  <si>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</si>
  <si>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</si>
  <si>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</si>
  <si>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</si>
  <si>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</si>
  <si>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</si>
  <si>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</si>
  <si>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</si>
  <si>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</si>
  <si>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</si>
  <si>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</si>
  <si>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</si>
  <si>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</si>
  <si>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</si>
  <si>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</si>
  <si>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高砂市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</si>
  <si>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</si>
  <si>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</si>
  <si>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</si>
  <si>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</si>
  <si>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</si>
  <si>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</si>
  <si>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</si>
  <si>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</si>
  <si>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</si>
  <si>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</si>
  <si>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２６年度と比較すると経常収支比率が８％、料金回収率が１２％改善しており、平成２７年度は１３，３７３万円の純利益を計上し、良好な経営状況となっている。ただし、流動比率（短期的な債務に対する支払能力）や施設利用率などの指標が類似団体平均値より悪い値となっている。施設利用率が低いのは、単一の浄水施設で運営しており、施設・設備の事業面での効率性が図りにくいためである。
　有収率は、類似団体平均値は上回っているものの減少傾向が続いており、漏水などの原因特定と対策が必要となっている。
　</t>
    <phoneticPr fontId="4"/>
  </si>
  <si>
    <t xml:space="preserve">  資産のうち送配水管については、管路経年化率と管路更新率の数値から明らかなように平成２３年度から適正な更新ペースとなっていない。これは、高砂市が進める浸水対策事業等に伴う受託工事を優先的に行っている事も影響している。</t>
    <rPh sb="91" eb="94">
      <t>ユウセンテキ</t>
    </rPh>
    <rPh sb="95" eb="96">
      <t>オコナ</t>
    </rPh>
    <rPh sb="100" eb="101">
      <t>コト</t>
    </rPh>
    <phoneticPr fontId="4"/>
  </si>
  <si>
    <t xml:space="preserve">　施設や管路の老朽化が進んでおり、計画的な投資による更新が必要となっている。平成２７年度に策定した平成２８年度から５年間の中期経営計画では、基幹管路の更新など必要な投資を進めると平成３１年度には収支ギャップ、投資財源の不足は避け難いとしているが、経営努力により、平成２７年度末は計画より２１，５８８万円の収支改善が図られた。今後もさらなる経費の削減や収入の確保を前提に、水道料金改定の検討が必要となっている。
</t>
    <rPh sb="79" eb="81">
      <t>ヒツヨウ</t>
    </rPh>
    <rPh sb="112" eb="113">
      <t>サ</t>
    </rPh>
    <rPh sb="114" eb="115">
      <t>ムズカ</t>
    </rPh>
    <rPh sb="123" eb="125">
      <t>ケイエイ</t>
    </rPh>
    <rPh sb="125" eb="127">
      <t>ドリョク</t>
    </rPh>
    <rPh sb="131" eb="133">
      <t>ヘイセイ</t>
    </rPh>
    <rPh sb="135" eb="137">
      <t>ネンド</t>
    </rPh>
    <rPh sb="137" eb="138">
      <t>マツ</t>
    </rPh>
    <rPh sb="139" eb="141">
      <t>ケイカク</t>
    </rPh>
    <rPh sb="149" eb="151">
      <t>マンエン</t>
    </rPh>
    <rPh sb="152" eb="154">
      <t>シュウシ</t>
    </rPh>
    <rPh sb="154" eb="156">
      <t>カイゼン</t>
    </rPh>
    <rPh sb="157" eb="158">
      <t>ハカ</t>
    </rPh>
    <rPh sb="162" eb="164">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</si>
</sst>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0.87</c:v>
                </c:pt>
                <c:pt idx="1">
                  <c:v>0.56999999999999995</c:v>
                </c:pt>
                <c:pt idx="2">
                  <c:v>0.64</c:v>
                </c:pt>
                <c:pt idx="3">
                  <c:v>0.72</c:v>
                </c:pt>
                <c:pt idx="4">
                  <c:v>0.41</c:v>
                </c:pt>
              </c:numCache>
            </c:numRef>
          </c:val>
        </c:ser>
        <c:dLbls>
          <c:showLegendKey val="0"/>
          <c:showVal val="0"/>
          <c:showCatName val="0"/>
          <c:showSerName val="0"/>
          <c:showPercent val="0"/>
          <c:showBubbleSize val="0"/>
        </c:dLbls>
        <c:gapWidth val="150"/>
        <c:axId val="298453512"/>
        <c:axId val="298447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298453512"/>
        <c:axId val="298447240"/>
      </c:lineChart>
      <c:dateAx>
        <c:axId val="298453512"/>
        <c:scaling>
          <c:orientation val="minMax"/>
        </c:scaling>
        <c:delete val="1"/>
        <c:axPos val="b"/>
        <c:numFmt formatCode="ge" sourceLinked="1"/>
        <c:majorTickMark val="none"/>
        <c:minorTickMark val="none"/>
        <c:tickLblPos val="none"/>
        <c:crossAx val="298447240"/>
        <c:crosses val="autoZero"/>
        <c:auto val="1"/>
        <c:lblOffset val="100"/>
        <c:baseTimeUnit val="years"/>
      </c:dateAx>
      <c:valAx>
        <c:axId val="298447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453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40.6</c:v>
                </c:pt>
                <c:pt idx="1">
                  <c:v>40.729999999999997</c:v>
                </c:pt>
                <c:pt idx="2">
                  <c:v>40.14</c:v>
                </c:pt>
                <c:pt idx="3">
                  <c:v>39.020000000000003</c:v>
                </c:pt>
                <c:pt idx="4">
                  <c:v>40.380000000000003</c:v>
                </c:pt>
              </c:numCache>
            </c:numRef>
          </c:val>
        </c:ser>
        <c:dLbls>
          <c:showLegendKey val="0"/>
          <c:showVal val="0"/>
          <c:showCatName val="0"/>
          <c:showSerName val="0"/>
          <c:showPercent val="0"/>
          <c:showBubbleSize val="0"/>
        </c:dLbls>
        <c:gapWidth val="150"/>
        <c:axId val="298449984"/>
        <c:axId val="298450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298449984"/>
        <c:axId val="298450376"/>
      </c:lineChart>
      <c:dateAx>
        <c:axId val="298449984"/>
        <c:scaling>
          <c:orientation val="minMax"/>
        </c:scaling>
        <c:delete val="1"/>
        <c:axPos val="b"/>
        <c:numFmt formatCode="ge" sourceLinked="1"/>
        <c:majorTickMark val="none"/>
        <c:minorTickMark val="none"/>
        <c:tickLblPos val="none"/>
        <c:crossAx val="298450376"/>
        <c:crosses val="autoZero"/>
        <c:auto val="1"/>
        <c:lblOffset val="100"/>
        <c:baseTimeUnit val="years"/>
      </c:dateAx>
      <c:valAx>
        <c:axId val="298450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44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93.31</c:v>
                </c:pt>
                <c:pt idx="1">
                  <c:v>91.26</c:v>
                </c:pt>
                <c:pt idx="2">
                  <c:v>90.1</c:v>
                </c:pt>
                <c:pt idx="3">
                  <c:v>89.87</c:v>
                </c:pt>
                <c:pt idx="4">
                  <c:v>89.23</c:v>
                </c:pt>
              </c:numCache>
            </c:numRef>
          </c:val>
        </c:ser>
        <c:dLbls>
          <c:showLegendKey val="0"/>
          <c:showVal val="0"/>
          <c:showCatName val="0"/>
          <c:showSerName val="0"/>
          <c:showPercent val="0"/>
          <c:showBubbleSize val="0"/>
        </c:dLbls>
        <c:gapWidth val="150"/>
        <c:axId val="300091112"/>
        <c:axId val="30009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300091112"/>
        <c:axId val="300093072"/>
      </c:lineChart>
      <c:dateAx>
        <c:axId val="300091112"/>
        <c:scaling>
          <c:orientation val="minMax"/>
        </c:scaling>
        <c:delete val="1"/>
        <c:axPos val="b"/>
        <c:numFmt formatCode="ge" sourceLinked="1"/>
        <c:majorTickMark val="none"/>
        <c:minorTickMark val="none"/>
        <c:tickLblPos val="none"/>
        <c:crossAx val="300093072"/>
        <c:crosses val="autoZero"/>
        <c:auto val="1"/>
        <c:lblOffset val="100"/>
        <c:baseTimeUnit val="years"/>
      </c:dateAx>
      <c:valAx>
        <c:axId val="30009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091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103.23</c:v>
                </c:pt>
                <c:pt idx="1">
                  <c:v>101.98</c:v>
                </c:pt>
                <c:pt idx="2">
                  <c:v>96.31</c:v>
                </c:pt>
                <c:pt idx="3">
                  <c:v>101.1</c:v>
                </c:pt>
                <c:pt idx="4">
                  <c:v>109.32</c:v>
                </c:pt>
              </c:numCache>
            </c:numRef>
          </c:val>
        </c:ser>
        <c:dLbls>
          <c:showLegendKey val="0"/>
          <c:showVal val="0"/>
          <c:showCatName val="0"/>
          <c:showSerName val="0"/>
          <c:showPercent val="0"/>
          <c:showBubbleSize val="0"/>
        </c:dLbls>
        <c:gapWidth val="150"/>
        <c:axId val="298450768"/>
        <c:axId val="298448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298450768"/>
        <c:axId val="298448024"/>
      </c:lineChart>
      <c:dateAx>
        <c:axId val="298450768"/>
        <c:scaling>
          <c:orientation val="minMax"/>
        </c:scaling>
        <c:delete val="1"/>
        <c:axPos val="b"/>
        <c:numFmt formatCode="ge" sourceLinked="1"/>
        <c:majorTickMark val="none"/>
        <c:minorTickMark val="none"/>
        <c:tickLblPos val="none"/>
        <c:crossAx val="298448024"/>
        <c:crosses val="autoZero"/>
        <c:auto val="1"/>
        <c:lblOffset val="100"/>
        <c:baseTimeUnit val="years"/>
      </c:dateAx>
      <c:valAx>
        <c:axId val="298448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845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38.32</c:v>
                </c:pt>
                <c:pt idx="1">
                  <c:v>39.409999999999997</c:v>
                </c:pt>
                <c:pt idx="2">
                  <c:v>40.71</c:v>
                </c:pt>
                <c:pt idx="3">
                  <c:v>49.29</c:v>
                </c:pt>
                <c:pt idx="4">
                  <c:v>50.41</c:v>
                </c:pt>
              </c:numCache>
            </c:numRef>
          </c:val>
        </c:ser>
        <c:dLbls>
          <c:showLegendKey val="0"/>
          <c:showVal val="0"/>
          <c:showCatName val="0"/>
          <c:showSerName val="0"/>
          <c:showPercent val="0"/>
          <c:showBubbleSize val="0"/>
        </c:dLbls>
        <c:gapWidth val="150"/>
        <c:axId val="298453120"/>
        <c:axId val="298446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298453120"/>
        <c:axId val="298446456"/>
      </c:lineChart>
      <c:dateAx>
        <c:axId val="298453120"/>
        <c:scaling>
          <c:orientation val="minMax"/>
        </c:scaling>
        <c:delete val="1"/>
        <c:axPos val="b"/>
        <c:numFmt formatCode="ge" sourceLinked="1"/>
        <c:majorTickMark val="none"/>
        <c:minorTickMark val="none"/>
        <c:tickLblPos val="none"/>
        <c:crossAx val="298446456"/>
        <c:crosses val="autoZero"/>
        <c:auto val="1"/>
        <c:lblOffset val="100"/>
        <c:baseTimeUnit val="years"/>
      </c:dateAx>
      <c:valAx>
        <c:axId val="298446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45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18.440000000000001</c:v>
                </c:pt>
                <c:pt idx="1">
                  <c:v>19.93</c:v>
                </c:pt>
                <c:pt idx="2">
                  <c:v>21.58</c:v>
                </c:pt>
                <c:pt idx="3">
                  <c:v>23.57</c:v>
                </c:pt>
                <c:pt idx="4">
                  <c:v>24.86</c:v>
                </c:pt>
              </c:numCache>
            </c:numRef>
          </c:val>
        </c:ser>
        <c:dLbls>
          <c:showLegendKey val="0"/>
          <c:showVal val="0"/>
          <c:showCatName val="0"/>
          <c:showSerName val="0"/>
          <c:showPercent val="0"/>
          <c:showBubbleSize val="0"/>
        </c:dLbls>
        <c:gapWidth val="150"/>
        <c:axId val="298449592"/>
        <c:axId val="29844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298449592"/>
        <c:axId val="298447632"/>
      </c:lineChart>
      <c:dateAx>
        <c:axId val="298449592"/>
        <c:scaling>
          <c:orientation val="minMax"/>
        </c:scaling>
        <c:delete val="1"/>
        <c:axPos val="b"/>
        <c:numFmt formatCode="ge" sourceLinked="1"/>
        <c:majorTickMark val="none"/>
        <c:minorTickMark val="none"/>
        <c:tickLblPos val="none"/>
        <c:crossAx val="298447632"/>
        <c:crosses val="autoZero"/>
        <c:auto val="1"/>
        <c:lblOffset val="100"/>
        <c:baseTimeUnit val="years"/>
      </c:dateAx>
      <c:valAx>
        <c:axId val="29844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449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110.25</c:v>
                </c:pt>
                <c:pt idx="1">
                  <c:v>112.51</c:v>
                </c:pt>
                <c:pt idx="2">
                  <c:v>121.93</c:v>
                </c:pt>
                <c:pt idx="3" formatCode="#,##0.00;&quot;△&quot;#,##0.00">
                  <c:v>0</c:v>
                </c:pt>
                <c:pt idx="4" formatCode="#,##0.00;&quot;△&quot;#,##0.00">
                  <c:v>0</c:v>
                </c:pt>
              </c:numCache>
            </c:numRef>
          </c:val>
        </c:ser>
        <c:dLbls>
          <c:showLegendKey val="0"/>
          <c:showVal val="0"/>
          <c:showCatName val="0"/>
          <c:showSerName val="0"/>
          <c:showPercent val="0"/>
          <c:showBubbleSize val="0"/>
        </c:dLbls>
        <c:gapWidth val="150"/>
        <c:axId val="299964000"/>
        <c:axId val="299963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299964000"/>
        <c:axId val="299963608"/>
      </c:lineChart>
      <c:dateAx>
        <c:axId val="299964000"/>
        <c:scaling>
          <c:orientation val="minMax"/>
        </c:scaling>
        <c:delete val="1"/>
        <c:axPos val="b"/>
        <c:numFmt formatCode="ge" sourceLinked="1"/>
        <c:majorTickMark val="none"/>
        <c:minorTickMark val="none"/>
        <c:tickLblPos val="none"/>
        <c:crossAx val="299963608"/>
        <c:crosses val="autoZero"/>
        <c:auto val="1"/>
        <c:lblOffset val="100"/>
        <c:baseTimeUnit val="years"/>
      </c:dateAx>
      <c:valAx>
        <c:axId val="299963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996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388.01</c:v>
                </c:pt>
                <c:pt idx="1">
                  <c:v>540.99</c:v>
                </c:pt>
                <c:pt idx="2">
                  <c:v>601.49</c:v>
                </c:pt>
                <c:pt idx="3">
                  <c:v>215.18</c:v>
                </c:pt>
                <c:pt idx="4">
                  <c:v>197.79</c:v>
                </c:pt>
              </c:numCache>
            </c:numRef>
          </c:val>
        </c:ser>
        <c:dLbls>
          <c:showLegendKey val="0"/>
          <c:showVal val="0"/>
          <c:showCatName val="0"/>
          <c:showSerName val="0"/>
          <c:showPercent val="0"/>
          <c:showBubbleSize val="0"/>
        </c:dLbls>
        <c:gapWidth val="150"/>
        <c:axId val="299962432"/>
        <c:axId val="299962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299962432"/>
        <c:axId val="299962824"/>
      </c:lineChart>
      <c:dateAx>
        <c:axId val="299962432"/>
        <c:scaling>
          <c:orientation val="minMax"/>
        </c:scaling>
        <c:delete val="1"/>
        <c:axPos val="b"/>
        <c:numFmt formatCode="ge" sourceLinked="1"/>
        <c:majorTickMark val="none"/>
        <c:minorTickMark val="none"/>
        <c:tickLblPos val="none"/>
        <c:crossAx val="299962824"/>
        <c:crosses val="autoZero"/>
        <c:auto val="1"/>
        <c:lblOffset val="100"/>
        <c:baseTimeUnit val="years"/>
      </c:dateAx>
      <c:valAx>
        <c:axId val="299962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996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528.5</c:v>
                </c:pt>
                <c:pt idx="1">
                  <c:v>538.07000000000005</c:v>
                </c:pt>
                <c:pt idx="2">
                  <c:v>547.16</c:v>
                </c:pt>
                <c:pt idx="3">
                  <c:v>548.04</c:v>
                </c:pt>
                <c:pt idx="4">
                  <c:v>497</c:v>
                </c:pt>
              </c:numCache>
            </c:numRef>
          </c:val>
        </c:ser>
        <c:dLbls>
          <c:showLegendKey val="0"/>
          <c:showVal val="0"/>
          <c:showCatName val="0"/>
          <c:showSerName val="0"/>
          <c:showPercent val="0"/>
          <c:showBubbleSize val="0"/>
        </c:dLbls>
        <c:gapWidth val="150"/>
        <c:axId val="299964392"/>
        <c:axId val="299966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299964392"/>
        <c:axId val="299966744"/>
      </c:lineChart>
      <c:dateAx>
        <c:axId val="299964392"/>
        <c:scaling>
          <c:orientation val="minMax"/>
        </c:scaling>
        <c:delete val="1"/>
        <c:axPos val="b"/>
        <c:numFmt formatCode="ge" sourceLinked="1"/>
        <c:majorTickMark val="none"/>
        <c:minorTickMark val="none"/>
        <c:tickLblPos val="none"/>
        <c:crossAx val="299966744"/>
        <c:crosses val="autoZero"/>
        <c:auto val="1"/>
        <c:lblOffset val="100"/>
        <c:baseTimeUnit val="years"/>
      </c:dateAx>
      <c:valAx>
        <c:axId val="299966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9964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100.3</c:v>
                </c:pt>
                <c:pt idx="1">
                  <c:v>99.02</c:v>
                </c:pt>
                <c:pt idx="2">
                  <c:v>92.56</c:v>
                </c:pt>
                <c:pt idx="3">
                  <c:v>91.49</c:v>
                </c:pt>
                <c:pt idx="4">
                  <c:v>103.66</c:v>
                </c:pt>
              </c:numCache>
            </c:numRef>
          </c:val>
        </c:ser>
        <c:dLbls>
          <c:showLegendKey val="0"/>
          <c:showVal val="0"/>
          <c:showCatName val="0"/>
          <c:showSerName val="0"/>
          <c:showPercent val="0"/>
          <c:showBubbleSize val="0"/>
        </c:dLbls>
        <c:gapWidth val="150"/>
        <c:axId val="299964784"/>
        <c:axId val="299965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299964784"/>
        <c:axId val="299965176"/>
      </c:lineChart>
      <c:dateAx>
        <c:axId val="299964784"/>
        <c:scaling>
          <c:orientation val="minMax"/>
        </c:scaling>
        <c:delete val="1"/>
        <c:axPos val="b"/>
        <c:numFmt formatCode="ge" sourceLinked="1"/>
        <c:majorTickMark val="none"/>
        <c:minorTickMark val="none"/>
        <c:tickLblPos val="none"/>
        <c:crossAx val="299965176"/>
        <c:crosses val="autoZero"/>
        <c:auto val="1"/>
        <c:lblOffset val="100"/>
        <c:baseTimeUnit val="years"/>
      </c:dateAx>
      <c:valAx>
        <c:axId val="299965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96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101.93</c:v>
                </c:pt>
                <c:pt idx="1">
                  <c:v>102.05</c:v>
                </c:pt>
                <c:pt idx="2">
                  <c:v>107.28</c:v>
                </c:pt>
                <c:pt idx="3">
                  <c:v>107.52</c:v>
                </c:pt>
                <c:pt idx="4">
                  <c:v>99.13</c:v>
                </c:pt>
              </c:numCache>
            </c:numRef>
          </c:val>
        </c:ser>
        <c:dLbls>
          <c:showLegendKey val="0"/>
          <c:showVal val="0"/>
          <c:showCatName val="0"/>
          <c:showSerName val="0"/>
          <c:showPercent val="0"/>
          <c:showBubbleSize val="0"/>
        </c:dLbls>
        <c:gapWidth val="150"/>
        <c:axId val="299968704"/>
        <c:axId val="29996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299968704"/>
        <c:axId val="299966352"/>
      </c:lineChart>
      <c:dateAx>
        <c:axId val="299968704"/>
        <c:scaling>
          <c:orientation val="minMax"/>
        </c:scaling>
        <c:delete val="1"/>
        <c:axPos val="b"/>
        <c:numFmt formatCode="ge" sourceLinked="1"/>
        <c:majorTickMark val="none"/>
        <c:minorTickMark val="none"/>
        <c:tickLblPos val="none"/>
        <c:crossAx val="299966352"/>
        <c:crosses val="autoZero"/>
        <c:auto val="1"/>
        <c:lblOffset val="100"/>
        <c:baseTimeUnit val="years"/>
      </c:dateAx>
      <c:valAx>
        <c:axId val="29996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96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52"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高砂市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93356</v>
      </c>
      <c r="AJ8" s="75"/>
      <c r="AK8" s="75"/>
      <c r="AL8" s="75"/>
      <c r="AM8" s="75"/>
      <c r="AN8" s="75"/>
      <c r="AO8" s="75"/>
      <c r="AP8" s="76"/>
      <c r="AQ8" s="57">
        <f>データ!R6</f>
        <v>34.380000000000003</v>
      </c>
      <c r="AR8" s="57"/>
      <c r="AS8" s="57"/>
      <c r="AT8" s="57"/>
      <c r="AU8" s="57"/>
      <c r="AV8" s="57"/>
      <c r="AW8" s="57"/>
      <c r="AX8" s="57"/>
      <c r="AY8" s="57">
        <f>データ!S6</f>
        <v>2715.42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51.41</v>
      </c>
      <c r="K10" s="57"/>
      <c r="L10" s="57"/>
      <c r="M10" s="57"/>
      <c r="N10" s="57"/>
      <c r="O10" s="57"/>
      <c r="P10" s="57"/>
      <c r="Q10" s="57"/>
      <c r="R10" s="57">
        <f>データ!O6</f>
        <v>100</v>
      </c>
      <c r="S10" s="57"/>
      <c r="T10" s="57"/>
      <c r="U10" s="57"/>
      <c r="V10" s="57"/>
      <c r="W10" s="57"/>
      <c r="X10" s="57"/>
      <c r="Y10" s="57"/>
      <c r="Z10" s="65">
        <f>データ!P6</f>
        <v>1436</v>
      </c>
      <c r="AA10" s="65"/>
      <c r="AB10" s="65"/>
      <c r="AC10" s="65"/>
      <c r="AD10" s="65"/>
      <c r="AE10" s="65"/>
      <c r="AF10" s="65"/>
      <c r="AG10" s="65"/>
      <c r="AH10" s="2"/>
      <c r="AI10" s="65">
        <f>データ!T6</f>
        <v>97765</v>
      </c>
      <c r="AJ10" s="65"/>
      <c r="AK10" s="65"/>
      <c r="AL10" s="65"/>
      <c r="AM10" s="65"/>
      <c r="AN10" s="65"/>
      <c r="AO10" s="65"/>
      <c r="AP10" s="65"/>
      <c r="AQ10" s="57">
        <f>データ!U6</f>
        <v>29.2</v>
      </c>
      <c r="AR10" s="57"/>
      <c r="AS10" s="57"/>
      <c r="AT10" s="57"/>
      <c r="AU10" s="57"/>
      <c r="AV10" s="57"/>
      <c r="AW10" s="57"/>
      <c r="AX10" s="57"/>
      <c r="AY10" s="57">
        <f>データ!V6</f>
        <v>3348.12</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282162</v>
      </c>
      <c r="D6" s="31">
        <f t="shared" si="3"/>
        <v>46</v>
      </c>
      <c r="E6" s="31">
        <f t="shared" si="3"/>
        <v>1</v>
      </c>
      <c r="F6" s="31">
        <f t="shared" si="3"/>
        <v>0</v>
      </c>
      <c r="G6" s="31">
        <f t="shared" si="3"/>
        <v>1</v>
      </c>
      <c r="H6" s="31" t="str">
        <f t="shared" si="3"/>
        <v>兵庫県　高砂市</v>
      </c>
      <c r="I6" s="31" t="str">
        <f t="shared" si="3"/>
        <v>法適用</v>
      </c>
      <c r="J6" s="31" t="str">
        <f t="shared" si="3"/>
        <v>水道事業</v>
      </c>
      <c r="K6" s="31" t="str">
        <f t="shared" si="3"/>
        <v>末端給水事業</v>
      </c>
      <c r="L6" s="31" t="str">
        <f t="shared" si="3"/>
        <v>A4</v>
      </c>
      <c r="M6" s="32" t="str">
        <f t="shared" si="3"/>
        <v>-</v>
      </c>
      <c r="N6" s="32">
        <f t="shared" si="3"/>
        <v>51.41</v>
      </c>
      <c r="O6" s="32">
        <f t="shared" si="3"/>
        <v>100</v>
      </c>
      <c r="P6" s="32">
        <f t="shared" si="3"/>
        <v>1436</v>
      </c>
      <c r="Q6" s="32">
        <f t="shared" si="3"/>
        <v>93356</v>
      </c>
      <c r="R6" s="32">
        <f t="shared" si="3"/>
        <v>34.380000000000003</v>
      </c>
      <c r="S6" s="32">
        <f t="shared" si="3"/>
        <v>2715.42</v>
      </c>
      <c r="T6" s="32">
        <f t="shared" si="3"/>
        <v>97765</v>
      </c>
      <c r="U6" s="32">
        <f t="shared" si="3"/>
        <v>29.2</v>
      </c>
      <c r="V6" s="32">
        <f t="shared" si="3"/>
        <v>3348.12</v>
      </c>
      <c r="W6" s="33">
        <f>IF(W7="",NA(),W7)</f>
        <v>103.23</v>
      </c>
      <c r="X6" s="33">
        <f t="shared" ref="X6:AF6" si="4">IF(X7="",NA(),X7)</f>
        <v>101.98</v>
      </c>
      <c r="Y6" s="33">
        <f t="shared" si="4"/>
        <v>96.31</v>
      </c>
      <c r="Z6" s="33">
        <f t="shared" si="4"/>
        <v>101.1</v>
      </c>
      <c r="AA6" s="33">
        <f t="shared" si="4"/>
        <v>109.32</v>
      </c>
      <c r="AB6" s="33">
        <f t="shared" si="4"/>
        <v>107.68</v>
      </c>
      <c r="AC6" s="33">
        <f t="shared" si="4"/>
        <v>108.24</v>
      </c>
      <c r="AD6" s="33">
        <f t="shared" si="4"/>
        <v>107.8</v>
      </c>
      <c r="AE6" s="33">
        <f t="shared" si="4"/>
        <v>111.96</v>
      </c>
      <c r="AF6" s="33">
        <f t="shared" si="4"/>
        <v>112.69</v>
      </c>
      <c r="AG6" s="32" t="str">
        <f>IF(AG7="","",IF(AG7="-","【-】","【"&amp;SUBSTITUTE(TEXT(AG7,"#,##0.00"),"-","△")&amp;"】"))</f>
        <v>【113.56】</v>
      </c>
      <c r="AH6" s="33">
        <f>IF(AH7="",NA(),AH7)</f>
        <v>110.25</v>
      </c>
      <c r="AI6" s="33">
        <f t="shared" ref="AI6:AQ6" si="5">IF(AI7="",NA(),AI7)</f>
        <v>112.51</v>
      </c>
      <c r="AJ6" s="33">
        <f t="shared" si="5"/>
        <v>121.93</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388.01</v>
      </c>
      <c r="AT6" s="33">
        <f t="shared" ref="AT6:BB6" si="6">IF(AT7="",NA(),AT7)</f>
        <v>540.99</v>
      </c>
      <c r="AU6" s="33">
        <f t="shared" si="6"/>
        <v>601.49</v>
      </c>
      <c r="AV6" s="33">
        <f t="shared" si="6"/>
        <v>215.18</v>
      </c>
      <c r="AW6" s="33">
        <f t="shared" si="6"/>
        <v>197.79</v>
      </c>
      <c r="AX6" s="33">
        <f t="shared" si="6"/>
        <v>695.41</v>
      </c>
      <c r="AY6" s="33">
        <f t="shared" si="6"/>
        <v>701</v>
      </c>
      <c r="AZ6" s="33">
        <f t="shared" si="6"/>
        <v>739.59</v>
      </c>
      <c r="BA6" s="33">
        <f t="shared" si="6"/>
        <v>335.95</v>
      </c>
      <c r="BB6" s="33">
        <f t="shared" si="6"/>
        <v>346.59</v>
      </c>
      <c r="BC6" s="32" t="str">
        <f>IF(BC7="","",IF(BC7="-","【-】","【"&amp;SUBSTITUTE(TEXT(BC7,"#,##0.00"),"-","△")&amp;"】"))</f>
        <v>【262.74】</v>
      </c>
      <c r="BD6" s="33">
        <f>IF(BD7="",NA(),BD7)</f>
        <v>528.5</v>
      </c>
      <c r="BE6" s="33">
        <f t="shared" ref="BE6:BM6" si="7">IF(BE7="",NA(),BE7)</f>
        <v>538.07000000000005</v>
      </c>
      <c r="BF6" s="33">
        <f t="shared" si="7"/>
        <v>547.16</v>
      </c>
      <c r="BG6" s="33">
        <f t="shared" si="7"/>
        <v>548.04</v>
      </c>
      <c r="BH6" s="33">
        <f t="shared" si="7"/>
        <v>497</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100.3</v>
      </c>
      <c r="BP6" s="33">
        <f t="shared" ref="BP6:BX6" si="8">IF(BP7="",NA(),BP7)</f>
        <v>99.02</v>
      </c>
      <c r="BQ6" s="33">
        <f t="shared" si="8"/>
        <v>92.56</v>
      </c>
      <c r="BR6" s="33">
        <f t="shared" si="8"/>
        <v>91.49</v>
      </c>
      <c r="BS6" s="33">
        <f t="shared" si="8"/>
        <v>103.66</v>
      </c>
      <c r="BT6" s="33">
        <f t="shared" si="8"/>
        <v>99.61</v>
      </c>
      <c r="BU6" s="33">
        <f t="shared" si="8"/>
        <v>100.27</v>
      </c>
      <c r="BV6" s="33">
        <f t="shared" si="8"/>
        <v>99.46</v>
      </c>
      <c r="BW6" s="33">
        <f t="shared" si="8"/>
        <v>105.21</v>
      </c>
      <c r="BX6" s="33">
        <f t="shared" si="8"/>
        <v>105.71</v>
      </c>
      <c r="BY6" s="32" t="str">
        <f>IF(BY7="","",IF(BY7="-","【-】","【"&amp;SUBSTITUTE(TEXT(BY7,"#,##0.00"),"-","△")&amp;"】"))</f>
        <v>【104.99】</v>
      </c>
      <c r="BZ6" s="33">
        <f>IF(BZ7="",NA(),BZ7)</f>
        <v>101.93</v>
      </c>
      <c r="CA6" s="33">
        <f t="shared" ref="CA6:CI6" si="9">IF(CA7="",NA(),CA7)</f>
        <v>102.05</v>
      </c>
      <c r="CB6" s="33">
        <f t="shared" si="9"/>
        <v>107.28</v>
      </c>
      <c r="CC6" s="33">
        <f t="shared" si="9"/>
        <v>107.52</v>
      </c>
      <c r="CD6" s="33">
        <f t="shared" si="9"/>
        <v>99.13</v>
      </c>
      <c r="CE6" s="33">
        <f t="shared" si="9"/>
        <v>169.59</v>
      </c>
      <c r="CF6" s="33">
        <f t="shared" si="9"/>
        <v>169.62</v>
      </c>
      <c r="CG6" s="33">
        <f t="shared" si="9"/>
        <v>171.78</v>
      </c>
      <c r="CH6" s="33">
        <f t="shared" si="9"/>
        <v>162.59</v>
      </c>
      <c r="CI6" s="33">
        <f t="shared" si="9"/>
        <v>162.15</v>
      </c>
      <c r="CJ6" s="32" t="str">
        <f>IF(CJ7="","",IF(CJ7="-","【-】","【"&amp;SUBSTITUTE(TEXT(CJ7,"#,##0.00"),"-","△")&amp;"】"))</f>
        <v>【163.72】</v>
      </c>
      <c r="CK6" s="33">
        <f>IF(CK7="",NA(),CK7)</f>
        <v>40.6</v>
      </c>
      <c r="CL6" s="33">
        <f t="shared" ref="CL6:CT6" si="10">IF(CL7="",NA(),CL7)</f>
        <v>40.729999999999997</v>
      </c>
      <c r="CM6" s="33">
        <f t="shared" si="10"/>
        <v>40.14</v>
      </c>
      <c r="CN6" s="33">
        <f t="shared" si="10"/>
        <v>39.020000000000003</v>
      </c>
      <c r="CO6" s="33">
        <f t="shared" si="10"/>
        <v>40.380000000000003</v>
      </c>
      <c r="CP6" s="33">
        <f t="shared" si="10"/>
        <v>60.04</v>
      </c>
      <c r="CQ6" s="33">
        <f t="shared" si="10"/>
        <v>59.88</v>
      </c>
      <c r="CR6" s="33">
        <f t="shared" si="10"/>
        <v>59.68</v>
      </c>
      <c r="CS6" s="33">
        <f t="shared" si="10"/>
        <v>59.17</v>
      </c>
      <c r="CT6" s="33">
        <f t="shared" si="10"/>
        <v>59.34</v>
      </c>
      <c r="CU6" s="32" t="str">
        <f>IF(CU7="","",IF(CU7="-","【-】","【"&amp;SUBSTITUTE(TEXT(CU7,"#,##0.00"),"-","△")&amp;"】"))</f>
        <v>【59.76】</v>
      </c>
      <c r="CV6" s="33">
        <f>IF(CV7="",NA(),CV7)</f>
        <v>93.31</v>
      </c>
      <c r="CW6" s="33">
        <f t="shared" ref="CW6:DE6" si="11">IF(CW7="",NA(),CW7)</f>
        <v>91.26</v>
      </c>
      <c r="CX6" s="33">
        <f t="shared" si="11"/>
        <v>90.1</v>
      </c>
      <c r="CY6" s="33">
        <f t="shared" si="11"/>
        <v>89.87</v>
      </c>
      <c r="CZ6" s="33">
        <f t="shared" si="11"/>
        <v>89.23</v>
      </c>
      <c r="DA6" s="33">
        <f t="shared" si="11"/>
        <v>87.33</v>
      </c>
      <c r="DB6" s="33">
        <f t="shared" si="11"/>
        <v>87.65</v>
      </c>
      <c r="DC6" s="33">
        <f t="shared" si="11"/>
        <v>87.63</v>
      </c>
      <c r="DD6" s="33">
        <f t="shared" si="11"/>
        <v>87.6</v>
      </c>
      <c r="DE6" s="33">
        <f t="shared" si="11"/>
        <v>87.74</v>
      </c>
      <c r="DF6" s="32" t="str">
        <f>IF(DF7="","",IF(DF7="-","【-】","【"&amp;SUBSTITUTE(TEXT(DF7,"#,##0.00"),"-","△")&amp;"】"))</f>
        <v>【89.95】</v>
      </c>
      <c r="DG6" s="33">
        <f>IF(DG7="",NA(),DG7)</f>
        <v>38.32</v>
      </c>
      <c r="DH6" s="33">
        <f t="shared" ref="DH6:DP6" si="12">IF(DH7="",NA(),DH7)</f>
        <v>39.409999999999997</v>
      </c>
      <c r="DI6" s="33">
        <f t="shared" si="12"/>
        <v>40.71</v>
      </c>
      <c r="DJ6" s="33">
        <f t="shared" si="12"/>
        <v>49.29</v>
      </c>
      <c r="DK6" s="33">
        <f t="shared" si="12"/>
        <v>50.41</v>
      </c>
      <c r="DL6" s="33">
        <f t="shared" si="12"/>
        <v>37.71</v>
      </c>
      <c r="DM6" s="33">
        <f t="shared" si="12"/>
        <v>38.69</v>
      </c>
      <c r="DN6" s="33">
        <f t="shared" si="12"/>
        <v>39.65</v>
      </c>
      <c r="DO6" s="33">
        <f t="shared" si="12"/>
        <v>45.25</v>
      </c>
      <c r="DP6" s="33">
        <f t="shared" si="12"/>
        <v>46.27</v>
      </c>
      <c r="DQ6" s="32" t="str">
        <f>IF(DQ7="","",IF(DQ7="-","【-】","【"&amp;SUBSTITUTE(TEXT(DQ7,"#,##0.00"),"-","△")&amp;"】"))</f>
        <v>【47.18】</v>
      </c>
      <c r="DR6" s="33">
        <f>IF(DR7="",NA(),DR7)</f>
        <v>18.440000000000001</v>
      </c>
      <c r="DS6" s="33">
        <f t="shared" ref="DS6:EA6" si="13">IF(DS7="",NA(),DS7)</f>
        <v>19.93</v>
      </c>
      <c r="DT6" s="33">
        <f t="shared" si="13"/>
        <v>21.58</v>
      </c>
      <c r="DU6" s="33">
        <f t="shared" si="13"/>
        <v>23.57</v>
      </c>
      <c r="DV6" s="33">
        <f t="shared" si="13"/>
        <v>24.86</v>
      </c>
      <c r="DW6" s="33">
        <f t="shared" si="13"/>
        <v>7.67</v>
      </c>
      <c r="DX6" s="33">
        <f t="shared" si="13"/>
        <v>8.4</v>
      </c>
      <c r="DY6" s="33">
        <f t="shared" si="13"/>
        <v>9.7100000000000009</v>
      </c>
      <c r="DZ6" s="33">
        <f t="shared" si="13"/>
        <v>10.71</v>
      </c>
      <c r="EA6" s="33">
        <f t="shared" si="13"/>
        <v>10.93</v>
      </c>
      <c r="EB6" s="32" t="str">
        <f>IF(EB7="","",IF(EB7="-","【-】","【"&amp;SUBSTITUTE(TEXT(EB7,"#,##0.00"),"-","△")&amp;"】"))</f>
        <v>【13.18】</v>
      </c>
      <c r="EC6" s="33">
        <f>IF(EC7="",NA(),EC7)</f>
        <v>0.87</v>
      </c>
      <c r="ED6" s="33">
        <f t="shared" ref="ED6:EL6" si="14">IF(ED7="",NA(),ED7)</f>
        <v>0.56999999999999995</v>
      </c>
      <c r="EE6" s="33">
        <f t="shared" si="14"/>
        <v>0.64</v>
      </c>
      <c r="EF6" s="33">
        <f t="shared" si="14"/>
        <v>0.72</v>
      </c>
      <c r="EG6" s="33">
        <f t="shared" si="14"/>
        <v>0.41</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282162</v>
      </c>
      <c r="D7" s="35">
        <v>46</v>
      </c>
      <c r="E7" s="35">
        <v>1</v>
      </c>
      <c r="F7" s="35">
        <v>0</v>
      </c>
      <c r="G7" s="35">
        <v>1</v>
      </c>
      <c r="H7" s="35" t="s">
        <v>93</v>
      </c>
      <c r="I7" s="35" t="s">
        <v>94</v>
      </c>
      <c r="J7" s="35" t="s">
        <v>95</v>
      </c>
      <c r="K7" s="35" t="s">
        <v>96</v>
      </c>
      <c r="L7" s="35" t="s">
        <v>97</v>
      </c>
      <c r="M7" s="36" t="s">
        <v>98</v>
      </c>
      <c r="N7" s="36">
        <v>51.41</v>
      </c>
      <c r="O7" s="36">
        <v>100</v>
      </c>
      <c r="P7" s="36">
        <v>1436</v>
      </c>
      <c r="Q7" s="36">
        <v>93356</v>
      </c>
      <c r="R7" s="36">
        <v>34.380000000000003</v>
      </c>
      <c r="S7" s="36">
        <v>2715.42</v>
      </c>
      <c r="T7" s="36">
        <v>97765</v>
      </c>
      <c r="U7" s="36">
        <v>29.2</v>
      </c>
      <c r="V7" s="36">
        <v>3348.12</v>
      </c>
      <c r="W7" s="36">
        <v>103.23</v>
      </c>
      <c r="X7" s="36">
        <v>101.98</v>
      </c>
      <c r="Y7" s="36">
        <v>96.31</v>
      </c>
      <c r="Z7" s="36">
        <v>101.1</v>
      </c>
      <c r="AA7" s="36">
        <v>109.32</v>
      </c>
      <c r="AB7" s="36">
        <v>107.68</v>
      </c>
      <c r="AC7" s="36">
        <v>108.24</v>
      </c>
      <c r="AD7" s="36">
        <v>107.8</v>
      </c>
      <c r="AE7" s="36">
        <v>111.96</v>
      </c>
      <c r="AF7" s="36">
        <v>112.69</v>
      </c>
      <c r="AG7" s="36">
        <v>113.56</v>
      </c>
      <c r="AH7" s="36">
        <v>110.25</v>
      </c>
      <c r="AI7" s="36">
        <v>112.51</v>
      </c>
      <c r="AJ7" s="36">
        <v>121.93</v>
      </c>
      <c r="AK7" s="36">
        <v>0</v>
      </c>
      <c r="AL7" s="36">
        <v>0</v>
      </c>
      <c r="AM7" s="36">
        <v>4.67</v>
      </c>
      <c r="AN7" s="36">
        <v>4.46</v>
      </c>
      <c r="AO7" s="36">
        <v>4.3899999999999997</v>
      </c>
      <c r="AP7" s="36">
        <v>0.41</v>
      </c>
      <c r="AQ7" s="36">
        <v>0.54</v>
      </c>
      <c r="AR7" s="36">
        <v>0.87</v>
      </c>
      <c r="AS7" s="36">
        <v>388.01</v>
      </c>
      <c r="AT7" s="36">
        <v>540.99</v>
      </c>
      <c r="AU7" s="36">
        <v>601.49</v>
      </c>
      <c r="AV7" s="36">
        <v>215.18</v>
      </c>
      <c r="AW7" s="36">
        <v>197.79</v>
      </c>
      <c r="AX7" s="36">
        <v>695.41</v>
      </c>
      <c r="AY7" s="36">
        <v>701</v>
      </c>
      <c r="AZ7" s="36">
        <v>739.59</v>
      </c>
      <c r="BA7" s="36">
        <v>335.95</v>
      </c>
      <c r="BB7" s="36">
        <v>346.59</v>
      </c>
      <c r="BC7" s="36">
        <v>262.74</v>
      </c>
      <c r="BD7" s="36">
        <v>528.5</v>
      </c>
      <c r="BE7" s="36">
        <v>538.07000000000005</v>
      </c>
      <c r="BF7" s="36">
        <v>547.16</v>
      </c>
      <c r="BG7" s="36">
        <v>548.04</v>
      </c>
      <c r="BH7" s="36">
        <v>497</v>
      </c>
      <c r="BI7" s="36">
        <v>343.45</v>
      </c>
      <c r="BJ7" s="36">
        <v>330.99</v>
      </c>
      <c r="BK7" s="36">
        <v>324.08999999999997</v>
      </c>
      <c r="BL7" s="36">
        <v>319.82</v>
      </c>
      <c r="BM7" s="36">
        <v>312.02999999999997</v>
      </c>
      <c r="BN7" s="36">
        <v>276.38</v>
      </c>
      <c r="BO7" s="36">
        <v>100.3</v>
      </c>
      <c r="BP7" s="36">
        <v>99.02</v>
      </c>
      <c r="BQ7" s="36">
        <v>92.56</v>
      </c>
      <c r="BR7" s="36">
        <v>91.49</v>
      </c>
      <c r="BS7" s="36">
        <v>103.66</v>
      </c>
      <c r="BT7" s="36">
        <v>99.61</v>
      </c>
      <c r="BU7" s="36">
        <v>100.27</v>
      </c>
      <c r="BV7" s="36">
        <v>99.46</v>
      </c>
      <c r="BW7" s="36">
        <v>105.21</v>
      </c>
      <c r="BX7" s="36">
        <v>105.71</v>
      </c>
      <c r="BY7" s="36">
        <v>104.99</v>
      </c>
      <c r="BZ7" s="36">
        <v>101.93</v>
      </c>
      <c r="CA7" s="36">
        <v>102.05</v>
      </c>
      <c r="CB7" s="36">
        <v>107.28</v>
      </c>
      <c r="CC7" s="36">
        <v>107.52</v>
      </c>
      <c r="CD7" s="36">
        <v>99.13</v>
      </c>
      <c r="CE7" s="36">
        <v>169.59</v>
      </c>
      <c r="CF7" s="36">
        <v>169.62</v>
      </c>
      <c r="CG7" s="36">
        <v>171.78</v>
      </c>
      <c r="CH7" s="36">
        <v>162.59</v>
      </c>
      <c r="CI7" s="36">
        <v>162.15</v>
      </c>
      <c r="CJ7" s="36">
        <v>163.72</v>
      </c>
      <c r="CK7" s="36">
        <v>40.6</v>
      </c>
      <c r="CL7" s="36">
        <v>40.729999999999997</v>
      </c>
      <c r="CM7" s="36">
        <v>40.14</v>
      </c>
      <c r="CN7" s="36">
        <v>39.020000000000003</v>
      </c>
      <c r="CO7" s="36">
        <v>40.380000000000003</v>
      </c>
      <c r="CP7" s="36">
        <v>60.04</v>
      </c>
      <c r="CQ7" s="36">
        <v>59.88</v>
      </c>
      <c r="CR7" s="36">
        <v>59.68</v>
      </c>
      <c r="CS7" s="36">
        <v>59.17</v>
      </c>
      <c r="CT7" s="36">
        <v>59.34</v>
      </c>
      <c r="CU7" s="36">
        <v>59.76</v>
      </c>
      <c r="CV7" s="36">
        <v>93.31</v>
      </c>
      <c r="CW7" s="36">
        <v>91.26</v>
      </c>
      <c r="CX7" s="36">
        <v>90.1</v>
      </c>
      <c r="CY7" s="36">
        <v>89.87</v>
      </c>
      <c r="CZ7" s="36">
        <v>89.23</v>
      </c>
      <c r="DA7" s="36">
        <v>87.33</v>
      </c>
      <c r="DB7" s="36">
        <v>87.65</v>
      </c>
      <c r="DC7" s="36">
        <v>87.63</v>
      </c>
      <c r="DD7" s="36">
        <v>87.6</v>
      </c>
      <c r="DE7" s="36">
        <v>87.74</v>
      </c>
      <c r="DF7" s="36">
        <v>89.95</v>
      </c>
      <c r="DG7" s="36">
        <v>38.32</v>
      </c>
      <c r="DH7" s="36">
        <v>39.409999999999997</v>
      </c>
      <c r="DI7" s="36">
        <v>40.71</v>
      </c>
      <c r="DJ7" s="36">
        <v>49.29</v>
      </c>
      <c r="DK7" s="36">
        <v>50.41</v>
      </c>
      <c r="DL7" s="36">
        <v>37.71</v>
      </c>
      <c r="DM7" s="36">
        <v>38.69</v>
      </c>
      <c r="DN7" s="36">
        <v>39.65</v>
      </c>
      <c r="DO7" s="36">
        <v>45.25</v>
      </c>
      <c r="DP7" s="36">
        <v>46.27</v>
      </c>
      <c r="DQ7" s="36">
        <v>47.18</v>
      </c>
      <c r="DR7" s="36">
        <v>18.440000000000001</v>
      </c>
      <c r="DS7" s="36">
        <v>19.93</v>
      </c>
      <c r="DT7" s="36">
        <v>21.58</v>
      </c>
      <c r="DU7" s="36">
        <v>23.57</v>
      </c>
      <c r="DV7" s="36">
        <v>24.86</v>
      </c>
      <c r="DW7" s="36">
        <v>7.67</v>
      </c>
      <c r="DX7" s="36">
        <v>8.4</v>
      </c>
      <c r="DY7" s="36">
        <v>9.7100000000000009</v>
      </c>
      <c r="DZ7" s="36">
        <v>10.71</v>
      </c>
      <c r="EA7" s="36">
        <v>10.93</v>
      </c>
      <c r="EB7" s="36">
        <v>13.18</v>
      </c>
      <c r="EC7" s="36">
        <v>0.87</v>
      </c>
      <c r="ED7" s="36">
        <v>0.56999999999999995</v>
      </c>
      <c r="EE7" s="36">
        <v>0.64</v>
      </c>
      <c r="EF7" s="36">
        <v>0.72</v>
      </c>
      <c r="EG7" s="36">
        <v>0.41</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WS510120</cp:lastModifiedBy>
  <cp:lastPrinted>2017-02-20T01:34:43Z</cp:lastPrinted>
  <dcterms:created xsi:type="dcterms:W3CDTF">2017-02-01T08:45:18Z</dcterms:created>
  <dcterms:modified xsi:type="dcterms:W3CDTF">2017-02-20T04:25:06Z</dcterms:modified>
  <cp:category/>
</cp:coreProperties>
</file>